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KAntosova\Desktop\VZMR\VZ Demolice Marxova\"/>
    </mc:Choice>
  </mc:AlternateContent>
  <xr:revisionPtr revIDLastSave="0" documentId="8_{528FAD87-E20C-4404-B3FB-9A6BB33388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01.01 - Příprava před dem..." sheetId="2" r:id="rId2"/>
    <sheet name="01.02 - Demolice garáží" sheetId="3" r:id="rId3"/>
    <sheet name="01.03 - Úprava prostoru p..." sheetId="4" r:id="rId4"/>
    <sheet name="VON - Vedlejší a ostatní ..." sheetId="5" r:id="rId5"/>
    <sheet name="Seznam figur" sheetId="6" r:id="rId6"/>
    <sheet name="Pokyny pro vyplnění" sheetId="7" r:id="rId7"/>
  </sheets>
  <definedNames>
    <definedName name="_xlnm._FilterDatabase" localSheetId="1" hidden="1">'01.01 - Příprava před dem...'!$C$88:$K$199</definedName>
    <definedName name="_xlnm._FilterDatabase" localSheetId="2" hidden="1">'01.02 - Demolice garáží'!$C$90:$K$273</definedName>
    <definedName name="_xlnm._FilterDatabase" localSheetId="3" hidden="1">'01.03 - Úprava prostoru p...'!$C$89:$K$160</definedName>
    <definedName name="_xlnm._FilterDatabase" localSheetId="4" hidden="1">'VON - Vedlejší a ostatní ...'!$C$81:$K$127</definedName>
    <definedName name="_xlnm.Print_Titles" localSheetId="1">'01.01 - Příprava před dem...'!$88:$88</definedName>
    <definedName name="_xlnm.Print_Titles" localSheetId="2">'01.02 - Demolice garáží'!$90:$90</definedName>
    <definedName name="_xlnm.Print_Titles" localSheetId="3">'01.03 - Úprava prostoru p...'!$89:$89</definedName>
    <definedName name="_xlnm.Print_Titles" localSheetId="0">'Rekapitulace stavby'!$52:$52</definedName>
    <definedName name="_xlnm.Print_Titles" localSheetId="5">'Seznam figur'!$9:$9</definedName>
    <definedName name="_xlnm.Print_Titles" localSheetId="4">'VON - Vedlejší a ostatní ...'!$81:$81</definedName>
    <definedName name="_xlnm.Print_Area" localSheetId="1">'01.01 - Příprava před dem...'!$C$4:$J$41,'01.01 - Příprava před dem...'!$C$47:$J$68,'01.01 - Příprava před dem...'!$C$74:$K$199</definedName>
    <definedName name="_xlnm.Print_Area" localSheetId="2">'01.02 - Demolice garáží'!$C$4:$J$41,'01.02 - Demolice garáží'!$C$47:$J$70,'01.02 - Demolice garáží'!$C$76:$K$273</definedName>
    <definedName name="_xlnm.Print_Area" localSheetId="3">'01.03 - Úprava prostoru p...'!$C$4:$J$41,'01.03 - Úprava prostoru p...'!$C$47:$J$69,'01.03 - Úprava prostoru p...'!$C$75:$K$160</definedName>
    <definedName name="_xlnm.Print_Area" localSheetId="6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stavby'!$C$42:$AQ$60</definedName>
    <definedName name="_xlnm.Print_Area" localSheetId="5">'Seznam figur'!$C$4:$G$252</definedName>
    <definedName name="_xlnm.Print_Area" localSheetId="4">'VON - Vedlejší a ostatní ...'!$C$4:$J$39,'VON - Vedlejší a ostatní ...'!$C$45:$J$63,'VON - Vedlejší a ostatní ...'!$C$69:$K$127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6" l="1"/>
  <c r="J37" i="5"/>
  <c r="J36" i="5"/>
  <c r="AY59" i="1"/>
  <c r="J35" i="5"/>
  <c r="AX59" i="1" s="1"/>
  <c r="BI118" i="5"/>
  <c r="BH118" i="5"/>
  <c r="BG118" i="5"/>
  <c r="BF118" i="5"/>
  <c r="T118" i="5"/>
  <c r="R118" i="5"/>
  <c r="P118" i="5"/>
  <c r="BI109" i="5"/>
  <c r="BH109" i="5"/>
  <c r="BG109" i="5"/>
  <c r="BF109" i="5"/>
  <c r="T109" i="5"/>
  <c r="R109" i="5"/>
  <c r="P109" i="5"/>
  <c r="BI100" i="5"/>
  <c r="BH100" i="5"/>
  <c r="BG100" i="5"/>
  <c r="BF100" i="5"/>
  <c r="T100" i="5"/>
  <c r="R100" i="5"/>
  <c r="P100" i="5"/>
  <c r="BI95" i="5"/>
  <c r="BH95" i="5"/>
  <c r="BG95" i="5"/>
  <c r="BF95" i="5"/>
  <c r="T95" i="5"/>
  <c r="R95" i="5"/>
  <c r="P95" i="5"/>
  <c r="BI91" i="5"/>
  <c r="BH91" i="5"/>
  <c r="BG91" i="5"/>
  <c r="BF91" i="5"/>
  <c r="T91" i="5"/>
  <c r="R91" i="5"/>
  <c r="P91" i="5"/>
  <c r="BI89" i="5"/>
  <c r="BH89" i="5"/>
  <c r="BG89" i="5"/>
  <c r="BF89" i="5"/>
  <c r="T89" i="5"/>
  <c r="R89" i="5"/>
  <c r="P89" i="5"/>
  <c r="BI87" i="5"/>
  <c r="BH87" i="5"/>
  <c r="BG87" i="5"/>
  <c r="BF87" i="5"/>
  <c r="T87" i="5"/>
  <c r="R87" i="5"/>
  <c r="P87" i="5"/>
  <c r="BI85" i="5"/>
  <c r="BH85" i="5"/>
  <c r="BG85" i="5"/>
  <c r="BF85" i="5"/>
  <c r="T85" i="5"/>
  <c r="R85" i="5"/>
  <c r="P85" i="5"/>
  <c r="J79" i="5"/>
  <c r="J78" i="5"/>
  <c r="F78" i="5"/>
  <c r="F76" i="5"/>
  <c r="E74" i="5"/>
  <c r="J55" i="5"/>
  <c r="J54" i="5"/>
  <c r="F54" i="5"/>
  <c r="F52" i="5"/>
  <c r="E50" i="5"/>
  <c r="J18" i="5"/>
  <c r="E18" i="5"/>
  <c r="F55" i="5" s="1"/>
  <c r="J17" i="5"/>
  <c r="J12" i="5"/>
  <c r="J76" i="5" s="1"/>
  <c r="E7" i="5"/>
  <c r="E72" i="5"/>
  <c r="J39" i="4"/>
  <c r="J38" i="4"/>
  <c r="AY58" i="1"/>
  <c r="J37" i="4"/>
  <c r="AX58" i="1"/>
  <c r="BI159" i="4"/>
  <c r="BH159" i="4"/>
  <c r="BG159" i="4"/>
  <c r="BF159" i="4"/>
  <c r="T159" i="4"/>
  <c r="T158" i="4"/>
  <c r="R159" i="4"/>
  <c r="R158" i="4"/>
  <c r="P159" i="4"/>
  <c r="P158" i="4"/>
  <c r="BI150" i="4"/>
  <c r="BH150" i="4"/>
  <c r="BG150" i="4"/>
  <c r="BF150" i="4"/>
  <c r="T150" i="4"/>
  <c r="T149" i="4" s="1"/>
  <c r="R150" i="4"/>
  <c r="R149" i="4"/>
  <c r="P150" i="4"/>
  <c r="P149" i="4"/>
  <c r="BI147" i="4"/>
  <c r="BH147" i="4"/>
  <c r="BG147" i="4"/>
  <c r="BF147" i="4"/>
  <c r="T147" i="4"/>
  <c r="R147" i="4"/>
  <c r="P147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2" i="4"/>
  <c r="BH132" i="4"/>
  <c r="BG132" i="4"/>
  <c r="BF132" i="4"/>
  <c r="T132" i="4"/>
  <c r="R132" i="4"/>
  <c r="P132" i="4"/>
  <c r="BI122" i="4"/>
  <c r="BH122" i="4"/>
  <c r="BG122" i="4"/>
  <c r="BF122" i="4"/>
  <c r="T122" i="4"/>
  <c r="R122" i="4"/>
  <c r="P122" i="4"/>
  <c r="BI113" i="4"/>
  <c r="BH113" i="4"/>
  <c r="BG113" i="4"/>
  <c r="BF113" i="4"/>
  <c r="T113" i="4"/>
  <c r="R113" i="4"/>
  <c r="P113" i="4"/>
  <c r="BI107" i="4"/>
  <c r="BH107" i="4"/>
  <c r="BG107" i="4"/>
  <c r="BF107" i="4"/>
  <c r="T107" i="4"/>
  <c r="R107" i="4"/>
  <c r="P107" i="4"/>
  <c r="BI101" i="4"/>
  <c r="BH101" i="4"/>
  <c r="BG101" i="4"/>
  <c r="BF101" i="4"/>
  <c r="T101" i="4"/>
  <c r="R101" i="4"/>
  <c r="P101" i="4"/>
  <c r="BI93" i="4"/>
  <c r="BH93" i="4"/>
  <c r="BG93" i="4"/>
  <c r="BF93" i="4"/>
  <c r="T93" i="4"/>
  <c r="R93" i="4"/>
  <c r="P93" i="4"/>
  <c r="J87" i="4"/>
  <c r="J86" i="4"/>
  <c r="F86" i="4"/>
  <c r="F84" i="4"/>
  <c r="E82" i="4"/>
  <c r="J59" i="4"/>
  <c r="J58" i="4"/>
  <c r="F58" i="4"/>
  <c r="F56" i="4"/>
  <c r="E54" i="4"/>
  <c r="J20" i="4"/>
  <c r="E20" i="4"/>
  <c r="F87" i="4"/>
  <c r="J19" i="4"/>
  <c r="J14" i="4"/>
  <c r="J56" i="4"/>
  <c r="E7" i="4"/>
  <c r="E78" i="4" s="1"/>
  <c r="J39" i="3"/>
  <c r="J38" i="3"/>
  <c r="AY57" i="1"/>
  <c r="J37" i="3"/>
  <c r="AX57" i="1"/>
  <c r="BI265" i="3"/>
  <c r="BH265" i="3"/>
  <c r="BG265" i="3"/>
  <c r="BF265" i="3"/>
  <c r="T265" i="3"/>
  <c r="R265" i="3"/>
  <c r="P265" i="3"/>
  <c r="BI256" i="3"/>
  <c r="BH256" i="3"/>
  <c r="BG256" i="3"/>
  <c r="BF256" i="3"/>
  <c r="T256" i="3"/>
  <c r="R256" i="3"/>
  <c r="P256" i="3"/>
  <c r="BI247" i="3"/>
  <c r="BH247" i="3"/>
  <c r="BG247" i="3"/>
  <c r="BF247" i="3"/>
  <c r="T247" i="3"/>
  <c r="R247" i="3"/>
  <c r="P247" i="3"/>
  <c r="BI236" i="3"/>
  <c r="BH236" i="3"/>
  <c r="BG236" i="3"/>
  <c r="BF236" i="3"/>
  <c r="T236" i="3"/>
  <c r="T235" i="3"/>
  <c r="R236" i="3"/>
  <c r="R235" i="3"/>
  <c r="P236" i="3"/>
  <c r="P235" i="3" s="1"/>
  <c r="BI230" i="3"/>
  <c r="BH230" i="3"/>
  <c r="BG230" i="3"/>
  <c r="BF230" i="3"/>
  <c r="T230" i="3"/>
  <c r="R230" i="3"/>
  <c r="P230" i="3"/>
  <c r="BI226" i="3"/>
  <c r="BH226" i="3"/>
  <c r="BG226" i="3"/>
  <c r="BF226" i="3"/>
  <c r="T226" i="3"/>
  <c r="R226" i="3"/>
  <c r="P226" i="3"/>
  <c r="BI222" i="3"/>
  <c r="BH222" i="3"/>
  <c r="BG222" i="3"/>
  <c r="BF222" i="3"/>
  <c r="T222" i="3"/>
  <c r="R222" i="3"/>
  <c r="P222" i="3"/>
  <c r="BI218" i="3"/>
  <c r="BH218" i="3"/>
  <c r="BG218" i="3"/>
  <c r="BF218" i="3"/>
  <c r="T218" i="3"/>
  <c r="R218" i="3"/>
  <c r="P218" i="3"/>
  <c r="BI205" i="3"/>
  <c r="BH205" i="3"/>
  <c r="BG205" i="3"/>
  <c r="BF205" i="3"/>
  <c r="T205" i="3"/>
  <c r="R205" i="3"/>
  <c r="P205" i="3"/>
  <c r="BI191" i="3"/>
  <c r="BH191" i="3"/>
  <c r="BG191" i="3"/>
  <c r="BF191" i="3"/>
  <c r="T191" i="3"/>
  <c r="R191" i="3"/>
  <c r="P191" i="3"/>
  <c r="BI178" i="3"/>
  <c r="BH178" i="3"/>
  <c r="BG178" i="3"/>
  <c r="BF178" i="3"/>
  <c r="T178" i="3"/>
  <c r="R178" i="3"/>
  <c r="P178" i="3"/>
  <c r="BI173" i="3"/>
  <c r="BH173" i="3"/>
  <c r="BG173" i="3"/>
  <c r="BF173" i="3"/>
  <c r="T173" i="3"/>
  <c r="R173" i="3"/>
  <c r="P173" i="3"/>
  <c r="BI163" i="3"/>
  <c r="BH163" i="3"/>
  <c r="BG163" i="3"/>
  <c r="BF163" i="3"/>
  <c r="T163" i="3"/>
  <c r="R163" i="3"/>
  <c r="P163" i="3"/>
  <c r="BI152" i="3"/>
  <c r="BH152" i="3"/>
  <c r="BG152" i="3"/>
  <c r="BF152" i="3"/>
  <c r="T152" i="3"/>
  <c r="R152" i="3"/>
  <c r="P152" i="3"/>
  <c r="BI137" i="3"/>
  <c r="BH137" i="3"/>
  <c r="BG137" i="3"/>
  <c r="BF137" i="3"/>
  <c r="T137" i="3"/>
  <c r="R137" i="3"/>
  <c r="P137" i="3"/>
  <c r="BI94" i="3"/>
  <c r="BH94" i="3"/>
  <c r="BG94" i="3"/>
  <c r="BF94" i="3"/>
  <c r="T94" i="3"/>
  <c r="R94" i="3"/>
  <c r="P94" i="3"/>
  <c r="J88" i="3"/>
  <c r="J87" i="3"/>
  <c r="F87" i="3"/>
  <c r="F85" i="3"/>
  <c r="E83" i="3"/>
  <c r="J59" i="3"/>
  <c r="J58" i="3"/>
  <c r="F58" i="3"/>
  <c r="F56" i="3"/>
  <c r="E54" i="3"/>
  <c r="J20" i="3"/>
  <c r="E20" i="3"/>
  <c r="F88" i="3"/>
  <c r="J19" i="3"/>
  <c r="J14" i="3"/>
  <c r="J85" i="3" s="1"/>
  <c r="E7" i="3"/>
  <c r="E79" i="3"/>
  <c r="J39" i="2"/>
  <c r="J38" i="2"/>
  <c r="AY56" i="1" s="1"/>
  <c r="J37" i="2"/>
  <c r="AX56" i="1" s="1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1" i="2"/>
  <c r="BH181" i="2"/>
  <c r="BG181" i="2"/>
  <c r="BF181" i="2"/>
  <c r="T181" i="2"/>
  <c r="R181" i="2"/>
  <c r="P181" i="2"/>
  <c r="BI173" i="2"/>
  <c r="BH173" i="2"/>
  <c r="BG173" i="2"/>
  <c r="BF173" i="2"/>
  <c r="T173" i="2"/>
  <c r="R173" i="2"/>
  <c r="P173" i="2"/>
  <c r="BI155" i="2"/>
  <c r="BH155" i="2"/>
  <c r="BG155" i="2"/>
  <c r="BF155" i="2"/>
  <c r="T155" i="2"/>
  <c r="R155" i="2"/>
  <c r="P155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31" i="2"/>
  <c r="BH131" i="2"/>
  <c r="BG131" i="2"/>
  <c r="BF131" i="2"/>
  <c r="T131" i="2"/>
  <c r="R131" i="2"/>
  <c r="P131" i="2"/>
  <c r="BI118" i="2"/>
  <c r="BH118" i="2"/>
  <c r="BG118" i="2"/>
  <c r="BF118" i="2"/>
  <c r="T118" i="2"/>
  <c r="R118" i="2"/>
  <c r="P118" i="2"/>
  <c r="BI108" i="2"/>
  <c r="BH108" i="2"/>
  <c r="BG108" i="2"/>
  <c r="BF108" i="2"/>
  <c r="T108" i="2"/>
  <c r="R108" i="2"/>
  <c r="P108" i="2"/>
  <c r="BI100" i="2"/>
  <c r="F39" i="2" s="1"/>
  <c r="BH100" i="2"/>
  <c r="BG100" i="2"/>
  <c r="BF100" i="2"/>
  <c r="T100" i="2"/>
  <c r="R100" i="2"/>
  <c r="P100" i="2"/>
  <c r="BI92" i="2"/>
  <c r="BH92" i="2"/>
  <c r="F38" i="2" s="1"/>
  <c r="BG92" i="2"/>
  <c r="F37" i="2" s="1"/>
  <c r="BF92" i="2"/>
  <c r="F36" i="2" s="1"/>
  <c r="T92" i="2"/>
  <c r="R92" i="2"/>
  <c r="P92" i="2"/>
  <c r="J86" i="2"/>
  <c r="J85" i="2"/>
  <c r="F85" i="2"/>
  <c r="F83" i="2"/>
  <c r="E81" i="2"/>
  <c r="J59" i="2"/>
  <c r="J58" i="2"/>
  <c r="F58" i="2"/>
  <c r="F56" i="2"/>
  <c r="E54" i="2"/>
  <c r="J20" i="2"/>
  <c r="E20" i="2"/>
  <c r="F86" i="2" s="1"/>
  <c r="J19" i="2"/>
  <c r="J14" i="2"/>
  <c r="J56" i="2"/>
  <c r="E7" i="2"/>
  <c r="E50" i="2"/>
  <c r="L50" i="1"/>
  <c r="AM50" i="1"/>
  <c r="AM49" i="1"/>
  <c r="L49" i="1"/>
  <c r="AM47" i="1"/>
  <c r="L47" i="1"/>
  <c r="L45" i="1"/>
  <c r="L44" i="1"/>
  <c r="BK226" i="3"/>
  <c r="J178" i="3"/>
  <c r="J191" i="3"/>
  <c r="J94" i="3"/>
  <c r="BK159" i="4"/>
  <c r="BK92" i="2"/>
  <c r="J137" i="4"/>
  <c r="BK178" i="3"/>
  <c r="J108" i="2"/>
  <c r="J218" i="3"/>
  <c r="BK109" i="5"/>
  <c r="J155" i="2"/>
  <c r="BK181" i="2"/>
  <c r="BK155" i="2"/>
  <c r="J93" i="4"/>
  <c r="BK163" i="3"/>
  <c r="BK118" i="2"/>
  <c r="BK205" i="3"/>
  <c r="BK91" i="5"/>
  <c r="BK147" i="4"/>
  <c r="BK173" i="2"/>
  <c r="J222" i="3"/>
  <c r="BK173" i="3"/>
  <c r="J173" i="2"/>
  <c r="J101" i="4"/>
  <c r="J95" i="5"/>
  <c r="J87" i="5"/>
  <c r="J173" i="3"/>
  <c r="BK101" i="4"/>
  <c r="J85" i="5"/>
  <c r="J230" i="3"/>
  <c r="BK93" i="4"/>
  <c r="BK137" i="3"/>
  <c r="BK146" i="2"/>
  <c r="BK138" i="4"/>
  <c r="J256" i="3"/>
  <c r="BK131" i="2"/>
  <c r="BK190" i="2"/>
  <c r="J226" i="3"/>
  <c r="J236" i="3"/>
  <c r="J109" i="5"/>
  <c r="BK100" i="5"/>
  <c r="J89" i="5"/>
  <c r="J118" i="2"/>
  <c r="BK152" i="3"/>
  <c r="J100" i="2"/>
  <c r="BK118" i="5"/>
  <c r="J144" i="2"/>
  <c r="BK144" i="2"/>
  <c r="J152" i="3"/>
  <c r="BK122" i="4"/>
  <c r="J132" i="4"/>
  <c r="J91" i="5"/>
  <c r="J181" i="2"/>
  <c r="J163" i="3"/>
  <c r="J122" i="4"/>
  <c r="J131" i="2"/>
  <c r="AS55" i="1"/>
  <c r="J159" i="4"/>
  <c r="BK247" i="3"/>
  <c r="BK265" i="3"/>
  <c r="BK113" i="4"/>
  <c r="BK191" i="3"/>
  <c r="BK195" i="2"/>
  <c r="BK132" i="4"/>
  <c r="J92" i="2"/>
  <c r="BK236" i="3"/>
  <c r="J100" i="5"/>
  <c r="BK218" i="3"/>
  <c r="BK230" i="3"/>
  <c r="BK85" i="5"/>
  <c r="J190" i="2"/>
  <c r="J113" i="4"/>
  <c r="BK100" i="2"/>
  <c r="BK87" i="5"/>
  <c r="BK95" i="5"/>
  <c r="J118" i="5"/>
  <c r="BK94" i="3"/>
  <c r="BK256" i="3"/>
  <c r="J205" i="3"/>
  <c r="BK137" i="4"/>
  <c r="J247" i="3"/>
  <c r="J195" i="2"/>
  <c r="BK150" i="4"/>
  <c r="J138" i="4"/>
  <c r="J147" i="4"/>
  <c r="BK89" i="5"/>
  <c r="BK107" i="4"/>
  <c r="BK222" i="3"/>
  <c r="BK108" i="2"/>
  <c r="J107" i="4"/>
  <c r="J146" i="2"/>
  <c r="J265" i="3"/>
  <c r="J150" i="4"/>
  <c r="J137" i="3"/>
  <c r="J36" i="2" l="1"/>
  <c r="P91" i="2"/>
  <c r="R162" i="3"/>
  <c r="P117" i="2"/>
  <c r="P246" i="3"/>
  <c r="P234" i="3"/>
  <c r="BK131" i="4"/>
  <c r="BK91" i="4" s="1"/>
  <c r="BK117" i="2"/>
  <c r="J117" i="2" s="1"/>
  <c r="J66" i="2" s="1"/>
  <c r="R246" i="3"/>
  <c r="R234" i="3" s="1"/>
  <c r="R131" i="4"/>
  <c r="T117" i="2"/>
  <c r="BK93" i="3"/>
  <c r="J93" i="3" s="1"/>
  <c r="J65" i="3" s="1"/>
  <c r="BK91" i="2"/>
  <c r="T91" i="2"/>
  <c r="BK162" i="3"/>
  <c r="BK92" i="3" s="1"/>
  <c r="BK91" i="3" s="1"/>
  <c r="J91" i="3" s="1"/>
  <c r="J32" i="3" s="1"/>
  <c r="P92" i="4"/>
  <c r="R117" i="2"/>
  <c r="BK246" i="3"/>
  <c r="J246" i="3"/>
  <c r="J69" i="3"/>
  <c r="P84" i="5"/>
  <c r="BK154" i="2"/>
  <c r="J154" i="2" s="1"/>
  <c r="J67" i="2" s="1"/>
  <c r="R93" i="3"/>
  <c r="R92" i="3" s="1"/>
  <c r="R91" i="3" s="1"/>
  <c r="R84" i="5"/>
  <c r="R91" i="2"/>
  <c r="T93" i="3"/>
  <c r="T92" i="4"/>
  <c r="BK99" i="5"/>
  <c r="J99" i="5" s="1"/>
  <c r="J62" i="5" s="1"/>
  <c r="P162" i="3"/>
  <c r="P92" i="3" s="1"/>
  <c r="P91" i="3" s="1"/>
  <c r="AU57" i="1" s="1"/>
  <c r="R92" i="4"/>
  <c r="R91" i="4"/>
  <c r="R90" i="4" s="1"/>
  <c r="P99" i="5"/>
  <c r="P154" i="2"/>
  <c r="P93" i="3"/>
  <c r="P131" i="4"/>
  <c r="T99" i="5"/>
  <c r="T154" i="2"/>
  <c r="T246" i="3"/>
  <c r="T234" i="3"/>
  <c r="T131" i="4"/>
  <c r="R99" i="5"/>
  <c r="R154" i="2"/>
  <c r="T162" i="3"/>
  <c r="BK92" i="4"/>
  <c r="BK84" i="5"/>
  <c r="BK83" i="5"/>
  <c r="J83" i="5"/>
  <c r="J60" i="5"/>
  <c r="T84" i="5"/>
  <c r="T83" i="5" s="1"/>
  <c r="T82" i="5" s="1"/>
  <c r="BK149" i="4"/>
  <c r="J149" i="4"/>
  <c r="J67" i="4"/>
  <c r="BK158" i="4"/>
  <c r="J158" i="4" s="1"/>
  <c r="J68" i="4" s="1"/>
  <c r="BK235" i="3"/>
  <c r="BK234" i="3"/>
  <c r="J234" i="3"/>
  <c r="J67" i="3" s="1"/>
  <c r="J52" i="5"/>
  <c r="BE109" i="5"/>
  <c r="BE118" i="5"/>
  <c r="E48" i="5"/>
  <c r="BE85" i="5"/>
  <c r="F79" i="5"/>
  <c r="J92" i="4"/>
  <c r="J65" i="4"/>
  <c r="BE89" i="5"/>
  <c r="BE100" i="5"/>
  <c r="BE95" i="5"/>
  <c r="BE87" i="5"/>
  <c r="BE91" i="5"/>
  <c r="J84" i="4"/>
  <c r="BE122" i="4"/>
  <c r="BE147" i="4"/>
  <c r="J235" i="3"/>
  <c r="J68" i="3" s="1"/>
  <c r="E50" i="4"/>
  <c r="F59" i="4"/>
  <c r="BE138" i="4"/>
  <c r="BE137" i="4"/>
  <c r="BE113" i="4"/>
  <c r="BE159" i="4"/>
  <c r="BE101" i="4"/>
  <c r="BE150" i="4"/>
  <c r="BE93" i="4"/>
  <c r="BE132" i="4"/>
  <c r="BE107" i="4"/>
  <c r="BE94" i="3"/>
  <c r="BE178" i="3"/>
  <c r="BE152" i="3"/>
  <c r="BE205" i="3"/>
  <c r="J91" i="2"/>
  <c r="J65" i="2"/>
  <c r="BE247" i="3"/>
  <c r="BE163" i="3"/>
  <c r="BE256" i="3"/>
  <c r="BE265" i="3"/>
  <c r="E50" i="3"/>
  <c r="BE191" i="3"/>
  <c r="BE218" i="3"/>
  <c r="BE230" i="3"/>
  <c r="BE236" i="3"/>
  <c r="J56" i="3"/>
  <c r="BE222" i="3"/>
  <c r="F59" i="3"/>
  <c r="BE173" i="3"/>
  <c r="BE137" i="3"/>
  <c r="BE226" i="3"/>
  <c r="BC56" i="1"/>
  <c r="BE131" i="2"/>
  <c r="F59" i="2"/>
  <c r="E77" i="2"/>
  <c r="J83" i="2"/>
  <c r="BE92" i="2"/>
  <c r="BE100" i="2"/>
  <c r="BE108" i="2"/>
  <c r="BE195" i="2"/>
  <c r="AW56" i="1"/>
  <c r="BE118" i="2"/>
  <c r="BE144" i="2"/>
  <c r="BE146" i="2"/>
  <c r="BE155" i="2"/>
  <c r="BE173" i="2"/>
  <c r="BE181" i="2"/>
  <c r="BE190" i="2"/>
  <c r="BD56" i="1"/>
  <c r="BB56" i="1"/>
  <c r="BA56" i="1"/>
  <c r="F38" i="3"/>
  <c r="BC57" i="1"/>
  <c r="F39" i="3"/>
  <c r="BD57" i="1" s="1"/>
  <c r="F39" i="4"/>
  <c r="BD58" i="1" s="1"/>
  <c r="AS54" i="1"/>
  <c r="F38" i="4"/>
  <c r="BC58" i="1"/>
  <c r="F37" i="4"/>
  <c r="BB58" i="1" s="1"/>
  <c r="F36" i="4"/>
  <c r="BA58" i="1"/>
  <c r="J36" i="3"/>
  <c r="AW57" i="1"/>
  <c r="F37" i="3"/>
  <c r="BB57" i="1"/>
  <c r="F34" i="5"/>
  <c r="BA59" i="1"/>
  <c r="J34" i="5"/>
  <c r="AW59" i="1" s="1"/>
  <c r="F37" i="5"/>
  <c r="BD59" i="1"/>
  <c r="F35" i="5"/>
  <c r="BB59" i="1"/>
  <c r="F36" i="3"/>
  <c r="BA57" i="1"/>
  <c r="J36" i="4"/>
  <c r="AW58" i="1"/>
  <c r="F36" i="5"/>
  <c r="BC59" i="1"/>
  <c r="J91" i="4" l="1"/>
  <c r="J64" i="4" s="1"/>
  <c r="BK90" i="4"/>
  <c r="J90" i="4" s="1"/>
  <c r="J63" i="4" s="1"/>
  <c r="J162" i="3"/>
  <c r="J66" i="3" s="1"/>
  <c r="J131" i="4"/>
  <c r="J66" i="4" s="1"/>
  <c r="T92" i="3"/>
  <c r="T91" i="3"/>
  <c r="P83" i="5"/>
  <c r="P82" i="5"/>
  <c r="AU59" i="1"/>
  <c r="R83" i="5"/>
  <c r="R82" i="5"/>
  <c r="BK90" i="2"/>
  <c r="BK89" i="2" s="1"/>
  <c r="J89" i="2" s="1"/>
  <c r="J32" i="2" s="1"/>
  <c r="AG56" i="1" s="1"/>
  <c r="T91" i="4"/>
  <c r="T90" i="4"/>
  <c r="P91" i="4"/>
  <c r="P90" i="4"/>
  <c r="AU58" i="1" s="1"/>
  <c r="R90" i="2"/>
  <c r="R89" i="2"/>
  <c r="P90" i="2"/>
  <c r="P89" i="2"/>
  <c r="AU56" i="1" s="1"/>
  <c r="T90" i="2"/>
  <c r="T89" i="2"/>
  <c r="J84" i="5"/>
  <c r="J61" i="5"/>
  <c r="BK82" i="5"/>
  <c r="J82" i="5"/>
  <c r="J59" i="5" s="1"/>
  <c r="AG57" i="1"/>
  <c r="J92" i="3"/>
  <c r="J64" i="3"/>
  <c r="J63" i="3"/>
  <c r="J35" i="2"/>
  <c r="AV56" i="1"/>
  <c r="AT56" i="1"/>
  <c r="F35" i="2"/>
  <c r="AZ56" i="1" s="1"/>
  <c r="BD55" i="1"/>
  <c r="J32" i="4"/>
  <c r="AG58" i="1"/>
  <c r="F33" i="5"/>
  <c r="AZ59" i="1" s="1"/>
  <c r="BA55" i="1"/>
  <c r="BB55" i="1"/>
  <c r="AX55" i="1"/>
  <c r="J33" i="5"/>
  <c r="AV59" i="1"/>
  <c r="AT59" i="1"/>
  <c r="BC55" i="1"/>
  <c r="F35" i="3"/>
  <c r="AZ57" i="1"/>
  <c r="F35" i="4"/>
  <c r="AZ58" i="1" s="1"/>
  <c r="J35" i="3"/>
  <c r="AV57" i="1"/>
  <c r="AT57" i="1"/>
  <c r="AN57" i="1"/>
  <c r="J35" i="4"/>
  <c r="AV58" i="1"/>
  <c r="AT58" i="1"/>
  <c r="AN56" i="1" l="1"/>
  <c r="AG55" i="1"/>
  <c r="J63" i="2"/>
  <c r="J90" i="2"/>
  <c r="J64" i="2" s="1"/>
  <c r="AN58" i="1"/>
  <c r="J41" i="4"/>
  <c r="J41" i="3"/>
  <c r="J41" i="2"/>
  <c r="BD54" i="1"/>
  <c r="W33" i="1"/>
  <c r="AZ55" i="1"/>
  <c r="AV55" i="1" s="1"/>
  <c r="AY55" i="1"/>
  <c r="AU55" i="1"/>
  <c r="AU54" i="1"/>
  <c r="BC54" i="1"/>
  <c r="W32" i="1"/>
  <c r="AW55" i="1"/>
  <c r="BA54" i="1"/>
  <c r="W30" i="1"/>
  <c r="J30" i="5"/>
  <c r="AG59" i="1" s="1"/>
  <c r="BB54" i="1"/>
  <c r="AX54" i="1" s="1"/>
  <c r="J39" i="5" l="1"/>
  <c r="AN59" i="1"/>
  <c r="AT55" i="1"/>
  <c r="AG54" i="1"/>
  <c r="AW54" i="1"/>
  <c r="AK30" i="1"/>
  <c r="W31" i="1"/>
  <c r="AY54" i="1"/>
  <c r="AZ54" i="1"/>
  <c r="W29" i="1" s="1"/>
  <c r="AN55" i="1" l="1"/>
  <c r="AK26" i="1"/>
  <c r="AV54" i="1"/>
  <c r="AK29" i="1"/>
  <c r="AK35" i="1"/>
  <c r="AT54" i="1" l="1"/>
  <c r="AN54" i="1" l="1"/>
</calcChain>
</file>

<file path=xl/sharedStrings.xml><?xml version="1.0" encoding="utf-8"?>
<sst xmlns="http://schemas.openxmlformats.org/spreadsheetml/2006/main" count="5234" uniqueCount="853">
  <si>
    <t>Export Komplet</t>
  </si>
  <si>
    <t>VZ</t>
  </si>
  <si>
    <t>2.0</t>
  </si>
  <si>
    <t>ZAMOK</t>
  </si>
  <si>
    <t>False</t>
  </si>
  <si>
    <t>{13b310c6-6c5a-4666-b5ee-87d86fb95259}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</si>
  <si>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</si>
  <si>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</si>
  <si>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</si>
  <si>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</si>
  <si>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</si>
  <si>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</si>
  <si>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</si>
  <si>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</si>
  <si>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R24-005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</si>
  <si>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</si>
  <si>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</si>
  <si>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Demolice garáží - Předlice</t>
  </si>
  <si>
    <t>KSO:</t>
  </si>
  <si>
    <t/>
  </si>
  <si>
    <t>CC-CZ:</t>
  </si>
  <si>
    <t>Místo:</t>
  </si>
  <si>
    <t>Ústí n.L. - Předlice</t>
  </si>
  <si>
    <t>Datum:</t>
  </si>
  <si>
    <t>26. 3. 2024</t>
  </si>
  <si>
    <t>Zadavatel:</t>
  </si>
  <si>
    <t>IČ:</t>
  </si>
  <si>
    <t>Statutární město Ústí nad Labem</t>
  </si>
  <si>
    <t>DIČ:</t>
  </si>
  <si>
    <t>Uchazeč:</t>
  </si>
  <si>
    <t>Vyplň údaj</t>
  </si>
  <si>
    <t>Projektant:</t>
  </si>
  <si>
    <t>AIDIA21 s.r.o.</t>
  </si>
  <si>
    <t>True</t>
  </si>
  <si>
    <t>Zpracovatel:</t>
  </si>
  <si>
    <t>L. Štuller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</si>
  <si>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</si>
  <si>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</si>
  <si>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</si>
  <si>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</si>
  <si>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</si>
  <si>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</si>
  <si>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</si>
  <si>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</si>
  <si>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</si>
  <si>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</si>
  <si>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</si>
  <si>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</si>
  <si>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</si>
  <si>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</si>
  <si>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</si>
  <si>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</si>
  <si>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</si>
  <si>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</si>
  <si>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</si>
  <si>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</si>
  <si>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</si>
  <si>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</si>
  <si>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</si>
  <si>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</si>
  <si>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</si>
  <si>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</si>
  <si>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</si>
  <si>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</si>
  <si>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</si>
  <si>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</si>
  <si>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</si>
  <si>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</si>
  <si>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</si>
  <si>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</si>
  <si>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</si>
  <si>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</si>
  <si>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</si>
  <si>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</si>
  <si>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</si>
  <si>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</si>
  <si>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</si>
  <si>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Demolice garáží a úprava terénu po demolici</t>
  </si>
  <si>
    <t>STA</t>
  </si>
  <si>
    <t>1</t>
  </si>
  <si>
    <t>{76c62257-982c-472c-9f39-d24353dce06a}</t>
  </si>
  <si>
    <t>2</t>
  </si>
  <si>
    <t>/</t>
  </si>
  <si>
    <t>01.01</t>
  </si>
  <si>
    <t>Příprava před demolicí, likvidace komunálního odpadu</t>
  </si>
  <si>
    <t>Soupis</t>
  </si>
  <si>
    <t>{7bf6a5b0-0988-4792-acbd-88013faa2c7a}</t>
  </si>
  <si>
    <t>01.02</t>
  </si>
  <si>
    <t>Demolice garáží</t>
  </si>
  <si>
    <t>{b7280be6-45b9-4402-9f17-fa61be2ae6f7}</t>
  </si>
  <si>
    <t>01.03</t>
  </si>
  <si>
    <t>Úprava prostoru po demolici</t>
  </si>
  <si>
    <t>{a1bf81bd-0c03-4553-b064-4857c4fa35f0}</t>
  </si>
  <si>
    <t>VON</t>
  </si>
  <si>
    <t>Vedlejší a ostatní náklady</t>
  </si>
  <si>
    <t>{522d28da-4727-4d9f-8ea2-9104883cfe03}</t>
  </si>
  <si>
    <t>VV0001</t>
  </si>
  <si>
    <t>Nový výkaz (25)</t>
  </si>
  <si>
    <t>99,31</t>
  </si>
  <si>
    <t>3</t>
  </si>
  <si>
    <t>VV0004</t>
  </si>
  <si>
    <t>Nový výkaz (28)</t>
  </si>
  <si>
    <t>729,376</t>
  </si>
  <si>
    <t>KRYCÍ LIST SOUPISU PRACÍ</t>
  </si>
  <si>
    <t>VV0005</t>
  </si>
  <si>
    <t>Nový výkaz (29)</t>
  </si>
  <si>
    <t>514,13</t>
  </si>
  <si>
    <t>VV0006</t>
  </si>
  <si>
    <t>Nový výkaz (30)</t>
  </si>
  <si>
    <t>21,548</t>
  </si>
  <si>
    <t>Objekt:</t>
  </si>
  <si>
    <t>SO 01 - Demolice garáží a úprava terénu po demolici</t>
  </si>
  <si>
    <t>Soupis:</t>
  </si>
  <si>
    <t>01.01 - Příprava před demolicí, likvidace komunálního odpadu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</si>
  <si>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</si>
  <si>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</si>
  <si>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</si>
  <si>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</si>
  <si>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</si>
  <si>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</si>
  <si>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</si>
  <si>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</si>
  <si>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</si>
  <si>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</si>
  <si>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</si>
  <si>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</si>
  <si>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</si>
  <si>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</si>
  <si>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</si>
  <si>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</si>
  <si>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</si>
  <si>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</si>
  <si>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</si>
  <si>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</si>
  <si>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</si>
  <si>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</si>
  <si>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</si>
  <si>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</si>
  <si>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</si>
  <si>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</si>
  <si>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</si>
  <si>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</si>
  <si>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</si>
  <si>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CS ÚRS 2024 01</t>
  </si>
  <si>
    <t>4</t>
  </si>
  <si>
    <t>1943916534</t>
  </si>
  <si>
    <t>Online PSC</t>
  </si>
  <si>
    <t>https://podminky.urs.cz/item/CS_URS_2024_01/111251101</t>
  </si>
  <si>
    <t>VV</t>
  </si>
  <si>
    <t>"Množství určené pomocí aplikace Výměry.</t>
  </si>
  <si>
    <t>"C.2_Situace_zařízení_staveniště.pdf</t>
  </si>
  <si>
    <t>"Plocha náletových dřevin ke kácení</t>
  </si>
  <si>
    <t>FIG</t>
  </si>
  <si>
    <t>Rozpad figury: Plocha náletových dřevin ke kácení</t>
  </si>
  <si>
    <t>99,310</t>
  </si>
  <si>
    <t>162301501</t>
  </si>
  <si>
    <t>Vodorovné přemístění smýcených křovin do průměru kmene 100 mm na vzdálenost do 5 000 m</t>
  </si>
  <si>
    <t>-632533891</t>
  </si>
  <si>
    <t>https://podminky.urs.cz/item/CS_URS_2024_01/162301501</t>
  </si>
  <si>
    <t>162301981</t>
  </si>
  <si>
    <t>Vodorovné přemístění smýcených křovin Příplatek k ceně za každých dalších i započatých 1 000 m</t>
  </si>
  <si>
    <t>1660112802</t>
  </si>
  <si>
    <t>https://podminky.urs.cz/item/CS_URS_2024_01/162301981</t>
  </si>
  <si>
    <t>99,31*2 'Přepočtené koeficientem množství</t>
  </si>
  <si>
    <t>9</t>
  </si>
  <si>
    <t>Ostatní konstrukce a práce, bourání</t>
  </si>
  <si>
    <t>952902121</t>
  </si>
  <si>
    <t>Čištění budov při provádění oprav a udržovacích prací podlah drsných nebo chodníků zametením</t>
  </si>
  <si>
    <t>-1838307133</t>
  </si>
  <si>
    <t>https://podminky.urs.cz/item/CS_URS_2024_01/952902121</t>
  </si>
  <si>
    <t>"po odstranění komunálního odpadu</t>
  </si>
  <si>
    <t>"Plocha komunálního odpadu dotčené části garážového dvoru</t>
  </si>
  <si>
    <t>"D.1.1.2_Půdorys_1.NP_stávající_stav.pdf</t>
  </si>
  <si>
    <t>"Plocha vnitřního půdorysu 12 garáží (garáže jednotlivě)</t>
  </si>
  <si>
    <t>Rozpad figury: Plocha komunálního odpadu dotčené části garážového dvoru</t>
  </si>
  <si>
    <t>325,810</t>
  </si>
  <si>
    <t>Rozpad figury: Plocha vnitřního půdorysu 12 garáží (garáže jednotlivě)</t>
  </si>
  <si>
    <t>15,680+15,680+15,680+15,670+15,680+15,680+15,680+15,680+15,680+15,680+15,680+15,850</t>
  </si>
  <si>
    <t>5</t>
  </si>
  <si>
    <t>952902151</t>
  </si>
  <si>
    <t>Čištění budov při provádění oprav a udržovacích prací podlah drsných nebo chodníků splachováním vodou</t>
  </si>
  <si>
    <t>458523346</t>
  </si>
  <si>
    <t>https://podminky.urs.cz/item/CS_URS_2024_01/952902151</t>
  </si>
  <si>
    <t>6</t>
  </si>
  <si>
    <t>966071721</t>
  </si>
  <si>
    <t>Bourání plotových sloupků a vzpěr ocelových trubkových nebo profilovaných výšky do 2,50 m odřezáním</t>
  </si>
  <si>
    <t>kus</t>
  </si>
  <si>
    <t>-1216561860</t>
  </si>
  <si>
    <t>https://podminky.urs.cz/item/CS_URS_2024_01/966071721</t>
  </si>
  <si>
    <t>7</t>
  </si>
  <si>
    <t>966072811</t>
  </si>
  <si>
    <t>Rozebrání oplocení z dílců rámových na ocelové sloupky, výšky přes 1 do 2 m</t>
  </si>
  <si>
    <t>m</t>
  </si>
  <si>
    <t>1318888323</t>
  </si>
  <si>
    <t>https://podminky.urs.cz/item/CS_URS_2024_01/966072811</t>
  </si>
  <si>
    <t>"Délka odstraněného oplocení</t>
  </si>
  <si>
    <t>Rozpad figury: Délka odstraněného oplocení</t>
  </si>
  <si>
    <t>997</t>
  </si>
  <si>
    <t>Přesun sutě</t>
  </si>
  <si>
    <t>8</t>
  </si>
  <si>
    <t>RKON0001</t>
  </si>
  <si>
    <t>Vyklizení komunálního odpadu (černé skládky) s naložením do kontejneru z prostorů o půdorysné ploše přes 15 m2</t>
  </si>
  <si>
    <t>m3</t>
  </si>
  <si>
    <t>R - položka</t>
  </si>
  <si>
    <t>-2080355279</t>
  </si>
  <si>
    <t>"v době zpracování VV SP dosahovala výška odpadu cca. 0,75 m</t>
  </si>
  <si>
    <t>"Plocha komunálního odpadu dotčené části garážového dvoru * 0,750</t>
  </si>
  <si>
    <t>"D.1.1.4_Řez_A-A_stávající_stav.pdf</t>
  </si>
  <si>
    <t>"v době zpracování VV SP dosahoval odpad do stropu garáží</t>
  </si>
  <si>
    <t>"((Výška vnitřní přední stěny+Výška vnitřní zadní stěny) / 2 ) *Plocha vnitřního půdorysu 12 garáží (garáže jednotlivě)</t>
  </si>
  <si>
    <t>Rozpad figury: Výška vnitřní přední stěny</t>
  </si>
  <si>
    <t>2,767</t>
  </si>
  <si>
    <t>Rozpad figury: Výška vnitřní zadní stěny</t>
  </si>
  <si>
    <t>2,384</t>
  </si>
  <si>
    <t>997013501</t>
  </si>
  <si>
    <t>Odvoz suti a vybouraných hmot na skládku nebo meziskládku se složením, na vzdálenost do 1 km</t>
  </si>
  <si>
    <t>t</t>
  </si>
  <si>
    <t>-1301376927</t>
  </si>
  <si>
    <t>https://podminky.urs.cz/item/CS_URS_2024_01/997013501</t>
  </si>
  <si>
    <t>"směsný komunální odpad</t>
  </si>
  <si>
    <t>"směrná objemová hmotnost pro VV SP - 150 kg/m3</t>
  </si>
  <si>
    <t>729,376 * 150,00 * 0,001</t>
  </si>
  <si>
    <t>"oplocení (sběrna druhotného odpadu)</t>
  </si>
  <si>
    <t>0,080 + 0,199</t>
  </si>
  <si>
    <t>Součet</t>
  </si>
  <si>
    <t>10</t>
  </si>
  <si>
    <t>997013509</t>
  </si>
  <si>
    <t>Odvoz suti a vybouraných hmot na skládku nebo meziskládku se složením, na vzdálenost Příplatek k ceně za každý další započatý 1 km přes 1 km</t>
  </si>
  <si>
    <t>1300689924</t>
  </si>
  <si>
    <t>https://podminky.urs.cz/item/CS_URS_2024_01/997013509</t>
  </si>
  <si>
    <t>109,685*6 'Přepočtené koeficientem množství</t>
  </si>
  <si>
    <t>11</t>
  </si>
  <si>
    <t>997013635</t>
  </si>
  <si>
    <t>Poplatek za uložení stavebního odpadu na skládce (skládkovné) komunálního zatříděného do Katalogu odpadů pod kódem 20 03 01</t>
  </si>
  <si>
    <t>-1797852990</t>
  </si>
  <si>
    <t>https://podminky.urs.cz/item/CS_URS_2024_01/997013635</t>
  </si>
  <si>
    <t>997013811</t>
  </si>
  <si>
    <t>Poplatek za uložení stavebního odpadu na skládce (skládkovné) dřevěného zatříděného do Katalogu odpadů pod kódem 17 02 01</t>
  </si>
  <si>
    <t>1794161223</t>
  </si>
  <si>
    <t>https://podminky.urs.cz/item/CS_URS_2024_01/997013811</t>
  </si>
  <si>
    <t>"dřevní hmota smýcených křovin</t>
  </si>
  <si>
    <t>"pro VV SP stanovena směrná hmotnost 25 kg/m2</t>
  </si>
  <si>
    <t>99,310 * 25,00 * 0,001</t>
  </si>
  <si>
    <t>Nový výkaz (18)</t>
  </si>
  <si>
    <t>445,2</t>
  </si>
  <si>
    <t>VV0002</t>
  </si>
  <si>
    <t>Nový výkaz (19)</t>
  </si>
  <si>
    <t>52,991</t>
  </si>
  <si>
    <t>VV0003</t>
  </si>
  <si>
    <t>Nový výkaz (20)</t>
  </si>
  <si>
    <t>17,808</t>
  </si>
  <si>
    <t>Nový výkaz (21)</t>
  </si>
  <si>
    <t>68,78</t>
  </si>
  <si>
    <t>Nový výkaz (22)</t>
  </si>
  <si>
    <t>236,392</t>
  </si>
  <si>
    <t>Nový výkaz (23)</t>
  </si>
  <si>
    <t>118,196</t>
  </si>
  <si>
    <t>VV0007</t>
  </si>
  <si>
    <t>Nový výkaz (24)</t>
  </si>
  <si>
    <t>59,098</t>
  </si>
  <si>
    <t>01.02 - Demolice garáží</t>
  </si>
  <si>
    <t>PSV - Práce a dodávky PSV</t>
  </si>
  <si>
    <t xml:space="preserve">    711 - Izolace proti vodě, vlhkosti a plynům</t>
  </si>
  <si>
    <t xml:space="preserve">    712 - Povlakové krytiny</t>
  </si>
  <si>
    <t>981513112</t>
  </si>
  <si>
    <t>Demolice konstrukcí objektů těžkými mechanizačními prostředky zdiva na maltu cementovou z cihel nebo tvárnic</t>
  </si>
  <si>
    <t>2105228708</t>
  </si>
  <si>
    <t>https://podminky.urs.cz/item/CS_URS_2024_01/981513112</t>
  </si>
  <si>
    <t>"D.1.1.8_Půdorys_1.NP_demolice.pdf</t>
  </si>
  <si>
    <t>"D.1.1.9_Řez_A-A_demolice.pdf</t>
  </si>
  <si>
    <t>"Obvodové stěny</t>
  </si>
  <si>
    <t>"Délka zadní stěny*Výška zadní stěny* 0,300</t>
  </si>
  <si>
    <t>"Délka přední stěny*Výška přední stěny* 0,300</t>
  </si>
  <si>
    <t>"Plocha štítové boční stěny* 0,300 * 2</t>
  </si>
  <si>
    <t>"-Vratový otvor 2400x2340 mm* 2,400 * 2,340 * 0,300</t>
  </si>
  <si>
    <t>"Ztužující pílřky</t>
  </si>
  <si>
    <t>"Plocha ztužujícího pilířku 500x250 mm*Výška ztužujícího pilířku 500x250 mm</t>
  </si>
  <si>
    <t>"Dělící příčky</t>
  </si>
  <si>
    <t>"Plocha dělící příčky tl. 140 mm*Počet dělících příček tl. 140 mm* 0,140</t>
  </si>
  <si>
    <t>"Atika</t>
  </si>
  <si>
    <t>"(Délka střešního panelu*Výška atiky*Šířka atiky) * 2</t>
  </si>
  <si>
    <t>Rozpad figury: Délka zadní stěny</t>
  </si>
  <si>
    <t>36,873</t>
  </si>
  <si>
    <t>Rozpad figury: Výška zadní stěny</t>
  </si>
  <si>
    <t>2,361</t>
  </si>
  <si>
    <t>Rozpad figury: Délka přední stěny</t>
  </si>
  <si>
    <t>36,870</t>
  </si>
  <si>
    <t>Rozpad figury: Výška přední stěny</t>
  </si>
  <si>
    <t>2,789</t>
  </si>
  <si>
    <t>Rozpad figury: Plocha štítové boční stěny</t>
  </si>
  <si>
    <t>13,260</t>
  </si>
  <si>
    <t>Rozpad figury: Vratový otvor 2400x2340 mm</t>
  </si>
  <si>
    <t>12,000</t>
  </si>
  <si>
    <t>Rozpad figury: Plocha ztužujícího pilířku 500x250 mm</t>
  </si>
  <si>
    <t>0,120+0,120+0,130+0,120+0,120+0,120+0,120+0,120+0,120+0,120+0,120</t>
  </si>
  <si>
    <t>Rozpad figury: Výška ztužujícího pilířku 500x250 mm</t>
  </si>
  <si>
    <t>2,571</t>
  </si>
  <si>
    <t>Rozpad figury: Plocha dělící příčky tl. 140 mm</t>
  </si>
  <si>
    <t>Rozpad figury: Počet dělících příček tl. 140 mm</t>
  </si>
  <si>
    <t>11,000</t>
  </si>
  <si>
    <t>Rozpad figury: Délka střešního panelu</t>
  </si>
  <si>
    <t>6,067</t>
  </si>
  <si>
    <t>Rozpad figury: Výška atiky</t>
  </si>
  <si>
    <t>0,130</t>
  </si>
  <si>
    <t>Rozpad figury: Šířka atiky</t>
  </si>
  <si>
    <t>0,150</t>
  </si>
  <si>
    <t>981513114</t>
  </si>
  <si>
    <t>Demolice konstrukcí objektů těžkými mechanizačními prostředky konstrukcí ze železobetonu</t>
  </si>
  <si>
    <t>1929236828</t>
  </si>
  <si>
    <t>https://podminky.urs.cz/item/CS_URS_2024_01/981513114</t>
  </si>
  <si>
    <t>"viz. skladba S2</t>
  </si>
  <si>
    <t>"ŽB deska tl. 100 mm</t>
  </si>
  <si>
    <t>"Plocha základové desky* 0,100</t>
  </si>
  <si>
    <t>"D.1.1.3_Střecha_stávající_stav.pdf</t>
  </si>
  <si>
    <t>"ŽB střešní panel tl. 130 mm (sklon 7°)</t>
  </si>
  <si>
    <t>"(Plocha střechy sklonu 7°/ cos(7) ) * 0,130</t>
  </si>
  <si>
    <t>Rozpad figury: Plocha základové desky</t>
  </si>
  <si>
    <t>222,600</t>
  </si>
  <si>
    <t>Rozpad figury: Plocha střechy sklonu 7°</t>
  </si>
  <si>
    <t>234,630</t>
  </si>
  <si>
    <t>981513116</t>
  </si>
  <si>
    <t>Demolice konstrukcí objektů těžkými mechanizačními prostředky konstrukcí z betonu prostého</t>
  </si>
  <si>
    <t>-1410993480</t>
  </si>
  <si>
    <t>https://podminky.urs.cz/item/CS_URS_2024_01/981513116</t>
  </si>
  <si>
    <t>"podkladní betonová deska tl. 80 mm včetně ZPas(ů)</t>
  </si>
  <si>
    <t>"Plocha základové desky* 0,080</t>
  </si>
  <si>
    <t>997006002</t>
  </si>
  <si>
    <t>Úprava stavebního odpadu třídění strojové</t>
  </si>
  <si>
    <t>1494888082</t>
  </si>
  <si>
    <t>https://podminky.urs.cz/item/CS_URS_2024_01/997006002</t>
  </si>
  <si>
    <t>"recyklační skládka stavebního odpadu</t>
  </si>
  <si>
    <t>"cihly</t>
  </si>
  <si>
    <t>137,835</t>
  </si>
  <si>
    <t>"prostý beton (PB)</t>
  </si>
  <si>
    <t>39,178</t>
  </si>
  <si>
    <t>"železový beton (ŽB)</t>
  </si>
  <si>
    <t>127,708</t>
  </si>
  <si>
    <t>997006012</t>
  </si>
  <si>
    <t>Úprava stavebního odpadu třídění ruční</t>
  </si>
  <si>
    <t>-1624321358</t>
  </si>
  <si>
    <t>https://podminky.urs.cz/item/CS_URS_2024_01/997006012</t>
  </si>
  <si>
    <t>"skládka stavebního odpadu</t>
  </si>
  <si>
    <t>"asfaltové pásy</t>
  </si>
  <si>
    <t>1,781 + 13,947</t>
  </si>
  <si>
    <t>997006512</t>
  </si>
  <si>
    <t>Vodorovná doprava suti na skládku s naložením na dopravní prostředek a složením přes 100 m do 1 km</t>
  </si>
  <si>
    <t>-806407771</t>
  </si>
  <si>
    <t>https://podminky.urs.cz/item/CS_URS_2024_01/997006512</t>
  </si>
  <si>
    <t>997006519</t>
  </si>
  <si>
    <t>Vodorovná doprava suti na skládku Příplatek k ceně -6512 za každý další i započatý 1 km</t>
  </si>
  <si>
    <t>-821397335</t>
  </si>
  <si>
    <t>https://podminky.urs.cz/item/CS_URS_2024_01/997006519</t>
  </si>
  <si>
    <t>320,449*6 'Přepočtené koeficientem množství</t>
  </si>
  <si>
    <t>997006551</t>
  </si>
  <si>
    <t>Hrubé urovnání suti na skládce bez zhutnění</t>
  </si>
  <si>
    <t>-2029206910</t>
  </si>
  <si>
    <t>https://podminky.urs.cz/item/CS_URS_2024_01/997006551</t>
  </si>
  <si>
    <t>997013645</t>
  </si>
  <si>
    <t>Poplatek za uložení stavebního odpadu na skládce (skládkovné) asfaltového bez obsahu dehtu zatříděného do Katalogu odpadů pod kódem 17 03 02</t>
  </si>
  <si>
    <t>-1593626594</t>
  </si>
  <si>
    <t>https://podminky.urs.cz/item/CS_URS_2024_01/997013645</t>
  </si>
  <si>
    <t>997013861</t>
  </si>
  <si>
    <t>Poplatek za uložení stavebního odpadu na recyklační skládce (skládkovné) z prostého betonu zatříděného do Katalogu odpadů pod kódem 17 01 01</t>
  </si>
  <si>
    <t>-1586414391</t>
  </si>
  <si>
    <t>https://podminky.urs.cz/item/CS_URS_2024_01/997013861</t>
  </si>
  <si>
    <t>997013862</t>
  </si>
  <si>
    <t>Poplatek za uložení stavebního odpadu na recyklační skládce (skládkovné) z armovaného betonu zatříděného do Katalogu odpadů pod kódem 17 01 01</t>
  </si>
  <si>
    <t>524678818</t>
  </si>
  <si>
    <t>https://podminky.urs.cz/item/CS_URS_2024_01/997013862</t>
  </si>
  <si>
    <t>997013863</t>
  </si>
  <si>
    <t>Poplatek za uložení stavebního odpadu na recyklační skládce (skládkovné) cihelného zatříděného do Katalogu odpadů pod kódem 17 01 02</t>
  </si>
  <si>
    <t>-1927111489</t>
  </si>
  <si>
    <t>https://podminky.urs.cz/item/CS_URS_2024_01/997013863</t>
  </si>
  <si>
    <t>PSV</t>
  </si>
  <si>
    <t>Práce a dodávky PSV</t>
  </si>
  <si>
    <t>711</t>
  </si>
  <si>
    <t>Izolace proti vodě, vlhkosti a plynům</t>
  </si>
  <si>
    <t>13</t>
  </si>
  <si>
    <t>711131811</t>
  </si>
  <si>
    <t>Odstranění izolace proti zemní vlhkosti na ploše vodorovné V</t>
  </si>
  <si>
    <t>16</t>
  </si>
  <si>
    <t>1734929558</t>
  </si>
  <si>
    <t>https://podminky.urs.cz/item/CS_URS_2024_01/711131811</t>
  </si>
  <si>
    <t>"2x natavený asfaltový pás tl. 10 mm</t>
  </si>
  <si>
    <t>"Plocha základové desky* 2</t>
  </si>
  <si>
    <t>712</t>
  </si>
  <si>
    <t>Povlakové krytiny</t>
  </si>
  <si>
    <t>14</t>
  </si>
  <si>
    <t>712300843</t>
  </si>
  <si>
    <t>Ostatní práce při odstranění povlakové krytiny střech plochých do 10° zbytkového asfaltového pásu odsekáním</t>
  </si>
  <si>
    <t>-193168557</t>
  </si>
  <si>
    <t>https://podminky.urs.cz/item/CS_URS_2024_01/712300843</t>
  </si>
  <si>
    <t>"pro VV SP stanoven rozsah 25% plochy střechy</t>
  </si>
  <si>
    <t>"(Plocha střechy sklonu 7°/ cos(7) ) * 25/100</t>
  </si>
  <si>
    <t>15</t>
  </si>
  <si>
    <t>712340833</t>
  </si>
  <si>
    <t>Odstranění povlakové krytiny střech plochých do 10° z přitavených pásů NAIP v plné ploše třívrstvé</t>
  </si>
  <si>
    <t>1453638419</t>
  </si>
  <si>
    <t>https://podminky.urs.cz/item/CS_URS_2024_01/712340833</t>
  </si>
  <si>
    <t>"Plocha střechy sklonu 7°/ cos(7)</t>
  </si>
  <si>
    <t>712990812</t>
  </si>
  <si>
    <t>Odstranění násypu nebo nánosu ze střech násypu nebo nánosu do 10°, tl. do 50 mm</t>
  </si>
  <si>
    <t>1900421969</t>
  </si>
  <si>
    <t>https://podminky.urs.cz/item/CS_URS_2024_01/712990812</t>
  </si>
  <si>
    <t>"pro VV SP stanoven rozsah 50% plochy střechy</t>
  </si>
  <si>
    <t>"(Plocha střechy sklonu 7°/ cos(7) ) * 50/100</t>
  </si>
  <si>
    <t>Nový výkaz (1)</t>
  </si>
  <si>
    <t>364,33</t>
  </si>
  <si>
    <t>Nový výkaz (2)</t>
  </si>
  <si>
    <t>Nový výkaz (16)</t>
  </si>
  <si>
    <t>10,726</t>
  </si>
  <si>
    <t>Nový výkaz (17)</t>
  </si>
  <si>
    <t>Nový výkaz (31)</t>
  </si>
  <si>
    <t>01.03 - Úprava prostoru po demolici</t>
  </si>
  <si>
    <t xml:space="preserve">    3 - Svislé a kompletní konstrukce</t>
  </si>
  <si>
    <t xml:space="preserve">    5 - Komunikace pozemní</t>
  </si>
  <si>
    <t xml:space="preserve">    998 - Přesun hmot</t>
  </si>
  <si>
    <t>122151101</t>
  </si>
  <si>
    <t>Odkopávky a prokopávky nezapažené strojně v hornině třídy těžitelnosti I skupiny 1 a 2 do 20 m3</t>
  </si>
  <si>
    <t>-1469260658</t>
  </si>
  <si>
    <t>https://podminky.urs.cz/item/CS_URS_2024_01/122151101</t>
  </si>
  <si>
    <t>"C.3_Situace_stav_po_demolici.pdf</t>
  </si>
  <si>
    <t>"Plocha odkopávky hl. 200 mm* 0,200</t>
  </si>
  <si>
    <t>Rozpad figury: Plocha odkopávky hl. 200 mm</t>
  </si>
  <si>
    <t>53,630</t>
  </si>
  <si>
    <t>131111333</t>
  </si>
  <si>
    <t>Vrtání jamek ručním motorovým vrtákem průměru přes 200 do 300 mm</t>
  </si>
  <si>
    <t>-1016258251</t>
  </si>
  <si>
    <t>https://podminky.urs.cz/item/CS_URS_2024_01/131111333</t>
  </si>
  <si>
    <t>"nové oplocení od garáže 196/3 na stávající oplocení</t>
  </si>
  <si>
    <t>"plotový sloupek</t>
  </si>
  <si>
    <t>0,650 * 10</t>
  </si>
  <si>
    <t>131111359</t>
  </si>
  <si>
    <t>Vrtání jamek Příplatek k cenám -1331 až -1343 za vrtání v kamenité nebo kořeny prorostlé půdě</t>
  </si>
  <si>
    <t>332894061</t>
  </si>
  <si>
    <t>https://podminky.urs.cz/item/CS_URS_2024_01/131111359</t>
  </si>
  <si>
    <t>171203111</t>
  </si>
  <si>
    <t>Uložení výkopku bez zhutnění s hrubým rozhrnutím v rovině nebo na svahu do 1:5</t>
  </si>
  <si>
    <t>647994011</t>
  </si>
  <si>
    <t>https://podminky.urs.cz/item/CS_URS_2024_01/171203111</t>
  </si>
  <si>
    <t>"zemina z odkopávky v okolí stavby</t>
  </si>
  <si>
    <t>181951112</t>
  </si>
  <si>
    <t>Úprava pláně vyrovnáním výškových rozdílů strojně v hornině třídy těžitelnosti I, skupiny 1 až 3 se zhutněním</t>
  </si>
  <si>
    <t>1680242959</t>
  </si>
  <si>
    <t>https://podminky.urs.cz/item/CS_URS_2024_01/181951112</t>
  </si>
  <si>
    <t>"po odstranění spodní stavby původních objektů</t>
  </si>
  <si>
    <t>"Vyštěrovaná plocha kamenivem frakce 16/32 tl. 200 mm</t>
  </si>
  <si>
    <t>Rozpad figury: Vyštěrovaná plocha kamenivem frakce 16/32 tl. 200 mm</t>
  </si>
  <si>
    <t>364,330</t>
  </si>
  <si>
    <t>Svislé a kompletní konstrukce</t>
  </si>
  <si>
    <t>338171123</t>
  </si>
  <si>
    <t>Montáž sloupků a vzpěr plotových ocelových trubkových nebo profilovaných výšky přes 2 do 2,6 m se zabetonováním do 0,08 m3 do připravených jamek</t>
  </si>
  <si>
    <t>-12652531</t>
  </si>
  <si>
    <t>https://podminky.urs.cz/item/CS_URS_2024_01/338171123</t>
  </si>
  <si>
    <t>10,000</t>
  </si>
  <si>
    <t>M</t>
  </si>
  <si>
    <t>55342153</t>
  </si>
  <si>
    <t>plotový sloupek pro svařované panely profilovaný oválný 50x70mm dl 2,5-3,0m povrchová úprava Pz a komaxit</t>
  </si>
  <si>
    <t>-199875756</t>
  </si>
  <si>
    <t>348171146</t>
  </si>
  <si>
    <t>Montáž oplocení z dílců kovových panelových svařovaných, na ocelové profilované sloupky, výšky přes 1,5 do 2,0 m</t>
  </si>
  <si>
    <t>-877516882</t>
  </si>
  <si>
    <t>https://podminky.urs.cz/item/CS_URS_2024_01/348171146</t>
  </si>
  <si>
    <t>"Délka nového oplocení</t>
  </si>
  <si>
    <t>Rozpad figury: Délka nového oplocení</t>
  </si>
  <si>
    <t>55342412</t>
  </si>
  <si>
    <t>plotový panel svařovaný v 1,5-2,0m š do 2,5m průměru drátu 5mm oka 55x200mm s horizontálním prolisem povrchová úprava PZ komaxit</t>
  </si>
  <si>
    <t>1679855804</t>
  </si>
  <si>
    <t>22,5*0,4 'Přepočtené koeficientem množství</t>
  </si>
  <si>
    <t>Komunikace pozemní</t>
  </si>
  <si>
    <t>564760111</t>
  </si>
  <si>
    <t>Podklad nebo kryt z kameniva hrubého drceného vel. 16-32 mm s rozprostřením a zhutněním plochy přes 100 m2, po zhutnění tl. 200 mm</t>
  </si>
  <si>
    <t>-461410291</t>
  </si>
  <si>
    <t>https://podminky.urs.cz/item/CS_URS_2024_01/564760111</t>
  </si>
  <si>
    <t>998</t>
  </si>
  <si>
    <t>Přesun hmot</t>
  </si>
  <si>
    <t>998225111</t>
  </si>
  <si>
    <t>Přesun hmot pro komunikace s krytem z kameniva, monolitickým betonovým nebo živičným dopravní vzdálenost do 200 m jakékoliv délky objektu</t>
  </si>
  <si>
    <t>-1828540079</t>
  </si>
  <si>
    <t>https://podminky.urs.cz/item/CS_URS_2024_01/998225111</t>
  </si>
  <si>
    <t>Nový výkaz (4)</t>
  </si>
  <si>
    <t>VV0010</t>
  </si>
  <si>
    <t>Nový výkaz (12)</t>
  </si>
  <si>
    <t>VV0013</t>
  </si>
  <si>
    <t>Nový výkaz (15)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</si>
  <si>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</si>
  <si>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</si>
  <si>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</si>
  <si>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</si>
  <si>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</si>
  <si>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</si>
  <si>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</si>
  <si>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</si>
  <si>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012303000</t>
  </si>
  <si>
    <t>Geodetické práce po výstavbě</t>
  </si>
  <si>
    <t>Kč</t>
  </si>
  <si>
    <t>1024</t>
  </si>
  <si>
    <t>1664696887</t>
  </si>
  <si>
    <t>https://podminky.urs.cz/item/CS_URS_2024_01/012303000</t>
  </si>
  <si>
    <t>013254000</t>
  </si>
  <si>
    <t>Dokumentace skutečného provedení stavby</t>
  </si>
  <si>
    <t>1339535822</t>
  </si>
  <si>
    <t>https://podminky.urs.cz/item/CS_URS_2024_01/013254000</t>
  </si>
  <si>
    <t>013264000</t>
  </si>
  <si>
    <t>Dokumentace bouracích prací</t>
  </si>
  <si>
    <t>205452372</t>
  </si>
  <si>
    <t>https://podminky.urs.cz/item/CS_URS_2024_01/013264000</t>
  </si>
  <si>
    <t>013274000</t>
  </si>
  <si>
    <t>Pasportizace objektu před započetím prací</t>
  </si>
  <si>
    <t>1856183563</t>
  </si>
  <si>
    <t>https://podminky.urs.cz/item/CS_URS_2024_01/013274000</t>
  </si>
  <si>
    <t>"fotodokumentace stávajícího stavu ostatních okolních stavebních objektů před zahájením demolice</t>
  </si>
  <si>
    <t>1,000</t>
  </si>
  <si>
    <t>013284000</t>
  </si>
  <si>
    <t>Pasportizace objektu po provedení prací</t>
  </si>
  <si>
    <t>1032573704</t>
  </si>
  <si>
    <t>https://podminky.urs.cz/item/CS_URS_2024_01/013284000</t>
  </si>
  <si>
    <t>"fotodokumentace stávajícího stavu ostatních okolních stavebních objektů po provedení demolice</t>
  </si>
  <si>
    <t>VRN3</t>
  </si>
  <si>
    <t>Zařízení staveniště</t>
  </si>
  <si>
    <t>031203000</t>
  </si>
  <si>
    <t>Terénní úpravy pro zařízení staveniště</t>
  </si>
  <si>
    <t>350636688</t>
  </si>
  <si>
    <t>https://podminky.urs.cz/item/CS_URS_2024_01/031203000</t>
  </si>
  <si>
    <t>"Plocha zařízení staveniště58,510 m2</t>
  </si>
  <si>
    <t>"1,000</t>
  </si>
  <si>
    <t>Rozpad figury: Plocha zařízení staveniště</t>
  </si>
  <si>
    <t>59,080</t>
  </si>
  <si>
    <t>032103000</t>
  </si>
  <si>
    <t>Náklady na stavební buňky</t>
  </si>
  <si>
    <t>-648111912</t>
  </si>
  <si>
    <t>https://podminky.urs.cz/item/CS_URS_2024_01/032103000</t>
  </si>
  <si>
    <t>"pronájem na 30 dnů</t>
  </si>
  <si>
    <t>"1x kancelářská buňka</t>
  </si>
  <si>
    <t>"3x skladovací buňka</t>
  </si>
  <si>
    <t>034103000</t>
  </si>
  <si>
    <t>Oplocení staveniště</t>
  </si>
  <si>
    <t>-628517483</t>
  </si>
  <si>
    <t>https://podminky.urs.cz/item/CS_URS_2024_01/034103000</t>
  </si>
  <si>
    <t>"Délka staveništního oplocení130,308 m</t>
  </si>
  <si>
    <t>"včetně vjezdové brány</t>
  </si>
  <si>
    <t>Rozpad figury: Délka staveništního oplocení</t>
  </si>
  <si>
    <t>130,308</t>
  </si>
  <si>
    <t>SEZNAM FIGUR</t>
  </si>
  <si>
    <t>Výměra</t>
  </si>
  <si>
    <t xml:space="preserve"> SO 01/ 01.01</t>
  </si>
  <si>
    <t>C.2_Situace_zařízení_staveniště.pdf</t>
  </si>
  <si>
    <t>Plocha náletových dřevin ke kácení</t>
  </si>
  <si>
    <t>Použití figury:</t>
  </si>
  <si>
    <t>Odstranění křovin a stromů průměru kmene do 100 mm i s kořeny sklonu terénu do 1:5 z celkové plochy do 100 m2 strojně</t>
  </si>
  <si>
    <t>Vodorovné přemístění křovin do 5 km D kmene do 100 mm</t>
  </si>
  <si>
    <t>Příplatek k vodorovnému přemístění křovin D kmene do 100 mm ZKD 1 km</t>
  </si>
  <si>
    <t>Nový výkaz (26)</t>
  </si>
  <si>
    <t>D.1.1.2_Půdorys_1.NP_stávající_stav.pdf</t>
  </si>
  <si>
    <t>vyčištění po odstranění nahromaděného komunálního odpadu</t>
  </si>
  <si>
    <t>Plocha vnitřního půdorysu 12 garáží (garáže jednotlivě)</t>
  </si>
  <si>
    <t>Nový výkaz (27)</t>
  </si>
  <si>
    <t>D.1.1.4_Řez_A-A_stávající_stav.pdf</t>
  </si>
  <si>
    <t>komunální odpad uvnitř jednotlivých garáží (pouze řešené území 12 garáží)</t>
  </si>
  <si>
    <t>v době zpracování výška odpadu po strop</t>
  </si>
  <si>
    <t>((Výška vnitřní přední stěny+Výška vnitřní zadní stěny) / 2 ) *Plocha vnitřního půdorysu 12 garáží (garáže jednotlivě)</t>
  </si>
  <si>
    <t>v době zpracování výška odpadu cca. 1 m</t>
  </si>
  <si>
    <t>Plocha komunálního odpadu dotčené části garážového dvoru* 1,000</t>
  </si>
  <si>
    <t>v době zpracování VV SP dosahovala výška odpadu cca. 0,75 m</t>
  </si>
  <si>
    <t>Plocha komunálního odpadu dotčené části garážového dvoru * 0,750</t>
  </si>
  <si>
    <t>v době zpracování VV SP dosahoval odpad do stropu garáží</t>
  </si>
  <si>
    <t>po odstranění komunálního odpadu</t>
  </si>
  <si>
    <t>Plocha komunálního odpadu dotčené části garážového dvoru</t>
  </si>
  <si>
    <t>Čištění budov zametení drsných podlah</t>
  </si>
  <si>
    <t>Čištění budov splachování vodou drsných podlah</t>
  </si>
  <si>
    <t>Délka odstraněného oplocení</t>
  </si>
  <si>
    <t>Rozebrání rámového oplocení na ocelové sloupky v přes 1 do 2 m</t>
  </si>
  <si>
    <t>Výška vnitřní přední stěny</t>
  </si>
  <si>
    <t>Výška vnitřní zadní stěny</t>
  </si>
  <si>
    <t xml:space="preserve"> SO 01/ 01.02</t>
  </si>
  <si>
    <t>D.1.1.8_Půdorys_1.NP_demolice.pdf</t>
  </si>
  <si>
    <t>viz. skladba S2</t>
  </si>
  <si>
    <t>2x natavený asfaltový pás tl. 10 mm</t>
  </si>
  <si>
    <t>Plocha základové desky* 2</t>
  </si>
  <si>
    <t>Odstranění izolace proti zemní vlhkosti vodorovné</t>
  </si>
  <si>
    <t>ŽB deska tl. 100 mm</t>
  </si>
  <si>
    <t>Plocha základové desky* 0,100</t>
  </si>
  <si>
    <t>D.1.1.3_Střecha_stávající_stav.pdf</t>
  </si>
  <si>
    <t>ŽB střešní panel tl. 130 mm (sklon 7°)</t>
  </si>
  <si>
    <t>(Plocha střechy sklonu 7°/ cos(7) ) * 0,130</t>
  </si>
  <si>
    <t>Demolice konstrukcí objektů z betonu železového těžkou mechanizací</t>
  </si>
  <si>
    <t>podkladní betonová deska tl. 80 mm včetně ZPas(ů)</t>
  </si>
  <si>
    <t>Plocha základové desky* 0,080</t>
  </si>
  <si>
    <t>Demolice konstrukcí objektů z betonu prostého těžkou mechanizací</t>
  </si>
  <si>
    <t>D.1.1.9_Řez_A-A_demolice.pdf</t>
  </si>
  <si>
    <t>Obvodové stěny</t>
  </si>
  <si>
    <t>Délka zadní stěny*Výška zadní stěny* 0,300</t>
  </si>
  <si>
    <t>Délka přední stěny*Výška přední stěny* 0,300</t>
  </si>
  <si>
    <t>Plocha štítové boční stěny* 0,300 * 2</t>
  </si>
  <si>
    <t>-Vratový otvor 2400x2340 mm* 2,400 * 2,340 * 0,300</t>
  </si>
  <si>
    <t>Ztužující pílřky</t>
  </si>
  <si>
    <t>Plocha ztužujícího pilířku 500x250 mm*Výška ztužujícího pilířku 500x250 mm</t>
  </si>
  <si>
    <t>Dělící příčky</t>
  </si>
  <si>
    <t>Plocha dělící příčky tl. 140 mm*Počet dělících příček tl. 140 mm* 0,140</t>
  </si>
  <si>
    <t>Atika</t>
  </si>
  <si>
    <t>(Délka střešního panelu*Výška atiky*Šířka atiky) * 2</t>
  </si>
  <si>
    <t>Demolice konstrukcí objektů zděných na MC těžkou mechanizací</t>
  </si>
  <si>
    <t>Plocha střechy sklonu 7°/ cos(7)</t>
  </si>
  <si>
    <t>Odstranění povlakové krytiny střech do 10° z pásů NAIP přitavených v plné ploše třívrstvé</t>
  </si>
  <si>
    <t>pro VV SP stanoven rozsah 50% plochy střechy</t>
  </si>
  <si>
    <t>(Plocha střechy sklonu 7°/ cos(7) ) * 50/100</t>
  </si>
  <si>
    <t>Odstranění povlakové krytiny střech do 10° násypu nebo nánosu tl do 50 mm</t>
  </si>
  <si>
    <t>pro VV SP stanoven rozsah 25% plochy střechy</t>
  </si>
  <si>
    <t>(Plocha střechy sklonu 7°/ cos(7) ) * 25/100</t>
  </si>
  <si>
    <t>Odstranění povlakové krytiny střech do 10° od zbytkového asfaltového pásu odsekáním</t>
  </si>
  <si>
    <t>Délka přední stěny</t>
  </si>
  <si>
    <t>Délka střešního panelu</t>
  </si>
  <si>
    <t>Délka zadní stěny</t>
  </si>
  <si>
    <t>Plocha dělící příčky tl. 140 mm</t>
  </si>
  <si>
    <t>Plocha střechy sklonu 7°</t>
  </si>
  <si>
    <t>Plocha štítové boční stěny</t>
  </si>
  <si>
    <t>Plocha základové desky</t>
  </si>
  <si>
    <t>Plocha ztužujícího pilířku 500x250 mm</t>
  </si>
  <si>
    <t>Počet dělících příček tl. 140 mm</t>
  </si>
  <si>
    <t>Šířka atiky</t>
  </si>
  <si>
    <t>Vratový otvor 2400x2340 mm</t>
  </si>
  <si>
    <t>Výška atiky</t>
  </si>
  <si>
    <t>Výška přední stěny</t>
  </si>
  <si>
    <t>Výška zadní stěny</t>
  </si>
  <si>
    <t>Výška ztužujícího pilířku 500x250 mm</t>
  </si>
  <si>
    <t xml:space="preserve"> SO 01/ 01.03</t>
  </si>
  <si>
    <t>C.3_Situace_stav_po_demolici.pdf</t>
  </si>
  <si>
    <t>po odstranění spodní stavby původních objektů</t>
  </si>
  <si>
    <t>Vyštěrovaná plocha kamenivem frakce 16/32 tl. 200 mm</t>
  </si>
  <si>
    <t>Úprava pláně v hornině třídy těžitelnosti I skupiny 1 až 3 se zhutněním strojně</t>
  </si>
  <si>
    <t>Podklad z kameniva hrubého drceného vel. 16-32 mm plochy přes 100 m2 tl 200 mm</t>
  </si>
  <si>
    <t>Plocha odkopávky hl. 200 mm* 0,200</t>
  </si>
  <si>
    <t>Odkopávky a prokopávky nezapažené v hornině třídy těžitelnosti I skupiny 1 a 2 objem do 20 m3 strojně</t>
  </si>
  <si>
    <t>zemina z odkopávky v okolí stavby</t>
  </si>
  <si>
    <t>Uložení a hrubé rozhrnutí výkopku bez zhutnění v rovině a ve svahu do 1:5</t>
  </si>
  <si>
    <t>nové oplocení od garáže 196/3 na stávající oplocení</t>
  </si>
  <si>
    <t>Délka nového oplocení</t>
  </si>
  <si>
    <t>Montáž panelového svařovaného oplocení v přes 1,5 do 2,0 m</t>
  </si>
  <si>
    <t>Plocha odkopávky hl. 200 mm</t>
  </si>
  <si>
    <t xml:space="preserve"> VON</t>
  </si>
  <si>
    <t>Nový výkaz (3)</t>
  </si>
  <si>
    <t>Délka staveništního oplocení</t>
  </si>
  <si>
    <t>včetně vjezdové brány</t>
  </si>
  <si>
    <t>Nový výkaz (5)</t>
  </si>
  <si>
    <t>zemina na trvalou skládku</t>
  </si>
  <si>
    <t>Plocha zařízení staveniště* 0,200</t>
  </si>
  <si>
    <t>Nový výkaz (6)</t>
  </si>
  <si>
    <t>směrná objemová hmotnost zeminy 1750 kg/m3</t>
  </si>
  <si>
    <t>Nový výkaz (7)</t>
  </si>
  <si>
    <t>Plocha zařízení staveniště</t>
  </si>
  <si>
    <t>Nový výkaz (8)</t>
  </si>
  <si>
    <t>Nový výkaz (9)</t>
  </si>
  <si>
    <t>VV0008</t>
  </si>
  <si>
    <t>Nový výkaz (10)</t>
  </si>
  <si>
    <t>VV0009</t>
  </si>
  <si>
    <t>Nový výkaz (11)</t>
  </si>
  <si>
    <t>zpětná úprava po odstranění ZS</t>
  </si>
  <si>
    <t>VV0011</t>
  </si>
  <si>
    <t>Nový výkaz (13)</t>
  </si>
  <si>
    <t>1x kancelářská buňka po dobu 30 dnů</t>
  </si>
  <si>
    <t>30,000</t>
  </si>
  <si>
    <t>VV0012</t>
  </si>
  <si>
    <t>Nový výkaz (14)</t>
  </si>
  <si>
    <t>3x skladovací buňka po dobu 30 dnů</t>
  </si>
  <si>
    <t>30,000 * 3</t>
  </si>
  <si>
    <t>pronájem na 30 dnů</t>
  </si>
  <si>
    <t>1x kancelářská buňka</t>
  </si>
  <si>
    <t>3x skladovací buňka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</si>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</sst>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u/>
      <sz val="8"/>
      <color theme="1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9"/>
      <color theme="1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38" fillId="0" borderId="0" xfId="1" applyFont="1" applyAlignment="1" applyProtection="1">
      <alignment vertical="center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167" fontId="20" fillId="0" borderId="0" xfId="0" applyNumberFormat="1" applyFont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9" fillId="0" borderId="23" xfId="0" applyFont="1" applyBorder="1" applyAlignment="1">
      <alignment horizontal="center" vertical="center"/>
    </xf>
    <xf numFmtId="49" fontId="39" fillId="0" borderId="23" xfId="0" applyNumberFormat="1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center" vertical="center" wrapText="1"/>
    </xf>
    <xf numFmtId="167" fontId="39" fillId="0" borderId="23" xfId="0" applyNumberFormat="1" applyFont="1" applyBorder="1" applyAlignment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1" fillId="0" borderId="17" xfId="1" applyFont="1" applyBorder="1" applyAlignment="1">
      <alignment vertical="center" wrapText="1"/>
    </xf>
    <xf numFmtId="0" fontId="42" fillId="0" borderId="23" xfId="0" applyFont="1" applyBorder="1" applyAlignment="1">
      <alignment horizontal="left" vertical="center" wrapText="1"/>
    </xf>
    <xf numFmtId="167" fontId="42" fillId="0" borderId="19" xfId="0" applyNumberFormat="1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>
      <alignment horizontal="left" vertical="center"/>
    </xf>
    <xf numFmtId="0" fontId="53" fillId="0" borderId="1" xfId="0" applyFont="1" applyBorder="1" applyAlignment="1">
      <alignment vertical="top"/>
    </xf>
    <xf numFmtId="0" fontId="53" fillId="0" borderId="1" xfId="0" applyFont="1" applyBorder="1" applyAlignment="1">
      <alignment horizontal="left" vertical="center"/>
    </xf>
    <xf numFmtId="0" fontId="53" fillId="0" borderId="1" xfId="0" applyFont="1" applyBorder="1" applyAlignment="1">
      <alignment horizontal="center" vertical="center"/>
    </xf>
    <xf numFmtId="49" fontId="53" fillId="0" borderId="1" xfId="0" applyNumberFormat="1" applyFont="1" applyBorder="1" applyAlignment="1">
      <alignment horizontal="left" vertical="center"/>
    </xf>
    <xf numFmtId="0" fontId="52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center" vertical="center"/>
    </xf>
    <xf numFmtId="4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  <xf numFmtId="0" fontId="44" fillId="0" borderId="1" xfId="0" applyFont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/>
    </xf>
    <xf numFmtId="0" fontId="45" fillId="0" borderId="29" xfId="0" applyFont="1" applyBorder="1" applyAlignment="1">
      <alignment horizontal="left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vymery.bimplatforma.cz/version/94175_9knY8Mc85THlGqN_PJrKRbUzqUph1xav8diWl6HXhHbDDkmL9CKT3F1q6YiHS-zxAuF0Fsf3sRD-5XAszn-LSw" TargetMode="External"/><Relationship Id="rId13" Type="http://schemas.openxmlformats.org/officeDocument/2006/relationships/hyperlink" Target="https://vymery.bimplatforma.cz/version/94175_5Bye40hIjWPxzqOYlb6g_S4yS9F9dNOSX_mUhdC_BUUUhq8-jd5d7Vgg7cy4VdaUnebtZwmYWLfK6GDdChrfjA" TargetMode="External"/><Relationship Id="rId18" Type="http://schemas.openxmlformats.org/officeDocument/2006/relationships/hyperlink" Target="https://podminky.urs.cz/item/CS_URS_2024_01/997013811" TargetMode="External"/><Relationship Id="rId3" Type="http://schemas.openxmlformats.org/officeDocument/2006/relationships/hyperlink" Target="https://podminky.urs.cz/item/CS_URS_2024_01/162301501" TargetMode="External"/><Relationship Id="rId7" Type="http://schemas.openxmlformats.org/officeDocument/2006/relationships/hyperlink" Target="https://podminky.urs.cz/item/CS_URS_2024_01/952902121" TargetMode="External"/><Relationship Id="rId12" Type="http://schemas.openxmlformats.org/officeDocument/2006/relationships/hyperlink" Target="https://podminky.urs.cz/item/CS_URS_2024_01/966072811" TargetMode="External"/><Relationship Id="rId17" Type="http://schemas.openxmlformats.org/officeDocument/2006/relationships/hyperlink" Target="https://podminky.urs.cz/item/CS_URS_2024_01/997013635" TargetMode="External"/><Relationship Id="rId2" Type="http://schemas.openxmlformats.org/officeDocument/2006/relationships/hyperlink" Target="https://vymery.bimplatforma.cz/version/94175_Vgd4Ne_d4FasbJCgFEV9eYZAmeW8SunyNVBBOeGRpK5nvGFcbnWxFH70PN4piu_UW-gu7J-Zg0fRfQ5G2EABeA" TargetMode="External"/><Relationship Id="rId16" Type="http://schemas.openxmlformats.org/officeDocument/2006/relationships/hyperlink" Target="https://podminky.urs.cz/item/CS_URS_2024_01/997013509" TargetMode="External"/><Relationship Id="rId1" Type="http://schemas.openxmlformats.org/officeDocument/2006/relationships/hyperlink" Target="https://podminky.urs.cz/item/CS_URS_2024_01/111251101" TargetMode="External"/><Relationship Id="rId6" Type="http://schemas.openxmlformats.org/officeDocument/2006/relationships/hyperlink" Target="https://vymery.bimplatforma.cz/version/94175_Vgd4Ne_d4FasbJCgFEV9eYZAmeW8SunyNVBBOeGRpK5nvGFcbnWxFH70PN4piu_UW-gu7J-Zg0fRfQ5G2EABeA" TargetMode="External"/><Relationship Id="rId11" Type="http://schemas.openxmlformats.org/officeDocument/2006/relationships/hyperlink" Target="https://podminky.urs.cz/item/CS_URS_2024_01/966071721" TargetMode="External"/><Relationship Id="rId5" Type="http://schemas.openxmlformats.org/officeDocument/2006/relationships/hyperlink" Target="https://podminky.urs.cz/item/CS_URS_2024_01/162301981" TargetMode="External"/><Relationship Id="rId15" Type="http://schemas.openxmlformats.org/officeDocument/2006/relationships/hyperlink" Target="https://podminky.urs.cz/item/CS_URS_2024_01/997013501" TargetMode="External"/><Relationship Id="rId10" Type="http://schemas.openxmlformats.org/officeDocument/2006/relationships/hyperlink" Target="https://vymery.bimplatforma.cz/version/94175_9knY8Mc85THlGqN_PJrKRbUzqUph1xav8diWl6HXhHbDDkmL9CKT3F1q6YiHS-zxAuF0Fsf3sRD-5XAszn-LSw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s://vymery.bimplatforma.cz/version/94175_Vgd4Ne_d4FasbJCgFEV9eYZAmeW8SunyNVBBOeGRpK5nvGFcbnWxFH70PN4piu_UW-gu7J-Zg0fRfQ5G2EABeA" TargetMode="External"/><Relationship Id="rId9" Type="http://schemas.openxmlformats.org/officeDocument/2006/relationships/hyperlink" Target="https://podminky.urs.cz/item/CS_URS_2024_01/952902151" TargetMode="External"/><Relationship Id="rId14" Type="http://schemas.openxmlformats.org/officeDocument/2006/relationships/hyperlink" Target="https://vymery.bimplatforma.cz/version/94175_fdXSCeXsS6Plksp-nNV6nnrfU3Lfl9J6Nj3LA2ztj_oZ7zfpy-RJ4GMnsogdRv97kPH-rxmzKU9lYffccZVVwg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97006012" TargetMode="External"/><Relationship Id="rId13" Type="http://schemas.openxmlformats.org/officeDocument/2006/relationships/hyperlink" Target="https://podminky.urs.cz/item/CS_URS_2024_01/997013861" TargetMode="External"/><Relationship Id="rId18" Type="http://schemas.openxmlformats.org/officeDocument/2006/relationships/hyperlink" Target="https://podminky.urs.cz/item/CS_URS_2024_01/712300843" TargetMode="External"/><Relationship Id="rId3" Type="http://schemas.openxmlformats.org/officeDocument/2006/relationships/hyperlink" Target="https://podminky.urs.cz/item/CS_URS_2024_01/981513114" TargetMode="External"/><Relationship Id="rId21" Type="http://schemas.openxmlformats.org/officeDocument/2006/relationships/hyperlink" Target="https://vymery.bimplatforma.cz/version/94175_BgDYE7IIpSlDpGCBsErhuBljmgME6gf3XVXFBAd5O1tFMKBK5uCdBJJDIJ1ttqNKUWiEFPqniXcd4OaOvPzZuA" TargetMode="External"/><Relationship Id="rId7" Type="http://schemas.openxmlformats.org/officeDocument/2006/relationships/hyperlink" Target="https://podminky.urs.cz/item/CS_URS_2024_01/997006002" TargetMode="External"/><Relationship Id="rId12" Type="http://schemas.openxmlformats.org/officeDocument/2006/relationships/hyperlink" Target="https://podminky.urs.cz/item/CS_URS_2024_01/997013645" TargetMode="External"/><Relationship Id="rId17" Type="http://schemas.openxmlformats.org/officeDocument/2006/relationships/hyperlink" Target="https://vymery.bimplatforma.cz/version/94175_F0G0QC7uwgk3I3T3qkZA9U1fnIKc_TGnRG8qk8W6DT7K2V2jSTZwAz1F_F1Ug5q4marzfVe6qtAnqi5REtCdRg" TargetMode="External"/><Relationship Id="rId2" Type="http://schemas.openxmlformats.org/officeDocument/2006/relationships/hyperlink" Target="https://vymery.bimplatforma.cz/version/94175_9l0A4j6DGYfiRFSN_toInQEoLyVFe0LKZf9CVsnkO_Hb9mzdJwuh5bjKeMgJ7p9BlawC-BwK39AvNSiTFG_owg" TargetMode="External"/><Relationship Id="rId16" Type="http://schemas.openxmlformats.org/officeDocument/2006/relationships/hyperlink" Target="https://podminky.urs.cz/item/CS_URS_2024_01/711131811" TargetMode="External"/><Relationship Id="rId20" Type="http://schemas.openxmlformats.org/officeDocument/2006/relationships/hyperlink" Target="https://podminky.urs.cz/item/CS_URS_2024_01/712340833" TargetMode="External"/><Relationship Id="rId1" Type="http://schemas.openxmlformats.org/officeDocument/2006/relationships/hyperlink" Target="https://podminky.urs.cz/item/CS_URS_2024_01/981513112" TargetMode="External"/><Relationship Id="rId6" Type="http://schemas.openxmlformats.org/officeDocument/2006/relationships/hyperlink" Target="https://vymery.bimplatforma.cz/version/94175_5x-nAcamRBb0hCgrcXM-o_6NNEn-QqLr_2s6CFsIPBM-pcRVbxSI7BE94hMwcn259UX7ICtxRd8YOfLaUCaDDQ" TargetMode="External"/><Relationship Id="rId11" Type="http://schemas.openxmlformats.org/officeDocument/2006/relationships/hyperlink" Target="https://podminky.urs.cz/item/CS_URS_2024_01/997006551" TargetMode="External"/><Relationship Id="rId24" Type="http://schemas.openxmlformats.org/officeDocument/2006/relationships/drawing" Target="../drawings/drawing3.xml"/><Relationship Id="rId5" Type="http://schemas.openxmlformats.org/officeDocument/2006/relationships/hyperlink" Target="https://podminky.urs.cz/item/CS_URS_2024_01/981513116" TargetMode="External"/><Relationship Id="rId15" Type="http://schemas.openxmlformats.org/officeDocument/2006/relationships/hyperlink" Target="https://podminky.urs.cz/item/CS_URS_2024_01/997013863" TargetMode="External"/><Relationship Id="rId23" Type="http://schemas.openxmlformats.org/officeDocument/2006/relationships/hyperlink" Target="https://vymery.bimplatforma.cz/version/94175_xzHMiLxJGLc639WgvOJBjuLM9QKmUDLZaPKpudUdlT3nGT-g0wxvNQhkFa_05_ELuRDl9cJFElebXhhYqVgeeA" TargetMode="External"/><Relationship Id="rId10" Type="http://schemas.openxmlformats.org/officeDocument/2006/relationships/hyperlink" Target="https://podminky.urs.cz/item/CS_URS_2024_01/997006519" TargetMode="External"/><Relationship Id="rId19" Type="http://schemas.openxmlformats.org/officeDocument/2006/relationships/hyperlink" Target="https://vymery.bimplatforma.cz/version/94175_DgZpeCEnUWuL3Z3L8vnn8L6AV4e4PWX-EWDDJkuDooOlBXsOKS3RkIJ8_QqRJ3Hm4Wt2P_9CN7MRbk5OT5B5Jw" TargetMode="External"/><Relationship Id="rId4" Type="http://schemas.openxmlformats.org/officeDocument/2006/relationships/hyperlink" Target="https://vymery.bimplatforma.cz/version/94175_WNYfJfQjf2nTXs2bwdU70E6mFj-3H0xAiHoPWg25hF76qFi8Rc0Cqae08XrTBkGDAjshDsTq41uZ8PeVTHCj6w" TargetMode="External"/><Relationship Id="rId9" Type="http://schemas.openxmlformats.org/officeDocument/2006/relationships/hyperlink" Target="https://podminky.urs.cz/item/CS_URS_2024_01/997006512" TargetMode="External"/><Relationship Id="rId14" Type="http://schemas.openxmlformats.org/officeDocument/2006/relationships/hyperlink" Target="https://podminky.urs.cz/item/CS_URS_2024_01/997013862" TargetMode="External"/><Relationship Id="rId22" Type="http://schemas.openxmlformats.org/officeDocument/2006/relationships/hyperlink" Target="https://podminky.urs.cz/item/CS_URS_2024_01/71299081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vymery.bimplatforma.cz/version/94175_W0Y4oQG452L3xQlglLt7DtMMqE6ozOhbJ7FY7xdz-ZKi1WE1JN9iUYkHIs7yQ-BbhLgMPkRBMEGthbYdVO-NgQ" TargetMode="External"/><Relationship Id="rId13" Type="http://schemas.openxmlformats.org/officeDocument/2006/relationships/hyperlink" Target="https://vymery.bimplatforma.cz/version/94175_pJhGMJ8qPnO2wfMUmiELTunKRX482HSiKj9IobojECWagWGFT3ZdLggHFibPuc78EMraRJnHxLoXDnY8QntkBA" TargetMode="External"/><Relationship Id="rId3" Type="http://schemas.openxmlformats.org/officeDocument/2006/relationships/hyperlink" Target="https://podminky.urs.cz/item/CS_URS_2024_01/131111333" TargetMode="External"/><Relationship Id="rId7" Type="http://schemas.openxmlformats.org/officeDocument/2006/relationships/hyperlink" Target="https://podminky.urs.cz/item/CS_URS_2024_01/181951112" TargetMode="External"/><Relationship Id="rId12" Type="http://schemas.openxmlformats.org/officeDocument/2006/relationships/hyperlink" Target="https://podminky.urs.cz/item/CS_URS_2024_01/564760111" TargetMode="External"/><Relationship Id="rId2" Type="http://schemas.openxmlformats.org/officeDocument/2006/relationships/hyperlink" Target="https://vymery.bimplatforma.cz/version/94175_Ed4I4DwuS3vSA61ryZLuIJqH8ZCWwGFm9oWGqivJJH3sKPaaqB76DPFeXGnOHROACkGsOrvZFTMRusDxqEJeyQ" TargetMode="External"/><Relationship Id="rId1" Type="http://schemas.openxmlformats.org/officeDocument/2006/relationships/hyperlink" Target="https://podminky.urs.cz/item/CS_URS_2024_01/122151101" TargetMode="External"/><Relationship Id="rId6" Type="http://schemas.openxmlformats.org/officeDocument/2006/relationships/hyperlink" Target="https://vymery.bimplatforma.cz/version/94175_o6cX-gXZa4RvfOSgbyvbrtZrVC8hnqOdtmn2SGGyINAQa_t7dHLztuu6xLdrRH4Wsm8Z18Oi9hysHybnnJq4Rg" TargetMode="External"/><Relationship Id="rId11" Type="http://schemas.openxmlformats.org/officeDocument/2006/relationships/hyperlink" Target="https://vymery.bimplatforma.cz/version/94175_oCDqtKVZfWWppwnq9zTKbXYvKkwWz0m1j01QBj0W3GcOKMkc8GrDzgbod2ANyf9y4KqDBN6fDVamSKGjLbGgqg" TargetMode="External"/><Relationship Id="rId5" Type="http://schemas.openxmlformats.org/officeDocument/2006/relationships/hyperlink" Target="https://podminky.urs.cz/item/CS_URS_2024_01/171203111" TargetMode="External"/><Relationship Id="rId15" Type="http://schemas.openxmlformats.org/officeDocument/2006/relationships/drawing" Target="../drawings/drawing4.xml"/><Relationship Id="rId10" Type="http://schemas.openxmlformats.org/officeDocument/2006/relationships/hyperlink" Target="https://podminky.urs.cz/item/CS_URS_2024_01/348171146" TargetMode="External"/><Relationship Id="rId4" Type="http://schemas.openxmlformats.org/officeDocument/2006/relationships/hyperlink" Target="https://podminky.urs.cz/item/CS_URS_2024_01/131111359" TargetMode="External"/><Relationship Id="rId9" Type="http://schemas.openxmlformats.org/officeDocument/2006/relationships/hyperlink" Target="https://podminky.urs.cz/item/CS_URS_2024_01/338171123" TargetMode="External"/><Relationship Id="rId14" Type="http://schemas.openxmlformats.org/officeDocument/2006/relationships/hyperlink" Target="https://podminky.urs.cz/item/CS_URS_2024_01/99822511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032103000" TargetMode="External"/><Relationship Id="rId3" Type="http://schemas.openxmlformats.org/officeDocument/2006/relationships/hyperlink" Target="https://podminky.urs.cz/item/CS_URS_2024_01/013264000" TargetMode="External"/><Relationship Id="rId7" Type="http://schemas.openxmlformats.org/officeDocument/2006/relationships/hyperlink" Target="https://vymery.bimplatforma.cz/version/94175_kMH7xpTq0rih1IkleGHXRGxxIeBm-V44fSdepYZCF55ONlxz5X6y7IglX9ffRQk6LxpktmJYMJgIC_JJybIA3w" TargetMode="External"/><Relationship Id="rId12" Type="http://schemas.openxmlformats.org/officeDocument/2006/relationships/drawing" Target="../drawings/drawing5.xml"/><Relationship Id="rId2" Type="http://schemas.openxmlformats.org/officeDocument/2006/relationships/hyperlink" Target="https://podminky.urs.cz/item/CS_URS_2024_01/013254000" TargetMode="External"/><Relationship Id="rId1" Type="http://schemas.openxmlformats.org/officeDocument/2006/relationships/hyperlink" Target="https://podminky.urs.cz/item/CS_URS_2024_01/012303000" TargetMode="External"/><Relationship Id="rId6" Type="http://schemas.openxmlformats.org/officeDocument/2006/relationships/hyperlink" Target="https://podminky.urs.cz/item/CS_URS_2024_01/031203000" TargetMode="External"/><Relationship Id="rId11" Type="http://schemas.openxmlformats.org/officeDocument/2006/relationships/hyperlink" Target="https://vymery.bimplatforma.cz/version/94175_kkJNfkO6Q9oB-s3xx8PkxKLFUJkqzmjWEy4YFUyz3vCmN4zxaU6cGlIS5oh_thcq-itdg6OddI7_9A1QSAVf4w" TargetMode="External"/><Relationship Id="rId5" Type="http://schemas.openxmlformats.org/officeDocument/2006/relationships/hyperlink" Target="https://podminky.urs.cz/item/CS_URS_2024_01/013284000" TargetMode="External"/><Relationship Id="rId10" Type="http://schemas.openxmlformats.org/officeDocument/2006/relationships/hyperlink" Target="https://podminky.urs.cz/item/CS_URS_2024_01/034103000" TargetMode="External"/><Relationship Id="rId4" Type="http://schemas.openxmlformats.org/officeDocument/2006/relationships/hyperlink" Target="https://podminky.urs.cz/item/CS_URS_2024_01/013274000" TargetMode="External"/><Relationship Id="rId9" Type="http://schemas.openxmlformats.org/officeDocument/2006/relationships/hyperlink" Target="https://vymery.bimplatforma.cz/version/94175_pv2E8oPNDVdKWevnpJrqGKz48xhBhVG0GIH6Cstx_9roLXi16paTT6NWQiYRm9NvnxZWAJEDX0b6XZob1LscXA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vymery.bimplatforma.cz/version/94175_WNYfJfQjf2nTXs2bwdU70E6mFj-3H0xAiHoPWg25hF76qFi8Rc0Cqae08XrTBkGDAjshDsTq41uZ8PeVTHCj6w" TargetMode="External"/><Relationship Id="rId13" Type="http://schemas.openxmlformats.org/officeDocument/2006/relationships/hyperlink" Target="https://vymery.bimplatforma.cz/version/94175_DgZpeCEnUWuL3Z3L8vnn8L6AV4e4PWX-EWDDJkuDooOlBXsOKS3RkIJ8_QqRJ3Hm4Wt2P_9CN7MRbk5OT5B5Jw" TargetMode="External"/><Relationship Id="rId18" Type="http://schemas.openxmlformats.org/officeDocument/2006/relationships/hyperlink" Target="https://vymery.bimplatforma.cz/version/94175_oCDqtKVZfWWppwnq9zTKbXYvKkwWz0m1j01QBj0W3GcOKMkc8GrDzgbod2ANyf9y4KqDBN6fDVamSKGjLbGgqg" TargetMode="External"/><Relationship Id="rId26" Type="http://schemas.openxmlformats.org/officeDocument/2006/relationships/hyperlink" Target="https://vymery.bimplatforma.cz/version/94175_aojq1lcUYxud2BN6KRRhI9rn4g4MfGcBjMBTAUuCqkn77cqmyl0LNLiPzpFwJhct79kHgTKo2VqPeoXNVm5ImA" TargetMode="External"/><Relationship Id="rId3" Type="http://schemas.openxmlformats.org/officeDocument/2006/relationships/hyperlink" Target="https://vymery.bimplatforma.cz/version/94175_9ypJFUkB4GQ-Lnj0HuwTFU9zvnOtqc8pmZpn0gLk4WS7gG9pz4QtPR13ecU0kb8W0GMChIk1FlgQ6UVb8eXIWQ" TargetMode="External"/><Relationship Id="rId21" Type="http://schemas.openxmlformats.org/officeDocument/2006/relationships/hyperlink" Target="https://vymery.bimplatforma.cz/version/94175_muO_9aOkgiBNNcT2AHxbICfjWfai3Czg91-DCoZJLHgn6A7AftPUoRI1vgErdUAR3kJgD1w7OSHOgBTpeR7elQ" TargetMode="External"/><Relationship Id="rId7" Type="http://schemas.openxmlformats.org/officeDocument/2006/relationships/hyperlink" Target="https://vymery.bimplatforma.cz/version/94175_F0G0QC7uwgk3I3T3qkZA9U1fnIKc_TGnRG8qk8W6DT7K2V2jSTZwAz1F_F1Ug5q4marzfVe6qtAnqi5REtCdRg" TargetMode="External"/><Relationship Id="rId12" Type="http://schemas.openxmlformats.org/officeDocument/2006/relationships/hyperlink" Target="https://vymery.bimplatforma.cz/version/94175_xzHMiLxJGLc639WgvOJBjuLM9QKmUDLZaPKpudUdlT3nGT-g0wxvNQhkFa_05_ELuRDl9cJFElebXhhYqVgeeA" TargetMode="External"/><Relationship Id="rId17" Type="http://schemas.openxmlformats.org/officeDocument/2006/relationships/hyperlink" Target="https://vymery.bimplatforma.cz/version/94175_o6cX-gXZa4RvfOSgbyvbrtZrVC8hnqOdtmn2SGGyINAQa_t7dHLztuu6xLdrRH4Wsm8Z18Oi9hysHybnnJq4Rg" TargetMode="External"/><Relationship Id="rId25" Type="http://schemas.openxmlformats.org/officeDocument/2006/relationships/hyperlink" Target="https://vymery.bimplatforma.cz/version/94175_ickhSZdZRyrxsvMUwvkzd_b3p7lF8tlcM1SLahxavl1eQvYtA9P6SbIpLJzYzrRM2NzbhVnnLZO5sE7N3aVoIg" TargetMode="External"/><Relationship Id="rId2" Type="http://schemas.openxmlformats.org/officeDocument/2006/relationships/hyperlink" Target="https://vymery.bimplatforma.cz/version/94175_-rK9quVQo5AuOl5iLoVL7lde6ZxuwrDI-lmWDtmehpD_0BBERE63UKoLYG0lSeK8WvSSnqU-CeYMWWdrERG5Tw" TargetMode="External"/><Relationship Id="rId16" Type="http://schemas.openxmlformats.org/officeDocument/2006/relationships/hyperlink" Target="https://vymery.bimplatforma.cz/version/94175_Ed4I4DwuS3vSA61ryZLuIJqH8ZCWwGFm9oWGqivJJH3sKPaaqB76DPFeXGnOHROACkGsOrvZFTMRusDxqEJeyQ" TargetMode="External"/><Relationship Id="rId20" Type="http://schemas.openxmlformats.org/officeDocument/2006/relationships/hyperlink" Target="https://vymery.bimplatforma.cz/version/94175_kkJNfkO6Q9oB-s3xx8PkxKLFUJkqzmjWEy4YFUyz3vCmN4zxaU6cGlIS5oh_thcq-itdg6OddI7_9A1QSAVf4w" TargetMode="External"/><Relationship Id="rId29" Type="http://schemas.openxmlformats.org/officeDocument/2006/relationships/hyperlink" Target="https://vymery.bimplatforma.cz/version/94175_5mTnuAoiCz0PWklbSalHdKaVmQlspxBjYTZns2CuJkVOYpmWeseW1XDrMA6EmNNRGjTtkbJT3HdExE1ZrBSyug" TargetMode="External"/><Relationship Id="rId1" Type="http://schemas.openxmlformats.org/officeDocument/2006/relationships/hyperlink" Target="https://vymery.bimplatforma.cz/version/94175_Vgd4Ne_d4FasbJCgFEV9eYZAmeW8SunyNVBBOeGRpK5nvGFcbnWxFH70PN4piu_UW-gu7J-Zg0fRfQ5G2EABeA" TargetMode="External"/><Relationship Id="rId6" Type="http://schemas.openxmlformats.org/officeDocument/2006/relationships/hyperlink" Target="https://vymery.bimplatforma.cz/version/94175_5Bye40hIjWPxzqOYlb6g_S4yS9F9dNOSX_mUhdC_BUUUhq8-jd5d7Vgg7cy4VdaUnebtZwmYWLfK6GDdChrfjA" TargetMode="External"/><Relationship Id="rId11" Type="http://schemas.openxmlformats.org/officeDocument/2006/relationships/hyperlink" Target="https://vymery.bimplatforma.cz/version/94175_BgDYE7IIpSlDpGCBsErhuBljmgME6gf3XVXFBAd5O1tFMKBK5uCdBJJDIJ1ttqNKUWiEFPqniXcd4OaOvPzZuA" TargetMode="External"/><Relationship Id="rId24" Type="http://schemas.openxmlformats.org/officeDocument/2006/relationships/hyperlink" Target="https://vymery.bimplatforma.cz/version/94175_zO0uQI7OusMISrnIJumb1Mi3U4JiKFZ72bvdCTvYaZAYjUuwpt_CvlS6ArYPz0fYZLVPnmuGbYNZpySzp-Ua-Q" TargetMode="External"/><Relationship Id="rId32" Type="http://schemas.openxmlformats.org/officeDocument/2006/relationships/drawing" Target="../drawings/drawing6.xml"/><Relationship Id="rId5" Type="http://schemas.openxmlformats.org/officeDocument/2006/relationships/hyperlink" Target="https://vymery.bimplatforma.cz/version/94175_9knY8Mc85THlGqN_PJrKRbUzqUph1xav8diWl6HXhHbDDkmL9CKT3F1q6YiHS-zxAuF0Fsf3sRD-5XAszn-LSw" TargetMode="External"/><Relationship Id="rId15" Type="http://schemas.openxmlformats.org/officeDocument/2006/relationships/hyperlink" Target="https://vymery.bimplatforma.cz/version/94175_pJhGMJ8qPnO2wfMUmiELTunKRX482HSiKj9IobojECWagWGFT3ZdLggHFibPuc78EMraRJnHxLoXDnY8QntkBA" TargetMode="External"/><Relationship Id="rId23" Type="http://schemas.openxmlformats.org/officeDocument/2006/relationships/hyperlink" Target="https://vymery.bimplatforma.cz/version/94175_oQWHdnghFqcrZKQ0zMSPJW-T7kWvPw-0rCaOBhFDBNng203oRL5nB4AfhPcpUNMVitMw9mYpp85zdsTCHnJM3Q" TargetMode="External"/><Relationship Id="rId28" Type="http://schemas.openxmlformats.org/officeDocument/2006/relationships/hyperlink" Target="https://vymery.bimplatforma.cz/version/94175_kMH7xpTq0rih1IkleGHXRGxxIeBm-V44fSdepYZCF55ONlxz5X6y7IglX9ffRQk6LxpktmJYMJgIC_JJybIA3w" TargetMode="External"/><Relationship Id="rId10" Type="http://schemas.openxmlformats.org/officeDocument/2006/relationships/hyperlink" Target="https://vymery.bimplatforma.cz/version/94175_9l0A4j6DGYfiRFSN_toInQEoLyVFe0LKZf9CVsnkO_Hb9mzdJwuh5bjKeMgJ7p9BlawC-BwK39AvNSiTFG_owg" TargetMode="External"/><Relationship Id="rId19" Type="http://schemas.openxmlformats.org/officeDocument/2006/relationships/hyperlink" Target="https://vymery.bimplatforma.cz/version/94175_wGcI5iNQwDXSSo-Sk7v4lgcRBPbY-2uj43AOMVaEPbW1OFkpPA9A95Mni4GLcC4frZpmp2xzzCi4ex9Rs39GBw" TargetMode="External"/><Relationship Id="rId31" Type="http://schemas.openxmlformats.org/officeDocument/2006/relationships/hyperlink" Target="https://vymery.bimplatforma.cz/version/94175_pv2E8oPNDVdKWevnpJrqGKz48xhBhVG0GIH6Cstx_9roLXi16paTT6NWQiYRm9NvnxZWAJEDX0b6XZob1LscXA" TargetMode="External"/><Relationship Id="rId4" Type="http://schemas.openxmlformats.org/officeDocument/2006/relationships/hyperlink" Target="https://vymery.bimplatforma.cz/version/94175_fdXSCeXsS6Plksp-nNV6nnrfU3Lfl9J6Nj3LA2ztj_oZ7zfpy-RJ4GMnsogdRv97kPH-rxmzKU9lYffccZVVwg" TargetMode="External"/><Relationship Id="rId9" Type="http://schemas.openxmlformats.org/officeDocument/2006/relationships/hyperlink" Target="https://vymery.bimplatforma.cz/version/94175_5x-nAcamRBb0hCgrcXM-o_6NNEn-QqLr_2s6CFsIPBM-pcRVbxSI7BE94hMwcn259UX7ICtxRd8YOfLaUCaDDQ" TargetMode="External"/><Relationship Id="rId14" Type="http://schemas.openxmlformats.org/officeDocument/2006/relationships/hyperlink" Target="https://vymery.bimplatforma.cz/version/94175_W0Y4oQG452L3xQlglLt7DtMMqE6ozOhbJ7FY7xdz-ZKi1WE1JN9iUYkHIs7yQ-BbhLgMPkRBMEGthbYdVO-NgQ" TargetMode="External"/><Relationship Id="rId22" Type="http://schemas.openxmlformats.org/officeDocument/2006/relationships/hyperlink" Target="https://vymery.bimplatforma.cz/version/94175_TEE4na2dMqNfLhNpweExb0_g0z4MHY8Cy1PogBHguPN7iZyi0kmTlEo_DrsKJRJWx8IUL9q732XO4ybGqJSlNg" TargetMode="External"/><Relationship Id="rId27" Type="http://schemas.openxmlformats.org/officeDocument/2006/relationships/hyperlink" Target="https://vymery.bimplatforma.cz/version/94175_TanHwFiOrJm3LHWWdX3imIDpd8S8ZMAB16IGpumx5GH6-NJJJIaGhuaRJc1uj9ujBRKvuZlUOAc6UfaJZjtcjg" TargetMode="External"/><Relationship Id="rId30" Type="http://schemas.openxmlformats.org/officeDocument/2006/relationships/hyperlink" Target="https://vymery.bimplatforma.cz/version/94175_Y1y6SlgNITd3xDzugBRaHX8c8byZLTganhZ4D2q-kIiSYdgs7i35Xur0rRbAzdPmGDv2_leeyo9BdLg0rrkmoQ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310" t="s">
        <v>14</v>
      </c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R5" s="20"/>
      <c r="BE5" s="307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312" t="s">
        <v>17</v>
      </c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R6" s="20"/>
      <c r="BE6" s="308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308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308"/>
      <c r="BS8" s="17" t="s">
        <v>6</v>
      </c>
    </row>
    <row r="9" spans="1:74" ht="14.45" customHeight="1">
      <c r="B9" s="20"/>
      <c r="AR9" s="20"/>
      <c r="BE9" s="308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308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308"/>
      <c r="BS11" s="17" t="s">
        <v>6</v>
      </c>
    </row>
    <row r="12" spans="1:74" ht="6.95" customHeight="1">
      <c r="B12" s="20"/>
      <c r="AR12" s="20"/>
      <c r="BE12" s="308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308"/>
      <c r="BS13" s="17" t="s">
        <v>6</v>
      </c>
    </row>
    <row r="14" spans="1:74" ht="12.75">
      <c r="B14" s="20"/>
      <c r="E14" s="313" t="s">
        <v>30</v>
      </c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27" t="s">
        <v>28</v>
      </c>
      <c r="AN14" s="29" t="s">
        <v>30</v>
      </c>
      <c r="AR14" s="20"/>
      <c r="BE14" s="308"/>
      <c r="BS14" s="17" t="s">
        <v>6</v>
      </c>
    </row>
    <row r="15" spans="1:74" ht="6.95" customHeight="1">
      <c r="B15" s="20"/>
      <c r="AR15" s="20"/>
      <c r="BE15" s="308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308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19</v>
      </c>
      <c r="AR17" s="20"/>
      <c r="BE17" s="308"/>
      <c r="BS17" s="17" t="s">
        <v>33</v>
      </c>
    </row>
    <row r="18" spans="2:71" ht="6.95" customHeight="1">
      <c r="B18" s="20"/>
      <c r="AR18" s="20"/>
      <c r="BE18" s="308"/>
      <c r="BS18" s="17" t="s">
        <v>6</v>
      </c>
    </row>
    <row r="19" spans="2:71" ht="12" customHeight="1">
      <c r="B19" s="20"/>
      <c r="D19" s="27" t="s">
        <v>34</v>
      </c>
      <c r="AK19" s="27" t="s">
        <v>26</v>
      </c>
      <c r="AN19" s="25" t="s">
        <v>19</v>
      </c>
      <c r="AR19" s="20"/>
      <c r="BE19" s="308"/>
      <c r="BS19" s="17" t="s">
        <v>6</v>
      </c>
    </row>
    <row r="20" spans="2:71" ht="18.399999999999999" customHeight="1">
      <c r="B20" s="20"/>
      <c r="E20" s="25" t="s">
        <v>35</v>
      </c>
      <c r="AK20" s="27" t="s">
        <v>28</v>
      </c>
      <c r="AN20" s="25" t="s">
        <v>19</v>
      </c>
      <c r="AR20" s="20"/>
      <c r="BE20" s="308"/>
      <c r="BS20" s="17" t="s">
        <v>4</v>
      </c>
    </row>
    <row r="21" spans="2:71" ht="6.95" customHeight="1">
      <c r="B21" s="20"/>
      <c r="AR21" s="20"/>
      <c r="BE21" s="308"/>
    </row>
    <row r="22" spans="2:71" ht="12" customHeight="1">
      <c r="B22" s="20"/>
      <c r="D22" s="27" t="s">
        <v>36</v>
      </c>
      <c r="AR22" s="20"/>
      <c r="BE22" s="308"/>
    </row>
    <row r="23" spans="2:71" ht="47.25" customHeight="1">
      <c r="B23" s="20"/>
      <c r="E23" s="315" t="s">
        <v>37</v>
      </c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R23" s="20"/>
      <c r="BE23" s="308"/>
    </row>
    <row r="24" spans="2:71" ht="6.95" customHeight="1">
      <c r="B24" s="20"/>
      <c r="AR24" s="20"/>
      <c r="BE24" s="308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308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16">
        <f>ROUND(AG54,2)</f>
        <v>0</v>
      </c>
      <c r="AL26" s="317"/>
      <c r="AM26" s="317"/>
      <c r="AN26" s="317"/>
      <c r="AO26" s="317"/>
      <c r="AR26" s="32"/>
      <c r="BE26" s="308"/>
    </row>
    <row r="27" spans="2:71" s="1" customFormat="1" ht="6.95" customHeight="1">
      <c r="B27" s="32"/>
      <c r="AR27" s="32"/>
      <c r="BE27" s="308"/>
    </row>
    <row r="28" spans="2:71" s="1" customFormat="1" ht="12.75">
      <c r="B28" s="32"/>
      <c r="L28" s="318" t="s">
        <v>39</v>
      </c>
      <c r="M28" s="318"/>
      <c r="N28" s="318"/>
      <c r="O28" s="318"/>
      <c r="P28" s="318"/>
      <c r="W28" s="318" t="s">
        <v>40</v>
      </c>
      <c r="X28" s="318"/>
      <c r="Y28" s="318"/>
      <c r="Z28" s="318"/>
      <c r="AA28" s="318"/>
      <c r="AB28" s="318"/>
      <c r="AC28" s="318"/>
      <c r="AD28" s="318"/>
      <c r="AE28" s="318"/>
      <c r="AK28" s="318" t="s">
        <v>41</v>
      </c>
      <c r="AL28" s="318"/>
      <c r="AM28" s="318"/>
      <c r="AN28" s="318"/>
      <c r="AO28" s="318"/>
      <c r="AR28" s="32"/>
      <c r="BE28" s="308"/>
    </row>
    <row r="29" spans="2:71" s="2" customFormat="1" ht="14.45" customHeight="1">
      <c r="B29" s="36"/>
      <c r="D29" s="27" t="s">
        <v>42</v>
      </c>
      <c r="F29" s="27" t="s">
        <v>43</v>
      </c>
      <c r="L29" s="321">
        <v>0.21</v>
      </c>
      <c r="M29" s="320"/>
      <c r="N29" s="320"/>
      <c r="O29" s="320"/>
      <c r="P29" s="320"/>
      <c r="W29" s="319">
        <f>ROUND(AZ54, 2)</f>
        <v>0</v>
      </c>
      <c r="X29" s="320"/>
      <c r="Y29" s="320"/>
      <c r="Z29" s="320"/>
      <c r="AA29" s="320"/>
      <c r="AB29" s="320"/>
      <c r="AC29" s="320"/>
      <c r="AD29" s="320"/>
      <c r="AE29" s="320"/>
      <c r="AK29" s="319">
        <f>ROUND(AV54, 2)</f>
        <v>0</v>
      </c>
      <c r="AL29" s="320"/>
      <c r="AM29" s="320"/>
      <c r="AN29" s="320"/>
      <c r="AO29" s="320"/>
      <c r="AR29" s="36"/>
      <c r="BE29" s="309"/>
    </row>
    <row r="30" spans="2:71" s="2" customFormat="1" ht="14.45" customHeight="1">
      <c r="B30" s="36"/>
      <c r="F30" s="27" t="s">
        <v>44</v>
      </c>
      <c r="L30" s="321">
        <v>0.12</v>
      </c>
      <c r="M30" s="320"/>
      <c r="N30" s="320"/>
      <c r="O30" s="320"/>
      <c r="P30" s="320"/>
      <c r="W30" s="319">
        <f>ROUND(BA54, 2)</f>
        <v>0</v>
      </c>
      <c r="X30" s="320"/>
      <c r="Y30" s="320"/>
      <c r="Z30" s="320"/>
      <c r="AA30" s="320"/>
      <c r="AB30" s="320"/>
      <c r="AC30" s="320"/>
      <c r="AD30" s="320"/>
      <c r="AE30" s="320"/>
      <c r="AK30" s="319">
        <f>ROUND(AW54, 2)</f>
        <v>0</v>
      </c>
      <c r="AL30" s="320"/>
      <c r="AM30" s="320"/>
      <c r="AN30" s="320"/>
      <c r="AO30" s="320"/>
      <c r="AR30" s="36"/>
      <c r="BE30" s="309"/>
    </row>
    <row r="31" spans="2:71" s="2" customFormat="1" ht="14.45" hidden="1" customHeight="1">
      <c r="B31" s="36"/>
      <c r="F31" s="27" t="s">
        <v>45</v>
      </c>
      <c r="L31" s="321">
        <v>0.21</v>
      </c>
      <c r="M31" s="320"/>
      <c r="N31" s="320"/>
      <c r="O31" s="320"/>
      <c r="P31" s="320"/>
      <c r="W31" s="319">
        <f>ROUND(BB54, 2)</f>
        <v>0</v>
      </c>
      <c r="X31" s="320"/>
      <c r="Y31" s="320"/>
      <c r="Z31" s="320"/>
      <c r="AA31" s="320"/>
      <c r="AB31" s="320"/>
      <c r="AC31" s="320"/>
      <c r="AD31" s="320"/>
      <c r="AE31" s="320"/>
      <c r="AK31" s="319">
        <v>0</v>
      </c>
      <c r="AL31" s="320"/>
      <c r="AM31" s="320"/>
      <c r="AN31" s="320"/>
      <c r="AO31" s="320"/>
      <c r="AR31" s="36"/>
      <c r="BE31" s="309"/>
    </row>
    <row r="32" spans="2:71" s="2" customFormat="1" ht="14.45" hidden="1" customHeight="1">
      <c r="B32" s="36"/>
      <c r="F32" s="27" t="s">
        <v>46</v>
      </c>
      <c r="L32" s="321">
        <v>0.12</v>
      </c>
      <c r="M32" s="320"/>
      <c r="N32" s="320"/>
      <c r="O32" s="320"/>
      <c r="P32" s="320"/>
      <c r="W32" s="319">
        <f>ROUND(BC54, 2)</f>
        <v>0</v>
      </c>
      <c r="X32" s="320"/>
      <c r="Y32" s="320"/>
      <c r="Z32" s="320"/>
      <c r="AA32" s="320"/>
      <c r="AB32" s="320"/>
      <c r="AC32" s="320"/>
      <c r="AD32" s="320"/>
      <c r="AE32" s="320"/>
      <c r="AK32" s="319">
        <v>0</v>
      </c>
      <c r="AL32" s="320"/>
      <c r="AM32" s="320"/>
      <c r="AN32" s="320"/>
      <c r="AO32" s="320"/>
      <c r="AR32" s="36"/>
      <c r="BE32" s="309"/>
    </row>
    <row r="33" spans="2:44" s="2" customFormat="1" ht="14.45" hidden="1" customHeight="1">
      <c r="B33" s="36"/>
      <c r="F33" s="27" t="s">
        <v>47</v>
      </c>
      <c r="L33" s="321">
        <v>0</v>
      </c>
      <c r="M33" s="320"/>
      <c r="N33" s="320"/>
      <c r="O33" s="320"/>
      <c r="P33" s="320"/>
      <c r="W33" s="319">
        <f>ROUND(BD54, 2)</f>
        <v>0</v>
      </c>
      <c r="X33" s="320"/>
      <c r="Y33" s="320"/>
      <c r="Z33" s="320"/>
      <c r="AA33" s="320"/>
      <c r="AB33" s="320"/>
      <c r="AC33" s="320"/>
      <c r="AD33" s="320"/>
      <c r="AE33" s="320"/>
      <c r="AK33" s="319">
        <v>0</v>
      </c>
      <c r="AL33" s="320"/>
      <c r="AM33" s="320"/>
      <c r="AN33" s="320"/>
      <c r="AO33" s="320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325" t="s">
        <v>50</v>
      </c>
      <c r="Y35" s="323"/>
      <c r="Z35" s="323"/>
      <c r="AA35" s="323"/>
      <c r="AB35" s="323"/>
      <c r="AC35" s="39"/>
      <c r="AD35" s="39"/>
      <c r="AE35" s="39"/>
      <c r="AF35" s="39"/>
      <c r="AG35" s="39"/>
      <c r="AH35" s="39"/>
      <c r="AI35" s="39"/>
      <c r="AJ35" s="39"/>
      <c r="AK35" s="322">
        <f>SUM(AK26:AK33)</f>
        <v>0</v>
      </c>
      <c r="AL35" s="323"/>
      <c r="AM35" s="323"/>
      <c r="AN35" s="323"/>
      <c r="AO35" s="324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R24-005</v>
      </c>
      <c r="AR44" s="45"/>
    </row>
    <row r="45" spans="2:44" s="4" customFormat="1" ht="36.950000000000003" customHeight="1">
      <c r="B45" s="46"/>
      <c r="C45" s="47" t="s">
        <v>16</v>
      </c>
      <c r="L45" s="285" t="str">
        <f>K6</f>
        <v>Demolice garáží - Předlice</v>
      </c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Ústí n.L. - Předlice</v>
      </c>
      <c r="AI47" s="27" t="s">
        <v>23</v>
      </c>
      <c r="AM47" s="287" t="str">
        <f>IF(AN8= "","",AN8)</f>
        <v>26. 3. 2024</v>
      </c>
      <c r="AN47" s="287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Statutární město Ústí nad Labem</v>
      </c>
      <c r="AI49" s="27" t="s">
        <v>31</v>
      </c>
      <c r="AM49" s="292" t="str">
        <f>IF(E17="","",E17)</f>
        <v>AIDIA21 s.r.o.</v>
      </c>
      <c r="AN49" s="293"/>
      <c r="AO49" s="293"/>
      <c r="AP49" s="293"/>
      <c r="AR49" s="32"/>
      <c r="AS49" s="288" t="s">
        <v>52</v>
      </c>
      <c r="AT49" s="289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292" t="str">
        <f>IF(E20="","",E20)</f>
        <v>L. Štuller</v>
      </c>
      <c r="AN50" s="293"/>
      <c r="AO50" s="293"/>
      <c r="AP50" s="293"/>
      <c r="AR50" s="32"/>
      <c r="AS50" s="290"/>
      <c r="AT50" s="291"/>
      <c r="BD50" s="53"/>
    </row>
    <row r="51" spans="1:91" s="1" customFormat="1" ht="10.9" customHeight="1">
      <c r="B51" s="32"/>
      <c r="AR51" s="32"/>
      <c r="AS51" s="290"/>
      <c r="AT51" s="291"/>
      <c r="BD51" s="53"/>
    </row>
    <row r="52" spans="1:91" s="1" customFormat="1" ht="29.25" customHeight="1">
      <c r="B52" s="32"/>
      <c r="C52" s="294" t="s">
        <v>53</v>
      </c>
      <c r="D52" s="295"/>
      <c r="E52" s="295"/>
      <c r="F52" s="295"/>
      <c r="G52" s="295"/>
      <c r="H52" s="54"/>
      <c r="I52" s="297" t="s">
        <v>54</v>
      </c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6" t="s">
        <v>55</v>
      </c>
      <c r="AH52" s="295"/>
      <c r="AI52" s="295"/>
      <c r="AJ52" s="295"/>
      <c r="AK52" s="295"/>
      <c r="AL52" s="295"/>
      <c r="AM52" s="295"/>
      <c r="AN52" s="297" t="s">
        <v>56</v>
      </c>
      <c r="AO52" s="295"/>
      <c r="AP52" s="295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305">
        <f>ROUND(AG55+AG59,2)</f>
        <v>0</v>
      </c>
      <c r="AH54" s="305"/>
      <c r="AI54" s="305"/>
      <c r="AJ54" s="305"/>
      <c r="AK54" s="305"/>
      <c r="AL54" s="305"/>
      <c r="AM54" s="305"/>
      <c r="AN54" s="306">
        <f t="shared" ref="AN54:AN59" si="0">SUM(AG54,AT54)</f>
        <v>0</v>
      </c>
      <c r="AO54" s="306"/>
      <c r="AP54" s="306"/>
      <c r="AQ54" s="64" t="s">
        <v>19</v>
      </c>
      <c r="AR54" s="60"/>
      <c r="AS54" s="65">
        <f>ROUND(AS55+AS59,2)</f>
        <v>0</v>
      </c>
      <c r="AT54" s="66">
        <f t="shared" ref="AT54:AT59" si="1">ROUND(SUM(AV54:AW54),2)</f>
        <v>0</v>
      </c>
      <c r="AU54" s="67">
        <f>ROUND(AU55+AU59,5)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ROUND(AZ55+AZ59,2)</f>
        <v>0</v>
      </c>
      <c r="BA54" s="66">
        <f>ROUND(BA55+BA59,2)</f>
        <v>0</v>
      </c>
      <c r="BB54" s="66">
        <f>ROUND(BB55+BB59,2)</f>
        <v>0</v>
      </c>
      <c r="BC54" s="66">
        <f>ROUND(BC55+BC59,2)</f>
        <v>0</v>
      </c>
      <c r="BD54" s="68">
        <f>ROUND(BD55+BD59,2)</f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19</v>
      </c>
    </row>
    <row r="55" spans="1:91" s="6" customFormat="1" ht="24.75" customHeight="1">
      <c r="B55" s="71"/>
      <c r="C55" s="72"/>
      <c r="D55" s="301" t="s">
        <v>76</v>
      </c>
      <c r="E55" s="301"/>
      <c r="F55" s="301"/>
      <c r="G55" s="301"/>
      <c r="H55" s="301"/>
      <c r="I55" s="73"/>
      <c r="J55" s="301" t="s">
        <v>77</v>
      </c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298">
        <f>ROUND(SUM(AG56:AG58),2)</f>
        <v>0</v>
      </c>
      <c r="AH55" s="299"/>
      <c r="AI55" s="299"/>
      <c r="AJ55" s="299"/>
      <c r="AK55" s="299"/>
      <c r="AL55" s="299"/>
      <c r="AM55" s="299"/>
      <c r="AN55" s="300">
        <f t="shared" si="0"/>
        <v>0</v>
      </c>
      <c r="AO55" s="299"/>
      <c r="AP55" s="299"/>
      <c r="AQ55" s="74" t="s">
        <v>78</v>
      </c>
      <c r="AR55" s="71"/>
      <c r="AS55" s="75">
        <f>ROUND(SUM(AS56:AS58),2)</f>
        <v>0</v>
      </c>
      <c r="AT55" s="76">
        <f t="shared" si="1"/>
        <v>0</v>
      </c>
      <c r="AU55" s="77">
        <f>ROUND(SUM(AU56:AU58),5)</f>
        <v>0</v>
      </c>
      <c r="AV55" s="76">
        <f>ROUND(AZ55*L29,2)</f>
        <v>0</v>
      </c>
      <c r="AW55" s="76">
        <f>ROUND(BA55*L30,2)</f>
        <v>0</v>
      </c>
      <c r="AX55" s="76">
        <f>ROUND(BB55*L29,2)</f>
        <v>0</v>
      </c>
      <c r="AY55" s="76">
        <f>ROUND(BC55*L30,2)</f>
        <v>0</v>
      </c>
      <c r="AZ55" s="76">
        <f>ROUND(SUM(AZ56:AZ58),2)</f>
        <v>0</v>
      </c>
      <c r="BA55" s="76">
        <f>ROUND(SUM(BA56:BA58),2)</f>
        <v>0</v>
      </c>
      <c r="BB55" s="76">
        <f>ROUND(SUM(BB56:BB58),2)</f>
        <v>0</v>
      </c>
      <c r="BC55" s="76">
        <f>ROUND(SUM(BC56:BC58),2)</f>
        <v>0</v>
      </c>
      <c r="BD55" s="78">
        <f>ROUND(SUM(BD56:BD58),2)</f>
        <v>0</v>
      </c>
      <c r="BS55" s="79" t="s">
        <v>71</v>
      </c>
      <c r="BT55" s="79" t="s">
        <v>79</v>
      </c>
      <c r="BU55" s="79" t="s">
        <v>73</v>
      </c>
      <c r="BV55" s="79" t="s">
        <v>74</v>
      </c>
      <c r="BW55" s="79" t="s">
        <v>80</v>
      </c>
      <c r="BX55" s="79" t="s">
        <v>5</v>
      </c>
      <c r="CL55" s="79" t="s">
        <v>19</v>
      </c>
      <c r="CM55" s="79" t="s">
        <v>81</v>
      </c>
    </row>
    <row r="56" spans="1:91" s="3" customFormat="1" ht="23.25" customHeight="1">
      <c r="A56" s="80" t="s">
        <v>82</v>
      </c>
      <c r="B56" s="45"/>
      <c r="C56" s="9"/>
      <c r="D56" s="9"/>
      <c r="E56" s="304" t="s">
        <v>83</v>
      </c>
      <c r="F56" s="304"/>
      <c r="G56" s="304"/>
      <c r="H56" s="304"/>
      <c r="I56" s="304"/>
      <c r="J56" s="9"/>
      <c r="K56" s="304" t="s">
        <v>84</v>
      </c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2">
        <f>'01.01 - Příprava před dem...'!J32</f>
        <v>0</v>
      </c>
      <c r="AH56" s="303"/>
      <c r="AI56" s="303"/>
      <c r="AJ56" s="303"/>
      <c r="AK56" s="303"/>
      <c r="AL56" s="303"/>
      <c r="AM56" s="303"/>
      <c r="AN56" s="302">
        <f t="shared" si="0"/>
        <v>0</v>
      </c>
      <c r="AO56" s="303"/>
      <c r="AP56" s="303"/>
      <c r="AQ56" s="81" t="s">
        <v>85</v>
      </c>
      <c r="AR56" s="45"/>
      <c r="AS56" s="82">
        <v>0</v>
      </c>
      <c r="AT56" s="83">
        <f t="shared" si="1"/>
        <v>0</v>
      </c>
      <c r="AU56" s="84">
        <f>'01.01 - Příprava před dem...'!P89</f>
        <v>0</v>
      </c>
      <c r="AV56" s="83">
        <f>'01.01 - Příprava před dem...'!J35</f>
        <v>0</v>
      </c>
      <c r="AW56" s="83">
        <f>'01.01 - Příprava před dem...'!J36</f>
        <v>0</v>
      </c>
      <c r="AX56" s="83">
        <f>'01.01 - Příprava před dem...'!J37</f>
        <v>0</v>
      </c>
      <c r="AY56" s="83">
        <f>'01.01 - Příprava před dem...'!J38</f>
        <v>0</v>
      </c>
      <c r="AZ56" s="83">
        <f>'01.01 - Příprava před dem...'!F35</f>
        <v>0</v>
      </c>
      <c r="BA56" s="83">
        <f>'01.01 - Příprava před dem...'!F36</f>
        <v>0</v>
      </c>
      <c r="BB56" s="83">
        <f>'01.01 - Příprava před dem...'!F37</f>
        <v>0</v>
      </c>
      <c r="BC56" s="83">
        <f>'01.01 - Příprava před dem...'!F38</f>
        <v>0</v>
      </c>
      <c r="BD56" s="85">
        <f>'01.01 - Příprava před dem...'!F39</f>
        <v>0</v>
      </c>
      <c r="BT56" s="25" t="s">
        <v>81</v>
      </c>
      <c r="BV56" s="25" t="s">
        <v>74</v>
      </c>
      <c r="BW56" s="25" t="s">
        <v>86</v>
      </c>
      <c r="BX56" s="25" t="s">
        <v>80</v>
      </c>
      <c r="CL56" s="25" t="s">
        <v>19</v>
      </c>
    </row>
    <row r="57" spans="1:91" s="3" customFormat="1" ht="16.5" customHeight="1">
      <c r="A57" s="80" t="s">
        <v>82</v>
      </c>
      <c r="B57" s="45"/>
      <c r="C57" s="9"/>
      <c r="D57" s="9"/>
      <c r="E57" s="304" t="s">
        <v>87</v>
      </c>
      <c r="F57" s="304"/>
      <c r="G57" s="304"/>
      <c r="H57" s="304"/>
      <c r="I57" s="304"/>
      <c r="J57" s="9"/>
      <c r="K57" s="304" t="s">
        <v>88</v>
      </c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2">
        <f>'01.02 - Demolice garáží'!J32</f>
        <v>0</v>
      </c>
      <c r="AH57" s="303"/>
      <c r="AI57" s="303"/>
      <c r="AJ57" s="303"/>
      <c r="AK57" s="303"/>
      <c r="AL57" s="303"/>
      <c r="AM57" s="303"/>
      <c r="AN57" s="302">
        <f t="shared" si="0"/>
        <v>0</v>
      </c>
      <c r="AO57" s="303"/>
      <c r="AP57" s="303"/>
      <c r="AQ57" s="81" t="s">
        <v>85</v>
      </c>
      <c r="AR57" s="45"/>
      <c r="AS57" s="82">
        <v>0</v>
      </c>
      <c r="AT57" s="83">
        <f t="shared" si="1"/>
        <v>0</v>
      </c>
      <c r="AU57" s="84">
        <f>'01.02 - Demolice garáží'!P91</f>
        <v>0</v>
      </c>
      <c r="AV57" s="83">
        <f>'01.02 - Demolice garáží'!J35</f>
        <v>0</v>
      </c>
      <c r="AW57" s="83">
        <f>'01.02 - Demolice garáží'!J36</f>
        <v>0</v>
      </c>
      <c r="AX57" s="83">
        <f>'01.02 - Demolice garáží'!J37</f>
        <v>0</v>
      </c>
      <c r="AY57" s="83">
        <f>'01.02 - Demolice garáží'!J38</f>
        <v>0</v>
      </c>
      <c r="AZ57" s="83">
        <f>'01.02 - Demolice garáží'!F35</f>
        <v>0</v>
      </c>
      <c r="BA57" s="83">
        <f>'01.02 - Demolice garáží'!F36</f>
        <v>0</v>
      </c>
      <c r="BB57" s="83">
        <f>'01.02 - Demolice garáží'!F37</f>
        <v>0</v>
      </c>
      <c r="BC57" s="83">
        <f>'01.02 - Demolice garáží'!F38</f>
        <v>0</v>
      </c>
      <c r="BD57" s="85">
        <f>'01.02 - Demolice garáží'!F39</f>
        <v>0</v>
      </c>
      <c r="BT57" s="25" t="s">
        <v>81</v>
      </c>
      <c r="BV57" s="25" t="s">
        <v>74</v>
      </c>
      <c r="BW57" s="25" t="s">
        <v>89</v>
      </c>
      <c r="BX57" s="25" t="s">
        <v>80</v>
      </c>
      <c r="CL57" s="25" t="s">
        <v>19</v>
      </c>
    </row>
    <row r="58" spans="1:91" s="3" customFormat="1" ht="16.5" customHeight="1">
      <c r="A58" s="80" t="s">
        <v>82</v>
      </c>
      <c r="B58" s="45"/>
      <c r="C58" s="9"/>
      <c r="D58" s="9"/>
      <c r="E58" s="304" t="s">
        <v>90</v>
      </c>
      <c r="F58" s="304"/>
      <c r="G58" s="304"/>
      <c r="H58" s="304"/>
      <c r="I58" s="304"/>
      <c r="J58" s="9"/>
      <c r="K58" s="304" t="s">
        <v>91</v>
      </c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2">
        <f>'01.03 - Úprava prostoru p...'!J32</f>
        <v>0</v>
      </c>
      <c r="AH58" s="303"/>
      <c r="AI58" s="303"/>
      <c r="AJ58" s="303"/>
      <c r="AK58" s="303"/>
      <c r="AL58" s="303"/>
      <c r="AM58" s="303"/>
      <c r="AN58" s="302">
        <f t="shared" si="0"/>
        <v>0</v>
      </c>
      <c r="AO58" s="303"/>
      <c r="AP58" s="303"/>
      <c r="AQ58" s="81" t="s">
        <v>85</v>
      </c>
      <c r="AR58" s="45"/>
      <c r="AS58" s="82">
        <v>0</v>
      </c>
      <c r="AT58" s="83">
        <f t="shared" si="1"/>
        <v>0</v>
      </c>
      <c r="AU58" s="84">
        <f>'01.03 - Úprava prostoru p...'!P90</f>
        <v>0</v>
      </c>
      <c r="AV58" s="83">
        <f>'01.03 - Úprava prostoru p...'!J35</f>
        <v>0</v>
      </c>
      <c r="AW58" s="83">
        <f>'01.03 - Úprava prostoru p...'!J36</f>
        <v>0</v>
      </c>
      <c r="AX58" s="83">
        <f>'01.03 - Úprava prostoru p...'!J37</f>
        <v>0</v>
      </c>
      <c r="AY58" s="83">
        <f>'01.03 - Úprava prostoru p...'!J38</f>
        <v>0</v>
      </c>
      <c r="AZ58" s="83">
        <f>'01.03 - Úprava prostoru p...'!F35</f>
        <v>0</v>
      </c>
      <c r="BA58" s="83">
        <f>'01.03 - Úprava prostoru p...'!F36</f>
        <v>0</v>
      </c>
      <c r="BB58" s="83">
        <f>'01.03 - Úprava prostoru p...'!F37</f>
        <v>0</v>
      </c>
      <c r="BC58" s="83">
        <f>'01.03 - Úprava prostoru p...'!F38</f>
        <v>0</v>
      </c>
      <c r="BD58" s="85">
        <f>'01.03 - Úprava prostoru p...'!F39</f>
        <v>0</v>
      </c>
      <c r="BT58" s="25" t="s">
        <v>81</v>
      </c>
      <c r="BV58" s="25" t="s">
        <v>74</v>
      </c>
      <c r="BW58" s="25" t="s">
        <v>92</v>
      </c>
      <c r="BX58" s="25" t="s">
        <v>80</v>
      </c>
      <c r="CL58" s="25" t="s">
        <v>19</v>
      </c>
    </row>
    <row r="59" spans="1:91" s="6" customFormat="1" ht="16.5" customHeight="1">
      <c r="A59" s="80" t="s">
        <v>82</v>
      </c>
      <c r="B59" s="71"/>
      <c r="C59" s="72"/>
      <c r="D59" s="301" t="s">
        <v>93</v>
      </c>
      <c r="E59" s="301"/>
      <c r="F59" s="301"/>
      <c r="G59" s="301"/>
      <c r="H59" s="301"/>
      <c r="I59" s="73"/>
      <c r="J59" s="301" t="s">
        <v>94</v>
      </c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0">
        <f>'VON - Vedlejší a ostatní ...'!J30</f>
        <v>0</v>
      </c>
      <c r="AH59" s="299"/>
      <c r="AI59" s="299"/>
      <c r="AJ59" s="299"/>
      <c r="AK59" s="299"/>
      <c r="AL59" s="299"/>
      <c r="AM59" s="299"/>
      <c r="AN59" s="300">
        <f t="shared" si="0"/>
        <v>0</v>
      </c>
      <c r="AO59" s="299"/>
      <c r="AP59" s="299"/>
      <c r="AQ59" s="74" t="s">
        <v>93</v>
      </c>
      <c r="AR59" s="71"/>
      <c r="AS59" s="86">
        <v>0</v>
      </c>
      <c r="AT59" s="87">
        <f t="shared" si="1"/>
        <v>0</v>
      </c>
      <c r="AU59" s="88">
        <f>'VON - Vedlejší a ostatní ...'!P82</f>
        <v>0</v>
      </c>
      <c r="AV59" s="87">
        <f>'VON - Vedlejší a ostatní ...'!J33</f>
        <v>0</v>
      </c>
      <c r="AW59" s="87">
        <f>'VON - Vedlejší a ostatní ...'!J34</f>
        <v>0</v>
      </c>
      <c r="AX59" s="87">
        <f>'VON - Vedlejší a ostatní ...'!J35</f>
        <v>0</v>
      </c>
      <c r="AY59" s="87">
        <f>'VON - Vedlejší a ostatní ...'!J36</f>
        <v>0</v>
      </c>
      <c r="AZ59" s="87">
        <f>'VON - Vedlejší a ostatní ...'!F33</f>
        <v>0</v>
      </c>
      <c r="BA59" s="87">
        <f>'VON - Vedlejší a ostatní ...'!F34</f>
        <v>0</v>
      </c>
      <c r="BB59" s="87">
        <f>'VON - Vedlejší a ostatní ...'!F35</f>
        <v>0</v>
      </c>
      <c r="BC59" s="87">
        <f>'VON - Vedlejší a ostatní ...'!F36</f>
        <v>0</v>
      </c>
      <c r="BD59" s="89">
        <f>'VON - Vedlejší a ostatní ...'!F37</f>
        <v>0</v>
      </c>
      <c r="BT59" s="79" t="s">
        <v>79</v>
      </c>
      <c r="BV59" s="79" t="s">
        <v>74</v>
      </c>
      <c r="BW59" s="79" t="s">
        <v>95</v>
      </c>
      <c r="BX59" s="79" t="s">
        <v>5</v>
      </c>
      <c r="CL59" s="79" t="s">
        <v>19</v>
      </c>
      <c r="CM59" s="79" t="s">
        <v>81</v>
      </c>
    </row>
    <row r="60" spans="1:91" s="1" customFormat="1" ht="30" customHeight="1">
      <c r="B60" s="32"/>
      <c r="AR60" s="32"/>
    </row>
    <row r="61" spans="1:91" s="1" customFormat="1" ht="6.95" customHeight="1"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2"/>
    </row>
  </sheetData>
  <sheetProtection algorithmName="SHA-512" hashValue="oOOmG1tPujLuVqF7DU9Ibg8tY/npqR9Ly6Hu8sYZ+VYIrWeSuixrGWncx0Hr0nHTn7cU1j6B4a/lxoPyw9recA==" saltValue="N+Xdq2zXhEH6CEdCPRR/LB8X64gr1PQ3iHDJG6A2s/9nPa8Qqr1LiOrOUbMli1uX5pNAVSxUYsX4ZfnCt/C0Kw==" spinCount="100000" sheet="1" objects="1" scenarios="1" formatColumns="0" formatRows="0"/>
  <mergeCells count="58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G54:AM54"/>
    <mergeCell ref="AN54:AP54"/>
    <mergeCell ref="L45:AO45"/>
    <mergeCell ref="AM47:AN47"/>
    <mergeCell ref="AS49:AT51"/>
    <mergeCell ref="AM49:AP49"/>
    <mergeCell ref="AM50:AP50"/>
  </mergeCells>
  <hyperlinks>
    <hyperlink ref="A56" location="'01.01 - Příprava před dem...'!C2" display="/" xr:uid="{00000000-0004-0000-0000-000000000000}"/>
    <hyperlink ref="A57" location="'01.02 - Demolice garáží'!C2" display="/" xr:uid="{00000000-0004-0000-0000-000001000000}"/>
    <hyperlink ref="A58" location="'01.03 - Úprava prostoru p...'!C2" display="/" xr:uid="{00000000-0004-0000-0000-000002000000}"/>
    <hyperlink ref="A59" location="'VON - Vedlejší a ostatní 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86</v>
      </c>
      <c r="AZ2" s="90" t="s">
        <v>96</v>
      </c>
      <c r="BA2" s="90" t="s">
        <v>97</v>
      </c>
      <c r="BB2" s="90" t="s">
        <v>19</v>
      </c>
      <c r="BC2" s="90" t="s">
        <v>98</v>
      </c>
      <c r="BD2" s="90" t="s">
        <v>99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  <c r="AZ3" s="90" t="s">
        <v>100</v>
      </c>
      <c r="BA3" s="90" t="s">
        <v>101</v>
      </c>
      <c r="BB3" s="90" t="s">
        <v>19</v>
      </c>
      <c r="BC3" s="90" t="s">
        <v>102</v>
      </c>
      <c r="BD3" s="90" t="s">
        <v>99</v>
      </c>
    </row>
    <row r="4" spans="2:56" ht="24.95" customHeight="1">
      <c r="B4" s="20"/>
      <c r="D4" s="21" t="s">
        <v>103</v>
      </c>
      <c r="L4" s="20"/>
      <c r="M4" s="91" t="s">
        <v>10</v>
      </c>
      <c r="AT4" s="17" t="s">
        <v>4</v>
      </c>
      <c r="AZ4" s="90" t="s">
        <v>104</v>
      </c>
      <c r="BA4" s="90" t="s">
        <v>105</v>
      </c>
      <c r="BB4" s="90" t="s">
        <v>19</v>
      </c>
      <c r="BC4" s="90" t="s">
        <v>106</v>
      </c>
      <c r="BD4" s="90" t="s">
        <v>99</v>
      </c>
    </row>
    <row r="5" spans="2:56" ht="6.95" customHeight="1">
      <c r="B5" s="20"/>
      <c r="L5" s="20"/>
      <c r="AZ5" s="90" t="s">
        <v>107</v>
      </c>
      <c r="BA5" s="90" t="s">
        <v>108</v>
      </c>
      <c r="BB5" s="90" t="s">
        <v>19</v>
      </c>
      <c r="BC5" s="90" t="s">
        <v>109</v>
      </c>
      <c r="BD5" s="90" t="s">
        <v>99</v>
      </c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326" t="str">
        <f>'Rekapitulace stavby'!K6</f>
        <v>Demolice garáží - Předlice</v>
      </c>
      <c r="F7" s="327"/>
      <c r="G7" s="327"/>
      <c r="H7" s="327"/>
      <c r="L7" s="20"/>
    </row>
    <row r="8" spans="2:56" ht="12" customHeight="1">
      <c r="B8" s="20"/>
      <c r="D8" s="27" t="s">
        <v>110</v>
      </c>
      <c r="L8" s="20"/>
    </row>
    <row r="9" spans="2:56" s="1" customFormat="1" ht="16.5" customHeight="1">
      <c r="B9" s="32"/>
      <c r="E9" s="326" t="s">
        <v>111</v>
      </c>
      <c r="F9" s="328"/>
      <c r="G9" s="328"/>
      <c r="H9" s="328"/>
      <c r="L9" s="32"/>
    </row>
    <row r="10" spans="2:56" s="1" customFormat="1" ht="12" customHeight="1">
      <c r="B10" s="32"/>
      <c r="D10" s="27" t="s">
        <v>112</v>
      </c>
      <c r="L10" s="32"/>
    </row>
    <row r="11" spans="2:56" s="1" customFormat="1" ht="30" customHeight="1">
      <c r="B11" s="32"/>
      <c r="E11" s="285" t="s">
        <v>113</v>
      </c>
      <c r="F11" s="328"/>
      <c r="G11" s="328"/>
      <c r="H11" s="328"/>
      <c r="L11" s="32"/>
    </row>
    <row r="12" spans="2:56" s="1" customFormat="1" ht="11.25">
      <c r="B12" s="32"/>
      <c r="L12" s="32"/>
    </row>
    <row r="13" spans="2:5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5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26. 3. 2024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29" t="str">
        <f>'Rekapitulace stavby'!E14</f>
        <v>Vyplň údaj</v>
      </c>
      <c r="F20" s="310"/>
      <c r="G20" s="310"/>
      <c r="H20" s="310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71.25" customHeight="1">
      <c r="B29" s="92"/>
      <c r="E29" s="315" t="s">
        <v>37</v>
      </c>
      <c r="F29" s="315"/>
      <c r="G29" s="315"/>
      <c r="H29" s="315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3" t="s">
        <v>38</v>
      </c>
      <c r="J32" s="63">
        <f>ROUND(J89,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ROUND((SUM(BE89:BE199)),  2)</f>
        <v>0</v>
      </c>
      <c r="I35" s="94">
        <v>0.21</v>
      </c>
      <c r="J35" s="83">
        <f>ROUND(((SUM(BE89:BE199))*I35),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ROUND((SUM(BF89:BF199)),  2)</f>
        <v>0</v>
      </c>
      <c r="I36" s="94">
        <v>0.12</v>
      </c>
      <c r="J36" s="83">
        <f>ROUND(((SUM(BF89:BF199))*I36),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ROUND((SUM(BG89:BG199)),  2)</f>
        <v>0</v>
      </c>
      <c r="I37" s="94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ROUND((SUM(BH89:BH199)),  2)</f>
        <v>0</v>
      </c>
      <c r="I38" s="94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ROUND((SUM(BI89:BI199)),  2)</f>
        <v>0</v>
      </c>
      <c r="I39" s="94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5"/>
      <c r="D41" s="96" t="s">
        <v>48</v>
      </c>
      <c r="E41" s="54"/>
      <c r="F41" s="54"/>
      <c r="G41" s="97" t="s">
        <v>49</v>
      </c>
      <c r="H41" s="98" t="s">
        <v>50</v>
      </c>
      <c r="I41" s="54"/>
      <c r="J41" s="99">
        <f>SUM(J32:J39)</f>
        <v>0</v>
      </c>
      <c r="K41" s="100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26" t="str">
        <f>E7</f>
        <v>Demolice garáží - Předlice</v>
      </c>
      <c r="F50" s="327"/>
      <c r="G50" s="327"/>
      <c r="H50" s="327"/>
      <c r="L50" s="32"/>
    </row>
    <row r="51" spans="2:47" ht="12" customHeight="1">
      <c r="B51" s="20"/>
      <c r="C51" s="27" t="s">
        <v>110</v>
      </c>
      <c r="L51" s="20"/>
    </row>
    <row r="52" spans="2:47" s="1" customFormat="1" ht="16.5" customHeight="1">
      <c r="B52" s="32"/>
      <c r="E52" s="326" t="s">
        <v>111</v>
      </c>
      <c r="F52" s="328"/>
      <c r="G52" s="328"/>
      <c r="H52" s="328"/>
      <c r="L52" s="32"/>
    </row>
    <row r="53" spans="2:47" s="1" customFormat="1" ht="12" customHeight="1">
      <c r="B53" s="32"/>
      <c r="C53" s="27" t="s">
        <v>112</v>
      </c>
      <c r="L53" s="32"/>
    </row>
    <row r="54" spans="2:47" s="1" customFormat="1" ht="30" customHeight="1">
      <c r="B54" s="32"/>
      <c r="E54" s="285" t="str">
        <f>E11</f>
        <v>01.01 - Příprava před demolicí, likvidace komunálního odpadu</v>
      </c>
      <c r="F54" s="328"/>
      <c r="G54" s="328"/>
      <c r="H54" s="328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Ústí n.L. - Předlice</v>
      </c>
      <c r="I56" s="27" t="s">
        <v>23</v>
      </c>
      <c r="J56" s="49" t="str">
        <f>IF(J14="","",J14)</f>
        <v>26. 3. 2024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Ústí nad Labem</v>
      </c>
      <c r="I58" s="27" t="s">
        <v>31</v>
      </c>
      <c r="J58" s="30" t="str">
        <f>E23</f>
        <v>AIDIA21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L. Štuller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1" t="s">
        <v>115</v>
      </c>
      <c r="D61" s="95"/>
      <c r="E61" s="95"/>
      <c r="F61" s="95"/>
      <c r="G61" s="95"/>
      <c r="H61" s="95"/>
      <c r="I61" s="95"/>
      <c r="J61" s="102" t="s">
        <v>116</v>
      </c>
      <c r="K61" s="95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3" t="s">
        <v>70</v>
      </c>
      <c r="J63" s="63">
        <f>J89</f>
        <v>0</v>
      </c>
      <c r="L63" s="32"/>
      <c r="AU63" s="17" t="s">
        <v>117</v>
      </c>
    </row>
    <row r="64" spans="2:47" s="8" customFormat="1" ht="24.95" customHeight="1">
      <c r="B64" s="104"/>
      <c r="D64" s="105" t="s">
        <v>118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9" customFormat="1" ht="19.899999999999999" customHeight="1">
      <c r="B65" s="108"/>
      <c r="D65" s="109" t="s">
        <v>119</v>
      </c>
      <c r="E65" s="110"/>
      <c r="F65" s="110"/>
      <c r="G65" s="110"/>
      <c r="H65" s="110"/>
      <c r="I65" s="110"/>
      <c r="J65" s="111">
        <f>J91</f>
        <v>0</v>
      </c>
      <c r="L65" s="108"/>
    </row>
    <row r="66" spans="2:12" s="9" customFormat="1" ht="19.899999999999999" customHeight="1">
      <c r="B66" s="108"/>
      <c r="D66" s="109" t="s">
        <v>120</v>
      </c>
      <c r="E66" s="110"/>
      <c r="F66" s="110"/>
      <c r="G66" s="110"/>
      <c r="H66" s="110"/>
      <c r="I66" s="110"/>
      <c r="J66" s="111">
        <f>J117</f>
        <v>0</v>
      </c>
      <c r="L66" s="108"/>
    </row>
    <row r="67" spans="2:12" s="9" customFormat="1" ht="19.899999999999999" customHeight="1">
      <c r="B67" s="108"/>
      <c r="D67" s="109" t="s">
        <v>121</v>
      </c>
      <c r="E67" s="110"/>
      <c r="F67" s="110"/>
      <c r="G67" s="110"/>
      <c r="H67" s="110"/>
      <c r="I67" s="110"/>
      <c r="J67" s="111">
        <f>J154</f>
        <v>0</v>
      </c>
      <c r="L67" s="108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122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26" t="str">
        <f>E7</f>
        <v>Demolice garáží - Předlice</v>
      </c>
      <c r="F77" s="327"/>
      <c r="G77" s="327"/>
      <c r="H77" s="327"/>
      <c r="L77" s="32"/>
    </row>
    <row r="78" spans="2:12" ht="12" customHeight="1">
      <c r="B78" s="20"/>
      <c r="C78" s="27" t="s">
        <v>110</v>
      </c>
      <c r="L78" s="20"/>
    </row>
    <row r="79" spans="2:12" s="1" customFormat="1" ht="16.5" customHeight="1">
      <c r="B79" s="32"/>
      <c r="E79" s="326" t="s">
        <v>111</v>
      </c>
      <c r="F79" s="328"/>
      <c r="G79" s="328"/>
      <c r="H79" s="328"/>
      <c r="L79" s="32"/>
    </row>
    <row r="80" spans="2:12" s="1" customFormat="1" ht="12" customHeight="1">
      <c r="B80" s="32"/>
      <c r="C80" s="27" t="s">
        <v>112</v>
      </c>
      <c r="L80" s="32"/>
    </row>
    <row r="81" spans="2:65" s="1" customFormat="1" ht="30" customHeight="1">
      <c r="B81" s="32"/>
      <c r="E81" s="285" t="str">
        <f>E11</f>
        <v>01.01 - Příprava před demolicí, likvidace komunálního odpadu</v>
      </c>
      <c r="F81" s="328"/>
      <c r="G81" s="328"/>
      <c r="H81" s="328"/>
      <c r="L81" s="32"/>
    </row>
    <row r="82" spans="2:65" s="1" customFormat="1" ht="6.95" customHeight="1">
      <c r="B82" s="32"/>
      <c r="L82" s="32"/>
    </row>
    <row r="83" spans="2:65" s="1" customFormat="1" ht="12" customHeight="1">
      <c r="B83" s="32"/>
      <c r="C83" s="27" t="s">
        <v>21</v>
      </c>
      <c r="F83" s="25" t="str">
        <f>F14</f>
        <v>Ústí n.L. - Předlice</v>
      </c>
      <c r="I83" s="27" t="s">
        <v>23</v>
      </c>
      <c r="J83" s="49" t="str">
        <f>IF(J14="","",J14)</f>
        <v>26. 3. 2024</v>
      </c>
      <c r="L83" s="32"/>
    </row>
    <row r="84" spans="2:65" s="1" customFormat="1" ht="6.95" customHeight="1">
      <c r="B84" s="32"/>
      <c r="L84" s="32"/>
    </row>
    <row r="85" spans="2:65" s="1" customFormat="1" ht="15.2" customHeight="1">
      <c r="B85" s="32"/>
      <c r="C85" s="27" t="s">
        <v>25</v>
      </c>
      <c r="F85" s="25" t="str">
        <f>E17</f>
        <v>Statutární město Ústí nad Labem</v>
      </c>
      <c r="I85" s="27" t="s">
        <v>31</v>
      </c>
      <c r="J85" s="30" t="str">
        <f>E23</f>
        <v>AIDIA21 s.r.o.</v>
      </c>
      <c r="L85" s="32"/>
    </row>
    <row r="86" spans="2:65" s="1" customFormat="1" ht="15.2" customHeight="1">
      <c r="B86" s="32"/>
      <c r="C86" s="27" t="s">
        <v>29</v>
      </c>
      <c r="F86" s="25" t="str">
        <f>IF(E20="","",E20)</f>
        <v>Vyplň údaj</v>
      </c>
      <c r="I86" s="27" t="s">
        <v>34</v>
      </c>
      <c r="J86" s="30" t="str">
        <f>E26</f>
        <v>L. Štuller</v>
      </c>
      <c r="L86" s="32"/>
    </row>
    <row r="87" spans="2:65" s="1" customFormat="1" ht="10.35" customHeight="1">
      <c r="B87" s="32"/>
      <c r="L87" s="32"/>
    </row>
    <row r="88" spans="2:65" s="10" customFormat="1" ht="29.25" customHeight="1">
      <c r="B88" s="112"/>
      <c r="C88" s="113" t="s">
        <v>123</v>
      </c>
      <c r="D88" s="114" t="s">
        <v>57</v>
      </c>
      <c r="E88" s="114" t="s">
        <v>53</v>
      </c>
      <c r="F88" s="114" t="s">
        <v>54</v>
      </c>
      <c r="G88" s="114" t="s">
        <v>124</v>
      </c>
      <c r="H88" s="114" t="s">
        <v>125</v>
      </c>
      <c r="I88" s="114" t="s">
        <v>126</v>
      </c>
      <c r="J88" s="114" t="s">
        <v>116</v>
      </c>
      <c r="K88" s="115" t="s">
        <v>127</v>
      </c>
      <c r="L88" s="112"/>
      <c r="M88" s="56" t="s">
        <v>19</v>
      </c>
      <c r="N88" s="57" t="s">
        <v>42</v>
      </c>
      <c r="O88" s="57" t="s">
        <v>128</v>
      </c>
      <c r="P88" s="57" t="s">
        <v>129</v>
      </c>
      <c r="Q88" s="57" t="s">
        <v>130</v>
      </c>
      <c r="R88" s="57" t="s">
        <v>131</v>
      </c>
      <c r="S88" s="57" t="s">
        <v>132</v>
      </c>
      <c r="T88" s="58" t="s">
        <v>133</v>
      </c>
    </row>
    <row r="89" spans="2:65" s="1" customFormat="1" ht="22.9" customHeight="1">
      <c r="B89" s="32"/>
      <c r="C89" s="61" t="s">
        <v>134</v>
      </c>
      <c r="J89" s="116">
        <f>BK89</f>
        <v>0</v>
      </c>
      <c r="L89" s="32"/>
      <c r="M89" s="59"/>
      <c r="N89" s="50"/>
      <c r="O89" s="50"/>
      <c r="P89" s="117">
        <f>P90</f>
        <v>0</v>
      </c>
      <c r="Q89" s="50"/>
      <c r="R89" s="117">
        <f>R90</f>
        <v>0</v>
      </c>
      <c r="S89" s="50"/>
      <c r="T89" s="118">
        <f>T90</f>
        <v>109.68571899999999</v>
      </c>
      <c r="AT89" s="17" t="s">
        <v>71</v>
      </c>
      <c r="AU89" s="17" t="s">
        <v>117</v>
      </c>
      <c r="BK89" s="119">
        <f>BK90</f>
        <v>0</v>
      </c>
    </row>
    <row r="90" spans="2:65" s="11" customFormat="1" ht="25.9" customHeight="1">
      <c r="B90" s="120"/>
      <c r="D90" s="121" t="s">
        <v>71</v>
      </c>
      <c r="E90" s="122" t="s">
        <v>135</v>
      </c>
      <c r="F90" s="122" t="s">
        <v>136</v>
      </c>
      <c r="I90" s="123"/>
      <c r="J90" s="124">
        <f>BK90</f>
        <v>0</v>
      </c>
      <c r="L90" s="120"/>
      <c r="M90" s="125"/>
      <c r="P90" s="126">
        <f>P91+P117+P154</f>
        <v>0</v>
      </c>
      <c r="R90" s="126">
        <f>R91+R117+R154</f>
        <v>0</v>
      </c>
      <c r="T90" s="127">
        <f>T91+T117+T154</f>
        <v>109.68571899999999</v>
      </c>
      <c r="AR90" s="121" t="s">
        <v>79</v>
      </c>
      <c r="AT90" s="128" t="s">
        <v>71</v>
      </c>
      <c r="AU90" s="128" t="s">
        <v>72</v>
      </c>
      <c r="AY90" s="121" t="s">
        <v>137</v>
      </c>
      <c r="BK90" s="129">
        <f>BK91+BK117+BK154</f>
        <v>0</v>
      </c>
    </row>
    <row r="91" spans="2:65" s="11" customFormat="1" ht="22.9" customHeight="1">
      <c r="B91" s="120"/>
      <c r="D91" s="121" t="s">
        <v>71</v>
      </c>
      <c r="E91" s="130" t="s">
        <v>79</v>
      </c>
      <c r="F91" s="130" t="s">
        <v>138</v>
      </c>
      <c r="I91" s="123"/>
      <c r="J91" s="131">
        <f>BK91</f>
        <v>0</v>
      </c>
      <c r="L91" s="120"/>
      <c r="M91" s="125"/>
      <c r="P91" s="126">
        <f>SUM(P92:P116)</f>
        <v>0</v>
      </c>
      <c r="R91" s="126">
        <f>SUM(R92:R116)</f>
        <v>0</v>
      </c>
      <c r="T91" s="127">
        <f>SUM(T92:T116)</f>
        <v>0</v>
      </c>
      <c r="AR91" s="121" t="s">
        <v>79</v>
      </c>
      <c r="AT91" s="128" t="s">
        <v>71</v>
      </c>
      <c r="AU91" s="128" t="s">
        <v>79</v>
      </c>
      <c r="AY91" s="121" t="s">
        <v>137</v>
      </c>
      <c r="BK91" s="129">
        <f>SUM(BK92:BK116)</f>
        <v>0</v>
      </c>
    </row>
    <row r="92" spans="2:65" s="1" customFormat="1" ht="49.15" customHeight="1">
      <c r="B92" s="32"/>
      <c r="C92" s="132" t="s">
        <v>79</v>
      </c>
      <c r="D92" s="132" t="s">
        <v>139</v>
      </c>
      <c r="E92" s="133" t="s">
        <v>140</v>
      </c>
      <c r="F92" s="134" t="s">
        <v>141</v>
      </c>
      <c r="G92" s="135" t="s">
        <v>142</v>
      </c>
      <c r="H92" s="136">
        <v>99.31</v>
      </c>
      <c r="I92" s="137"/>
      <c r="J92" s="138">
        <f>ROUND(I92*H92,2)</f>
        <v>0</v>
      </c>
      <c r="K92" s="134" t="s">
        <v>143</v>
      </c>
      <c r="L92" s="32"/>
      <c r="M92" s="139" t="s">
        <v>19</v>
      </c>
      <c r="N92" s="140" t="s">
        <v>43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144</v>
      </c>
      <c r="AT92" s="143" t="s">
        <v>139</v>
      </c>
      <c r="AU92" s="143" t="s">
        <v>81</v>
      </c>
      <c r="AY92" s="17" t="s">
        <v>137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7" t="s">
        <v>79</v>
      </c>
      <c r="BK92" s="144">
        <f>ROUND(I92*H92,2)</f>
        <v>0</v>
      </c>
      <c r="BL92" s="17" t="s">
        <v>144</v>
      </c>
      <c r="BM92" s="143" t="s">
        <v>145</v>
      </c>
    </row>
    <row r="93" spans="2:65" s="1" customFormat="1" ht="11.25">
      <c r="B93" s="32"/>
      <c r="D93" s="145" t="s">
        <v>146</v>
      </c>
      <c r="F93" s="146" t="s">
        <v>147</v>
      </c>
      <c r="I93" s="147"/>
      <c r="L93" s="32"/>
      <c r="M93" s="148"/>
      <c r="T93" s="53"/>
      <c r="AT93" s="17" t="s">
        <v>146</v>
      </c>
      <c r="AU93" s="17" t="s">
        <v>81</v>
      </c>
    </row>
    <row r="94" spans="2:65" s="12" customFormat="1" ht="11.25">
      <c r="B94" s="149"/>
      <c r="D94" s="150" t="s">
        <v>148</v>
      </c>
      <c r="E94" s="151" t="s">
        <v>19</v>
      </c>
      <c r="F94" s="152" t="s">
        <v>149</v>
      </c>
      <c r="H94" s="151" t="s">
        <v>19</v>
      </c>
      <c r="I94" s="153"/>
      <c r="L94" s="149"/>
      <c r="M94" s="154"/>
      <c r="T94" s="155"/>
      <c r="AT94" s="151" t="s">
        <v>148</v>
      </c>
      <c r="AU94" s="151" t="s">
        <v>81</v>
      </c>
      <c r="AV94" s="12" t="s">
        <v>79</v>
      </c>
      <c r="AW94" s="12" t="s">
        <v>33</v>
      </c>
      <c r="AX94" s="12" t="s">
        <v>72</v>
      </c>
      <c r="AY94" s="151" t="s">
        <v>137</v>
      </c>
    </row>
    <row r="95" spans="2:65" s="12" customFormat="1" ht="11.25">
      <c r="B95" s="149"/>
      <c r="D95" s="150" t="s">
        <v>148</v>
      </c>
      <c r="E95" s="151" t="s">
        <v>19</v>
      </c>
      <c r="F95" s="152" t="s">
        <v>150</v>
      </c>
      <c r="H95" s="151" t="s">
        <v>19</v>
      </c>
      <c r="I95" s="153"/>
      <c r="L95" s="149"/>
      <c r="M95" s="154"/>
      <c r="T95" s="155"/>
      <c r="AT95" s="151" t="s">
        <v>148</v>
      </c>
      <c r="AU95" s="151" t="s">
        <v>81</v>
      </c>
      <c r="AV95" s="12" t="s">
        <v>79</v>
      </c>
      <c r="AW95" s="12" t="s">
        <v>33</v>
      </c>
      <c r="AX95" s="12" t="s">
        <v>72</v>
      </c>
      <c r="AY95" s="151" t="s">
        <v>137</v>
      </c>
    </row>
    <row r="96" spans="2:65" s="12" customFormat="1" ht="11.25">
      <c r="B96" s="149"/>
      <c r="D96" s="150" t="s">
        <v>148</v>
      </c>
      <c r="E96" s="151" t="s">
        <v>19</v>
      </c>
      <c r="F96" s="152" t="s">
        <v>151</v>
      </c>
      <c r="H96" s="151" t="s">
        <v>19</v>
      </c>
      <c r="I96" s="153"/>
      <c r="L96" s="149"/>
      <c r="M96" s="154"/>
      <c r="T96" s="155"/>
      <c r="AT96" s="151" t="s">
        <v>148</v>
      </c>
      <c r="AU96" s="151" t="s">
        <v>81</v>
      </c>
      <c r="AV96" s="12" t="s">
        <v>79</v>
      </c>
      <c r="AW96" s="12" t="s">
        <v>33</v>
      </c>
      <c r="AX96" s="12" t="s">
        <v>72</v>
      </c>
      <c r="AY96" s="151" t="s">
        <v>137</v>
      </c>
    </row>
    <row r="97" spans="2:65" s="13" customFormat="1" ht="11.25">
      <c r="B97" s="156"/>
      <c r="D97" s="150" t="s">
        <v>148</v>
      </c>
      <c r="E97" s="157" t="s">
        <v>19</v>
      </c>
      <c r="F97" s="158" t="s">
        <v>96</v>
      </c>
      <c r="H97" s="159">
        <v>99.31</v>
      </c>
      <c r="I97" s="160"/>
      <c r="L97" s="156"/>
      <c r="M97" s="161"/>
      <c r="T97" s="162"/>
      <c r="AT97" s="163" t="s">
        <v>148</v>
      </c>
      <c r="AU97" s="163" t="s">
        <v>81</v>
      </c>
      <c r="AV97" s="13" t="s">
        <v>81</v>
      </c>
      <c r="AW97" s="13" t="s">
        <v>33</v>
      </c>
      <c r="AX97" s="13" t="s">
        <v>79</v>
      </c>
      <c r="AY97" s="163" t="s">
        <v>137</v>
      </c>
    </row>
    <row r="98" spans="2:65" s="1" customFormat="1" ht="11.25">
      <c r="B98" s="32"/>
      <c r="D98" s="150" t="s">
        <v>152</v>
      </c>
      <c r="F98" s="164" t="s">
        <v>153</v>
      </c>
      <c r="L98" s="32"/>
      <c r="M98" s="148"/>
      <c r="T98" s="53"/>
      <c r="AU98" s="17" t="s">
        <v>81</v>
      </c>
    </row>
    <row r="99" spans="2:65" s="1" customFormat="1" ht="11.25">
      <c r="B99" s="32"/>
      <c r="D99" s="150" t="s">
        <v>152</v>
      </c>
      <c r="F99" s="165" t="s">
        <v>154</v>
      </c>
      <c r="H99" s="166">
        <v>99.31</v>
      </c>
      <c r="L99" s="32"/>
      <c r="M99" s="148"/>
      <c r="T99" s="53"/>
      <c r="AU99" s="17" t="s">
        <v>81</v>
      </c>
    </row>
    <row r="100" spans="2:65" s="1" customFormat="1" ht="33" customHeight="1">
      <c r="B100" s="32"/>
      <c r="C100" s="132" t="s">
        <v>81</v>
      </c>
      <c r="D100" s="132" t="s">
        <v>139</v>
      </c>
      <c r="E100" s="133" t="s">
        <v>155</v>
      </c>
      <c r="F100" s="134" t="s">
        <v>156</v>
      </c>
      <c r="G100" s="135" t="s">
        <v>142</v>
      </c>
      <c r="H100" s="136">
        <v>99.31</v>
      </c>
      <c r="I100" s="137"/>
      <c r="J100" s="138">
        <f>ROUND(I100*H100,2)</f>
        <v>0</v>
      </c>
      <c r="K100" s="134" t="s">
        <v>143</v>
      </c>
      <c r="L100" s="32"/>
      <c r="M100" s="139" t="s">
        <v>19</v>
      </c>
      <c r="N100" s="140" t="s">
        <v>43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144</v>
      </c>
      <c r="AT100" s="143" t="s">
        <v>139</v>
      </c>
      <c r="AU100" s="143" t="s">
        <v>81</v>
      </c>
      <c r="AY100" s="17" t="s">
        <v>137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7" t="s">
        <v>79</v>
      </c>
      <c r="BK100" s="144">
        <f>ROUND(I100*H100,2)</f>
        <v>0</v>
      </c>
      <c r="BL100" s="17" t="s">
        <v>144</v>
      </c>
      <c r="BM100" s="143" t="s">
        <v>157</v>
      </c>
    </row>
    <row r="101" spans="2:65" s="1" customFormat="1" ht="11.25">
      <c r="B101" s="32"/>
      <c r="D101" s="145" t="s">
        <v>146</v>
      </c>
      <c r="F101" s="146" t="s">
        <v>158</v>
      </c>
      <c r="I101" s="147"/>
      <c r="L101" s="32"/>
      <c r="M101" s="148"/>
      <c r="T101" s="53"/>
      <c r="AT101" s="17" t="s">
        <v>146</v>
      </c>
      <c r="AU101" s="17" t="s">
        <v>81</v>
      </c>
    </row>
    <row r="102" spans="2:65" s="12" customFormat="1" ht="11.25">
      <c r="B102" s="149"/>
      <c r="D102" s="150" t="s">
        <v>148</v>
      </c>
      <c r="E102" s="151" t="s">
        <v>19</v>
      </c>
      <c r="F102" s="152" t="s">
        <v>149</v>
      </c>
      <c r="H102" s="151" t="s">
        <v>19</v>
      </c>
      <c r="I102" s="153"/>
      <c r="L102" s="149"/>
      <c r="M102" s="154"/>
      <c r="T102" s="155"/>
      <c r="AT102" s="151" t="s">
        <v>148</v>
      </c>
      <c r="AU102" s="151" t="s">
        <v>81</v>
      </c>
      <c r="AV102" s="12" t="s">
        <v>79</v>
      </c>
      <c r="AW102" s="12" t="s">
        <v>33</v>
      </c>
      <c r="AX102" s="12" t="s">
        <v>72</v>
      </c>
      <c r="AY102" s="151" t="s">
        <v>137</v>
      </c>
    </row>
    <row r="103" spans="2:65" s="12" customFormat="1" ht="11.25">
      <c r="B103" s="149"/>
      <c r="D103" s="150" t="s">
        <v>148</v>
      </c>
      <c r="E103" s="151" t="s">
        <v>19</v>
      </c>
      <c r="F103" s="152" t="s">
        <v>150</v>
      </c>
      <c r="H103" s="151" t="s">
        <v>19</v>
      </c>
      <c r="I103" s="153"/>
      <c r="L103" s="149"/>
      <c r="M103" s="154"/>
      <c r="T103" s="155"/>
      <c r="AT103" s="151" t="s">
        <v>148</v>
      </c>
      <c r="AU103" s="151" t="s">
        <v>81</v>
      </c>
      <c r="AV103" s="12" t="s">
        <v>79</v>
      </c>
      <c r="AW103" s="12" t="s">
        <v>33</v>
      </c>
      <c r="AX103" s="12" t="s">
        <v>72</v>
      </c>
      <c r="AY103" s="151" t="s">
        <v>137</v>
      </c>
    </row>
    <row r="104" spans="2:65" s="12" customFormat="1" ht="11.25">
      <c r="B104" s="149"/>
      <c r="D104" s="150" t="s">
        <v>148</v>
      </c>
      <c r="E104" s="151" t="s">
        <v>19</v>
      </c>
      <c r="F104" s="152" t="s">
        <v>151</v>
      </c>
      <c r="H104" s="151" t="s">
        <v>19</v>
      </c>
      <c r="I104" s="153"/>
      <c r="L104" s="149"/>
      <c r="M104" s="154"/>
      <c r="T104" s="155"/>
      <c r="AT104" s="151" t="s">
        <v>148</v>
      </c>
      <c r="AU104" s="151" t="s">
        <v>81</v>
      </c>
      <c r="AV104" s="12" t="s">
        <v>79</v>
      </c>
      <c r="AW104" s="12" t="s">
        <v>33</v>
      </c>
      <c r="AX104" s="12" t="s">
        <v>72</v>
      </c>
      <c r="AY104" s="151" t="s">
        <v>137</v>
      </c>
    </row>
    <row r="105" spans="2:65" s="13" customFormat="1" ht="11.25">
      <c r="B105" s="156"/>
      <c r="D105" s="150" t="s">
        <v>148</v>
      </c>
      <c r="E105" s="157" t="s">
        <v>19</v>
      </c>
      <c r="F105" s="158" t="s">
        <v>96</v>
      </c>
      <c r="H105" s="159">
        <v>99.31</v>
      </c>
      <c r="I105" s="160"/>
      <c r="L105" s="156"/>
      <c r="M105" s="161"/>
      <c r="T105" s="162"/>
      <c r="AT105" s="163" t="s">
        <v>148</v>
      </c>
      <c r="AU105" s="163" t="s">
        <v>81</v>
      </c>
      <c r="AV105" s="13" t="s">
        <v>81</v>
      </c>
      <c r="AW105" s="13" t="s">
        <v>33</v>
      </c>
      <c r="AX105" s="13" t="s">
        <v>79</v>
      </c>
      <c r="AY105" s="163" t="s">
        <v>137</v>
      </c>
    </row>
    <row r="106" spans="2:65" s="1" customFormat="1" ht="11.25">
      <c r="B106" s="32"/>
      <c r="D106" s="150" t="s">
        <v>152</v>
      </c>
      <c r="F106" s="164" t="s">
        <v>153</v>
      </c>
      <c r="L106" s="32"/>
      <c r="M106" s="148"/>
      <c r="T106" s="53"/>
      <c r="AU106" s="17" t="s">
        <v>81</v>
      </c>
    </row>
    <row r="107" spans="2:65" s="1" customFormat="1" ht="11.25">
      <c r="B107" s="32"/>
      <c r="D107" s="150" t="s">
        <v>152</v>
      </c>
      <c r="F107" s="165" t="s">
        <v>154</v>
      </c>
      <c r="H107" s="166">
        <v>99.31</v>
      </c>
      <c r="L107" s="32"/>
      <c r="M107" s="148"/>
      <c r="T107" s="53"/>
      <c r="AU107" s="17" t="s">
        <v>81</v>
      </c>
    </row>
    <row r="108" spans="2:65" s="1" customFormat="1" ht="33" customHeight="1">
      <c r="B108" s="32"/>
      <c r="C108" s="132" t="s">
        <v>99</v>
      </c>
      <c r="D108" s="132" t="s">
        <v>139</v>
      </c>
      <c r="E108" s="133" t="s">
        <v>159</v>
      </c>
      <c r="F108" s="134" t="s">
        <v>160</v>
      </c>
      <c r="G108" s="135" t="s">
        <v>142</v>
      </c>
      <c r="H108" s="136">
        <v>198.62</v>
      </c>
      <c r="I108" s="137"/>
      <c r="J108" s="138">
        <f>ROUND(I108*H108,2)</f>
        <v>0</v>
      </c>
      <c r="K108" s="134" t="s">
        <v>143</v>
      </c>
      <c r="L108" s="32"/>
      <c r="M108" s="139" t="s">
        <v>19</v>
      </c>
      <c r="N108" s="140" t="s">
        <v>43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144</v>
      </c>
      <c r="AT108" s="143" t="s">
        <v>139</v>
      </c>
      <c r="AU108" s="143" t="s">
        <v>81</v>
      </c>
      <c r="AY108" s="17" t="s">
        <v>137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7" t="s">
        <v>79</v>
      </c>
      <c r="BK108" s="144">
        <f>ROUND(I108*H108,2)</f>
        <v>0</v>
      </c>
      <c r="BL108" s="17" t="s">
        <v>144</v>
      </c>
      <c r="BM108" s="143" t="s">
        <v>161</v>
      </c>
    </row>
    <row r="109" spans="2:65" s="1" customFormat="1" ht="11.25">
      <c r="B109" s="32"/>
      <c r="D109" s="145" t="s">
        <v>146</v>
      </c>
      <c r="F109" s="146" t="s">
        <v>162</v>
      </c>
      <c r="I109" s="147"/>
      <c r="L109" s="32"/>
      <c r="M109" s="148"/>
      <c r="T109" s="53"/>
      <c r="AT109" s="17" t="s">
        <v>146</v>
      </c>
      <c r="AU109" s="17" t="s">
        <v>81</v>
      </c>
    </row>
    <row r="110" spans="2:65" s="12" customFormat="1" ht="11.25">
      <c r="B110" s="149"/>
      <c r="D110" s="150" t="s">
        <v>148</v>
      </c>
      <c r="E110" s="151" t="s">
        <v>19</v>
      </c>
      <c r="F110" s="152" t="s">
        <v>149</v>
      </c>
      <c r="H110" s="151" t="s">
        <v>19</v>
      </c>
      <c r="I110" s="153"/>
      <c r="L110" s="149"/>
      <c r="M110" s="154"/>
      <c r="T110" s="155"/>
      <c r="AT110" s="151" t="s">
        <v>148</v>
      </c>
      <c r="AU110" s="151" t="s">
        <v>81</v>
      </c>
      <c r="AV110" s="12" t="s">
        <v>79</v>
      </c>
      <c r="AW110" s="12" t="s">
        <v>33</v>
      </c>
      <c r="AX110" s="12" t="s">
        <v>72</v>
      </c>
      <c r="AY110" s="151" t="s">
        <v>137</v>
      </c>
    </row>
    <row r="111" spans="2:65" s="12" customFormat="1" ht="11.25">
      <c r="B111" s="149"/>
      <c r="D111" s="150" t="s">
        <v>148</v>
      </c>
      <c r="E111" s="151" t="s">
        <v>19</v>
      </c>
      <c r="F111" s="152" t="s">
        <v>150</v>
      </c>
      <c r="H111" s="151" t="s">
        <v>19</v>
      </c>
      <c r="I111" s="153"/>
      <c r="L111" s="149"/>
      <c r="M111" s="154"/>
      <c r="T111" s="155"/>
      <c r="AT111" s="151" t="s">
        <v>148</v>
      </c>
      <c r="AU111" s="151" t="s">
        <v>81</v>
      </c>
      <c r="AV111" s="12" t="s">
        <v>79</v>
      </c>
      <c r="AW111" s="12" t="s">
        <v>33</v>
      </c>
      <c r="AX111" s="12" t="s">
        <v>72</v>
      </c>
      <c r="AY111" s="151" t="s">
        <v>137</v>
      </c>
    </row>
    <row r="112" spans="2:65" s="12" customFormat="1" ht="11.25">
      <c r="B112" s="149"/>
      <c r="D112" s="150" t="s">
        <v>148</v>
      </c>
      <c r="E112" s="151" t="s">
        <v>19</v>
      </c>
      <c r="F112" s="152" t="s">
        <v>151</v>
      </c>
      <c r="H112" s="151" t="s">
        <v>19</v>
      </c>
      <c r="I112" s="153"/>
      <c r="L112" s="149"/>
      <c r="M112" s="154"/>
      <c r="T112" s="155"/>
      <c r="AT112" s="151" t="s">
        <v>148</v>
      </c>
      <c r="AU112" s="151" t="s">
        <v>81</v>
      </c>
      <c r="AV112" s="12" t="s">
        <v>79</v>
      </c>
      <c r="AW112" s="12" t="s">
        <v>33</v>
      </c>
      <c r="AX112" s="12" t="s">
        <v>72</v>
      </c>
      <c r="AY112" s="151" t="s">
        <v>137</v>
      </c>
    </row>
    <row r="113" spans="2:65" s="13" customFormat="1" ht="11.25">
      <c r="B113" s="156"/>
      <c r="D113" s="150" t="s">
        <v>148</v>
      </c>
      <c r="E113" s="157" t="s">
        <v>19</v>
      </c>
      <c r="F113" s="158" t="s">
        <v>96</v>
      </c>
      <c r="H113" s="159">
        <v>99.31</v>
      </c>
      <c r="I113" s="160"/>
      <c r="L113" s="156"/>
      <c r="M113" s="161"/>
      <c r="T113" s="162"/>
      <c r="AT113" s="163" t="s">
        <v>148</v>
      </c>
      <c r="AU113" s="163" t="s">
        <v>81</v>
      </c>
      <c r="AV113" s="13" t="s">
        <v>81</v>
      </c>
      <c r="AW113" s="13" t="s">
        <v>33</v>
      </c>
      <c r="AX113" s="13" t="s">
        <v>79</v>
      </c>
      <c r="AY113" s="163" t="s">
        <v>137</v>
      </c>
    </row>
    <row r="114" spans="2:65" s="1" customFormat="1" ht="11.25">
      <c r="B114" s="32"/>
      <c r="D114" s="150" t="s">
        <v>152</v>
      </c>
      <c r="F114" s="164" t="s">
        <v>153</v>
      </c>
      <c r="L114" s="32"/>
      <c r="M114" s="148"/>
      <c r="T114" s="53"/>
      <c r="AU114" s="17" t="s">
        <v>81</v>
      </c>
    </row>
    <row r="115" spans="2:65" s="1" customFormat="1" ht="11.25">
      <c r="B115" s="32"/>
      <c r="D115" s="150" t="s">
        <v>152</v>
      </c>
      <c r="F115" s="165" t="s">
        <v>154</v>
      </c>
      <c r="H115" s="166">
        <v>99.31</v>
      </c>
      <c r="L115" s="32"/>
      <c r="M115" s="148"/>
      <c r="T115" s="53"/>
      <c r="AU115" s="17" t="s">
        <v>81</v>
      </c>
    </row>
    <row r="116" spans="2:65" s="13" customFormat="1" ht="11.25">
      <c r="B116" s="156"/>
      <c r="D116" s="150" t="s">
        <v>148</v>
      </c>
      <c r="F116" s="157" t="s">
        <v>163</v>
      </c>
      <c r="H116" s="159">
        <v>198.62</v>
      </c>
      <c r="I116" s="160"/>
      <c r="L116" s="156"/>
      <c r="M116" s="161"/>
      <c r="T116" s="162"/>
      <c r="AT116" s="163" t="s">
        <v>148</v>
      </c>
      <c r="AU116" s="163" t="s">
        <v>81</v>
      </c>
      <c r="AV116" s="13" t="s">
        <v>81</v>
      </c>
      <c r="AW116" s="13" t="s">
        <v>4</v>
      </c>
      <c r="AX116" s="13" t="s">
        <v>79</v>
      </c>
      <c r="AY116" s="163" t="s">
        <v>137</v>
      </c>
    </row>
    <row r="117" spans="2:65" s="11" customFormat="1" ht="22.9" customHeight="1">
      <c r="B117" s="120"/>
      <c r="D117" s="121" t="s">
        <v>71</v>
      </c>
      <c r="E117" s="130" t="s">
        <v>164</v>
      </c>
      <c r="F117" s="130" t="s">
        <v>165</v>
      </c>
      <c r="I117" s="123"/>
      <c r="J117" s="131">
        <f>BK117</f>
        <v>0</v>
      </c>
      <c r="L117" s="120"/>
      <c r="M117" s="125"/>
      <c r="P117" s="126">
        <f>SUM(P118:P153)</f>
        <v>0</v>
      </c>
      <c r="R117" s="126">
        <f>SUM(R118:R153)</f>
        <v>0</v>
      </c>
      <c r="T117" s="127">
        <f>SUM(T118:T153)</f>
        <v>0.27931899999999998</v>
      </c>
      <c r="AR117" s="121" t="s">
        <v>79</v>
      </c>
      <c r="AT117" s="128" t="s">
        <v>71</v>
      </c>
      <c r="AU117" s="128" t="s">
        <v>79</v>
      </c>
      <c r="AY117" s="121" t="s">
        <v>137</v>
      </c>
      <c r="BK117" s="129">
        <f>SUM(BK118:BK153)</f>
        <v>0</v>
      </c>
    </row>
    <row r="118" spans="2:65" s="1" customFormat="1" ht="24.2" customHeight="1">
      <c r="B118" s="32"/>
      <c r="C118" s="132" t="s">
        <v>144</v>
      </c>
      <c r="D118" s="132" t="s">
        <v>139</v>
      </c>
      <c r="E118" s="133" t="s">
        <v>166</v>
      </c>
      <c r="F118" s="134" t="s">
        <v>167</v>
      </c>
      <c r="G118" s="135" t="s">
        <v>142</v>
      </c>
      <c r="H118" s="136">
        <v>514.13</v>
      </c>
      <c r="I118" s="137"/>
      <c r="J118" s="138">
        <f>ROUND(I118*H118,2)</f>
        <v>0</v>
      </c>
      <c r="K118" s="134" t="s">
        <v>143</v>
      </c>
      <c r="L118" s="32"/>
      <c r="M118" s="139" t="s">
        <v>19</v>
      </c>
      <c r="N118" s="140" t="s">
        <v>43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144</v>
      </c>
      <c r="AT118" s="143" t="s">
        <v>139</v>
      </c>
      <c r="AU118" s="143" t="s">
        <v>81</v>
      </c>
      <c r="AY118" s="17" t="s">
        <v>137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7" t="s">
        <v>79</v>
      </c>
      <c r="BK118" s="144">
        <f>ROUND(I118*H118,2)</f>
        <v>0</v>
      </c>
      <c r="BL118" s="17" t="s">
        <v>144</v>
      </c>
      <c r="BM118" s="143" t="s">
        <v>168</v>
      </c>
    </row>
    <row r="119" spans="2:65" s="1" customFormat="1" ht="11.25">
      <c r="B119" s="32"/>
      <c r="D119" s="145" t="s">
        <v>146</v>
      </c>
      <c r="F119" s="146" t="s">
        <v>169</v>
      </c>
      <c r="I119" s="147"/>
      <c r="L119" s="32"/>
      <c r="M119" s="148"/>
      <c r="T119" s="53"/>
      <c r="AT119" s="17" t="s">
        <v>146</v>
      </c>
      <c r="AU119" s="17" t="s">
        <v>81</v>
      </c>
    </row>
    <row r="120" spans="2:65" s="12" customFormat="1" ht="11.25">
      <c r="B120" s="149"/>
      <c r="D120" s="150" t="s">
        <v>148</v>
      </c>
      <c r="E120" s="151" t="s">
        <v>19</v>
      </c>
      <c r="F120" s="152" t="s">
        <v>149</v>
      </c>
      <c r="H120" s="151" t="s">
        <v>19</v>
      </c>
      <c r="I120" s="153"/>
      <c r="L120" s="149"/>
      <c r="M120" s="154"/>
      <c r="T120" s="155"/>
      <c r="AT120" s="151" t="s">
        <v>148</v>
      </c>
      <c r="AU120" s="151" t="s">
        <v>81</v>
      </c>
      <c r="AV120" s="12" t="s">
        <v>79</v>
      </c>
      <c r="AW120" s="12" t="s">
        <v>33</v>
      </c>
      <c r="AX120" s="12" t="s">
        <v>72</v>
      </c>
      <c r="AY120" s="151" t="s">
        <v>137</v>
      </c>
    </row>
    <row r="121" spans="2:65" s="12" customFormat="1" ht="11.25">
      <c r="B121" s="149"/>
      <c r="D121" s="150" t="s">
        <v>148</v>
      </c>
      <c r="E121" s="151" t="s">
        <v>19</v>
      </c>
      <c r="F121" s="152" t="s">
        <v>170</v>
      </c>
      <c r="H121" s="151" t="s">
        <v>19</v>
      </c>
      <c r="I121" s="153"/>
      <c r="L121" s="149"/>
      <c r="M121" s="154"/>
      <c r="T121" s="155"/>
      <c r="AT121" s="151" t="s">
        <v>148</v>
      </c>
      <c r="AU121" s="151" t="s">
        <v>81</v>
      </c>
      <c r="AV121" s="12" t="s">
        <v>79</v>
      </c>
      <c r="AW121" s="12" t="s">
        <v>33</v>
      </c>
      <c r="AX121" s="12" t="s">
        <v>72</v>
      </c>
      <c r="AY121" s="151" t="s">
        <v>137</v>
      </c>
    </row>
    <row r="122" spans="2:65" s="12" customFormat="1" ht="11.25">
      <c r="B122" s="149"/>
      <c r="D122" s="150" t="s">
        <v>148</v>
      </c>
      <c r="E122" s="151" t="s">
        <v>19</v>
      </c>
      <c r="F122" s="152" t="s">
        <v>150</v>
      </c>
      <c r="H122" s="151" t="s">
        <v>19</v>
      </c>
      <c r="I122" s="153"/>
      <c r="L122" s="149"/>
      <c r="M122" s="154"/>
      <c r="T122" s="155"/>
      <c r="AT122" s="151" t="s">
        <v>148</v>
      </c>
      <c r="AU122" s="151" t="s">
        <v>81</v>
      </c>
      <c r="AV122" s="12" t="s">
        <v>79</v>
      </c>
      <c r="AW122" s="12" t="s">
        <v>33</v>
      </c>
      <c r="AX122" s="12" t="s">
        <v>72</v>
      </c>
      <c r="AY122" s="151" t="s">
        <v>137</v>
      </c>
    </row>
    <row r="123" spans="2:65" s="12" customFormat="1" ht="22.5">
      <c r="B123" s="149"/>
      <c r="D123" s="150" t="s">
        <v>148</v>
      </c>
      <c r="E123" s="151" t="s">
        <v>19</v>
      </c>
      <c r="F123" s="152" t="s">
        <v>171</v>
      </c>
      <c r="H123" s="151" t="s">
        <v>19</v>
      </c>
      <c r="I123" s="153"/>
      <c r="L123" s="149"/>
      <c r="M123" s="154"/>
      <c r="T123" s="155"/>
      <c r="AT123" s="151" t="s">
        <v>148</v>
      </c>
      <c r="AU123" s="151" t="s">
        <v>81</v>
      </c>
      <c r="AV123" s="12" t="s">
        <v>79</v>
      </c>
      <c r="AW123" s="12" t="s">
        <v>33</v>
      </c>
      <c r="AX123" s="12" t="s">
        <v>72</v>
      </c>
      <c r="AY123" s="151" t="s">
        <v>137</v>
      </c>
    </row>
    <row r="124" spans="2:65" s="12" customFormat="1" ht="11.25">
      <c r="B124" s="149"/>
      <c r="D124" s="150" t="s">
        <v>148</v>
      </c>
      <c r="E124" s="151" t="s">
        <v>19</v>
      </c>
      <c r="F124" s="152" t="s">
        <v>172</v>
      </c>
      <c r="H124" s="151" t="s">
        <v>19</v>
      </c>
      <c r="I124" s="153"/>
      <c r="L124" s="149"/>
      <c r="M124" s="154"/>
      <c r="T124" s="155"/>
      <c r="AT124" s="151" t="s">
        <v>148</v>
      </c>
      <c r="AU124" s="151" t="s">
        <v>81</v>
      </c>
      <c r="AV124" s="12" t="s">
        <v>79</v>
      </c>
      <c r="AW124" s="12" t="s">
        <v>33</v>
      </c>
      <c r="AX124" s="12" t="s">
        <v>72</v>
      </c>
      <c r="AY124" s="151" t="s">
        <v>137</v>
      </c>
    </row>
    <row r="125" spans="2:65" s="12" customFormat="1" ht="11.25">
      <c r="B125" s="149"/>
      <c r="D125" s="150" t="s">
        <v>148</v>
      </c>
      <c r="E125" s="151" t="s">
        <v>19</v>
      </c>
      <c r="F125" s="152" t="s">
        <v>173</v>
      </c>
      <c r="H125" s="151" t="s">
        <v>19</v>
      </c>
      <c r="I125" s="153"/>
      <c r="L125" s="149"/>
      <c r="M125" s="154"/>
      <c r="T125" s="155"/>
      <c r="AT125" s="151" t="s">
        <v>148</v>
      </c>
      <c r="AU125" s="151" t="s">
        <v>81</v>
      </c>
      <c r="AV125" s="12" t="s">
        <v>79</v>
      </c>
      <c r="AW125" s="12" t="s">
        <v>33</v>
      </c>
      <c r="AX125" s="12" t="s">
        <v>72</v>
      </c>
      <c r="AY125" s="151" t="s">
        <v>137</v>
      </c>
    </row>
    <row r="126" spans="2:65" s="13" customFormat="1" ht="11.25">
      <c r="B126" s="156"/>
      <c r="D126" s="150" t="s">
        <v>148</v>
      </c>
      <c r="E126" s="157" t="s">
        <v>19</v>
      </c>
      <c r="F126" s="158" t="s">
        <v>104</v>
      </c>
      <c r="H126" s="159">
        <v>514.13</v>
      </c>
      <c r="I126" s="160"/>
      <c r="L126" s="156"/>
      <c r="M126" s="161"/>
      <c r="T126" s="162"/>
      <c r="AT126" s="163" t="s">
        <v>148</v>
      </c>
      <c r="AU126" s="163" t="s">
        <v>81</v>
      </c>
      <c r="AV126" s="13" t="s">
        <v>81</v>
      </c>
      <c r="AW126" s="13" t="s">
        <v>33</v>
      </c>
      <c r="AX126" s="13" t="s">
        <v>79</v>
      </c>
      <c r="AY126" s="163" t="s">
        <v>137</v>
      </c>
    </row>
    <row r="127" spans="2:65" s="1" customFormat="1" ht="11.25">
      <c r="B127" s="32"/>
      <c r="D127" s="150" t="s">
        <v>152</v>
      </c>
      <c r="F127" s="164" t="s">
        <v>174</v>
      </c>
      <c r="L127" s="32"/>
      <c r="M127" s="148"/>
      <c r="T127" s="53"/>
      <c r="AU127" s="17" t="s">
        <v>81</v>
      </c>
    </row>
    <row r="128" spans="2:65" s="1" customFormat="1" ht="11.25">
      <c r="B128" s="32"/>
      <c r="D128" s="150" t="s">
        <v>152</v>
      </c>
      <c r="F128" s="165" t="s">
        <v>175</v>
      </c>
      <c r="H128" s="166">
        <v>325.81</v>
      </c>
      <c r="L128" s="32"/>
      <c r="M128" s="148"/>
      <c r="T128" s="53"/>
      <c r="AU128" s="17" t="s">
        <v>81</v>
      </c>
    </row>
    <row r="129" spans="2:65" s="1" customFormat="1" ht="11.25">
      <c r="B129" s="32"/>
      <c r="D129" s="150" t="s">
        <v>152</v>
      </c>
      <c r="F129" s="164" t="s">
        <v>176</v>
      </c>
      <c r="L129" s="32"/>
      <c r="M129" s="148"/>
      <c r="T129" s="53"/>
      <c r="AU129" s="17" t="s">
        <v>81</v>
      </c>
    </row>
    <row r="130" spans="2:65" s="1" customFormat="1" ht="11.25">
      <c r="B130" s="32"/>
      <c r="D130" s="150" t="s">
        <v>152</v>
      </c>
      <c r="F130" s="165" t="s">
        <v>177</v>
      </c>
      <c r="H130" s="166">
        <v>188.32</v>
      </c>
      <c r="L130" s="32"/>
      <c r="M130" s="148"/>
      <c r="T130" s="53"/>
      <c r="AU130" s="17" t="s">
        <v>81</v>
      </c>
    </row>
    <row r="131" spans="2:65" s="1" customFormat="1" ht="33" customHeight="1">
      <c r="B131" s="32"/>
      <c r="C131" s="132" t="s">
        <v>178</v>
      </c>
      <c r="D131" s="132" t="s">
        <v>139</v>
      </c>
      <c r="E131" s="133" t="s">
        <v>179</v>
      </c>
      <c r="F131" s="134" t="s">
        <v>180</v>
      </c>
      <c r="G131" s="135" t="s">
        <v>142</v>
      </c>
      <c r="H131" s="136">
        <v>514.13</v>
      </c>
      <c r="I131" s="137"/>
      <c r="J131" s="138">
        <f>ROUND(I131*H131,2)</f>
        <v>0</v>
      </c>
      <c r="K131" s="134" t="s">
        <v>143</v>
      </c>
      <c r="L131" s="32"/>
      <c r="M131" s="139" t="s">
        <v>19</v>
      </c>
      <c r="N131" s="140" t="s">
        <v>43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144</v>
      </c>
      <c r="AT131" s="143" t="s">
        <v>139</v>
      </c>
      <c r="AU131" s="143" t="s">
        <v>81</v>
      </c>
      <c r="AY131" s="17" t="s">
        <v>137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79</v>
      </c>
      <c r="BK131" s="144">
        <f>ROUND(I131*H131,2)</f>
        <v>0</v>
      </c>
      <c r="BL131" s="17" t="s">
        <v>144</v>
      </c>
      <c r="BM131" s="143" t="s">
        <v>181</v>
      </c>
    </row>
    <row r="132" spans="2:65" s="1" customFormat="1" ht="11.25">
      <c r="B132" s="32"/>
      <c r="D132" s="145" t="s">
        <v>146</v>
      </c>
      <c r="F132" s="146" t="s">
        <v>182</v>
      </c>
      <c r="I132" s="147"/>
      <c r="L132" s="32"/>
      <c r="M132" s="148"/>
      <c r="T132" s="53"/>
      <c r="AT132" s="17" t="s">
        <v>146</v>
      </c>
      <c r="AU132" s="17" t="s">
        <v>81</v>
      </c>
    </row>
    <row r="133" spans="2:65" s="12" customFormat="1" ht="11.25">
      <c r="B133" s="149"/>
      <c r="D133" s="150" t="s">
        <v>148</v>
      </c>
      <c r="E133" s="151" t="s">
        <v>19</v>
      </c>
      <c r="F133" s="152" t="s">
        <v>149</v>
      </c>
      <c r="H133" s="151" t="s">
        <v>19</v>
      </c>
      <c r="I133" s="153"/>
      <c r="L133" s="149"/>
      <c r="M133" s="154"/>
      <c r="T133" s="155"/>
      <c r="AT133" s="151" t="s">
        <v>148</v>
      </c>
      <c r="AU133" s="151" t="s">
        <v>81</v>
      </c>
      <c r="AV133" s="12" t="s">
        <v>79</v>
      </c>
      <c r="AW133" s="12" t="s">
        <v>33</v>
      </c>
      <c r="AX133" s="12" t="s">
        <v>72</v>
      </c>
      <c r="AY133" s="151" t="s">
        <v>137</v>
      </c>
    </row>
    <row r="134" spans="2:65" s="12" customFormat="1" ht="11.25">
      <c r="B134" s="149"/>
      <c r="D134" s="150" t="s">
        <v>148</v>
      </c>
      <c r="E134" s="151" t="s">
        <v>19</v>
      </c>
      <c r="F134" s="152" t="s">
        <v>170</v>
      </c>
      <c r="H134" s="151" t="s">
        <v>19</v>
      </c>
      <c r="I134" s="153"/>
      <c r="L134" s="149"/>
      <c r="M134" s="154"/>
      <c r="T134" s="155"/>
      <c r="AT134" s="151" t="s">
        <v>148</v>
      </c>
      <c r="AU134" s="151" t="s">
        <v>81</v>
      </c>
      <c r="AV134" s="12" t="s">
        <v>79</v>
      </c>
      <c r="AW134" s="12" t="s">
        <v>33</v>
      </c>
      <c r="AX134" s="12" t="s">
        <v>72</v>
      </c>
      <c r="AY134" s="151" t="s">
        <v>137</v>
      </c>
    </row>
    <row r="135" spans="2:65" s="12" customFormat="1" ht="11.25">
      <c r="B135" s="149"/>
      <c r="D135" s="150" t="s">
        <v>148</v>
      </c>
      <c r="E135" s="151" t="s">
        <v>19</v>
      </c>
      <c r="F135" s="152" t="s">
        <v>150</v>
      </c>
      <c r="H135" s="151" t="s">
        <v>19</v>
      </c>
      <c r="I135" s="153"/>
      <c r="L135" s="149"/>
      <c r="M135" s="154"/>
      <c r="T135" s="155"/>
      <c r="AT135" s="151" t="s">
        <v>148</v>
      </c>
      <c r="AU135" s="151" t="s">
        <v>81</v>
      </c>
      <c r="AV135" s="12" t="s">
        <v>79</v>
      </c>
      <c r="AW135" s="12" t="s">
        <v>33</v>
      </c>
      <c r="AX135" s="12" t="s">
        <v>72</v>
      </c>
      <c r="AY135" s="151" t="s">
        <v>137</v>
      </c>
    </row>
    <row r="136" spans="2:65" s="12" customFormat="1" ht="22.5">
      <c r="B136" s="149"/>
      <c r="D136" s="150" t="s">
        <v>148</v>
      </c>
      <c r="E136" s="151" t="s">
        <v>19</v>
      </c>
      <c r="F136" s="152" t="s">
        <v>171</v>
      </c>
      <c r="H136" s="151" t="s">
        <v>19</v>
      </c>
      <c r="I136" s="153"/>
      <c r="L136" s="149"/>
      <c r="M136" s="154"/>
      <c r="T136" s="155"/>
      <c r="AT136" s="151" t="s">
        <v>148</v>
      </c>
      <c r="AU136" s="151" t="s">
        <v>81</v>
      </c>
      <c r="AV136" s="12" t="s">
        <v>79</v>
      </c>
      <c r="AW136" s="12" t="s">
        <v>33</v>
      </c>
      <c r="AX136" s="12" t="s">
        <v>72</v>
      </c>
      <c r="AY136" s="151" t="s">
        <v>137</v>
      </c>
    </row>
    <row r="137" spans="2:65" s="12" customFormat="1" ht="11.25">
      <c r="B137" s="149"/>
      <c r="D137" s="150" t="s">
        <v>148</v>
      </c>
      <c r="E137" s="151" t="s">
        <v>19</v>
      </c>
      <c r="F137" s="152" t="s">
        <v>172</v>
      </c>
      <c r="H137" s="151" t="s">
        <v>19</v>
      </c>
      <c r="I137" s="153"/>
      <c r="L137" s="149"/>
      <c r="M137" s="154"/>
      <c r="T137" s="155"/>
      <c r="AT137" s="151" t="s">
        <v>148</v>
      </c>
      <c r="AU137" s="151" t="s">
        <v>81</v>
      </c>
      <c r="AV137" s="12" t="s">
        <v>79</v>
      </c>
      <c r="AW137" s="12" t="s">
        <v>33</v>
      </c>
      <c r="AX137" s="12" t="s">
        <v>72</v>
      </c>
      <c r="AY137" s="151" t="s">
        <v>137</v>
      </c>
    </row>
    <row r="138" spans="2:65" s="12" customFormat="1" ht="11.25">
      <c r="B138" s="149"/>
      <c r="D138" s="150" t="s">
        <v>148</v>
      </c>
      <c r="E138" s="151" t="s">
        <v>19</v>
      </c>
      <c r="F138" s="152" t="s">
        <v>173</v>
      </c>
      <c r="H138" s="151" t="s">
        <v>19</v>
      </c>
      <c r="I138" s="153"/>
      <c r="L138" s="149"/>
      <c r="M138" s="154"/>
      <c r="T138" s="155"/>
      <c r="AT138" s="151" t="s">
        <v>148</v>
      </c>
      <c r="AU138" s="151" t="s">
        <v>81</v>
      </c>
      <c r="AV138" s="12" t="s">
        <v>79</v>
      </c>
      <c r="AW138" s="12" t="s">
        <v>33</v>
      </c>
      <c r="AX138" s="12" t="s">
        <v>72</v>
      </c>
      <c r="AY138" s="151" t="s">
        <v>137</v>
      </c>
    </row>
    <row r="139" spans="2:65" s="13" customFormat="1" ht="11.25">
      <c r="B139" s="156"/>
      <c r="D139" s="150" t="s">
        <v>148</v>
      </c>
      <c r="E139" s="157" t="s">
        <v>19</v>
      </c>
      <c r="F139" s="158" t="s">
        <v>104</v>
      </c>
      <c r="H139" s="159">
        <v>514.13</v>
      </c>
      <c r="I139" s="160"/>
      <c r="L139" s="156"/>
      <c r="M139" s="161"/>
      <c r="T139" s="162"/>
      <c r="AT139" s="163" t="s">
        <v>148</v>
      </c>
      <c r="AU139" s="163" t="s">
        <v>81</v>
      </c>
      <c r="AV139" s="13" t="s">
        <v>81</v>
      </c>
      <c r="AW139" s="13" t="s">
        <v>33</v>
      </c>
      <c r="AX139" s="13" t="s">
        <v>79</v>
      </c>
      <c r="AY139" s="163" t="s">
        <v>137</v>
      </c>
    </row>
    <row r="140" spans="2:65" s="1" customFormat="1" ht="11.25">
      <c r="B140" s="32"/>
      <c r="D140" s="150" t="s">
        <v>152</v>
      </c>
      <c r="F140" s="164" t="s">
        <v>174</v>
      </c>
      <c r="L140" s="32"/>
      <c r="M140" s="148"/>
      <c r="T140" s="53"/>
      <c r="AU140" s="17" t="s">
        <v>81</v>
      </c>
    </row>
    <row r="141" spans="2:65" s="1" customFormat="1" ht="11.25">
      <c r="B141" s="32"/>
      <c r="D141" s="150" t="s">
        <v>152</v>
      </c>
      <c r="F141" s="165" t="s">
        <v>175</v>
      </c>
      <c r="H141" s="166">
        <v>325.81</v>
      </c>
      <c r="L141" s="32"/>
      <c r="M141" s="148"/>
      <c r="T141" s="53"/>
      <c r="AU141" s="17" t="s">
        <v>81</v>
      </c>
    </row>
    <row r="142" spans="2:65" s="1" customFormat="1" ht="11.25">
      <c r="B142" s="32"/>
      <c r="D142" s="150" t="s">
        <v>152</v>
      </c>
      <c r="F142" s="164" t="s">
        <v>176</v>
      </c>
      <c r="L142" s="32"/>
      <c r="M142" s="148"/>
      <c r="T142" s="53"/>
      <c r="AU142" s="17" t="s">
        <v>81</v>
      </c>
    </row>
    <row r="143" spans="2:65" s="1" customFormat="1" ht="11.25">
      <c r="B143" s="32"/>
      <c r="D143" s="150" t="s">
        <v>152</v>
      </c>
      <c r="F143" s="165" t="s">
        <v>177</v>
      </c>
      <c r="H143" s="166">
        <v>188.32</v>
      </c>
      <c r="L143" s="32"/>
      <c r="M143" s="148"/>
      <c r="T143" s="53"/>
      <c r="AU143" s="17" t="s">
        <v>81</v>
      </c>
    </row>
    <row r="144" spans="2:65" s="1" customFormat="1" ht="33" customHeight="1">
      <c r="B144" s="32"/>
      <c r="C144" s="132" t="s">
        <v>183</v>
      </c>
      <c r="D144" s="132" t="s">
        <v>139</v>
      </c>
      <c r="E144" s="133" t="s">
        <v>184</v>
      </c>
      <c r="F144" s="134" t="s">
        <v>185</v>
      </c>
      <c r="G144" s="135" t="s">
        <v>186</v>
      </c>
      <c r="H144" s="136">
        <v>10</v>
      </c>
      <c r="I144" s="137"/>
      <c r="J144" s="138">
        <f>ROUND(I144*H144,2)</f>
        <v>0</v>
      </c>
      <c r="K144" s="134" t="s">
        <v>143</v>
      </c>
      <c r="L144" s="32"/>
      <c r="M144" s="139" t="s">
        <v>19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8.0000000000000002E-3</v>
      </c>
      <c r="T144" s="142">
        <f>S144*H144</f>
        <v>0.08</v>
      </c>
      <c r="AR144" s="143" t="s">
        <v>144</v>
      </c>
      <c r="AT144" s="143" t="s">
        <v>139</v>
      </c>
      <c r="AU144" s="143" t="s">
        <v>81</v>
      </c>
      <c r="AY144" s="17" t="s">
        <v>137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79</v>
      </c>
      <c r="BK144" s="144">
        <f>ROUND(I144*H144,2)</f>
        <v>0</v>
      </c>
      <c r="BL144" s="17" t="s">
        <v>144</v>
      </c>
      <c r="BM144" s="143" t="s">
        <v>187</v>
      </c>
    </row>
    <row r="145" spans="2:65" s="1" customFormat="1" ht="11.25">
      <c r="B145" s="32"/>
      <c r="D145" s="145" t="s">
        <v>146</v>
      </c>
      <c r="F145" s="146" t="s">
        <v>188</v>
      </c>
      <c r="I145" s="147"/>
      <c r="L145" s="32"/>
      <c r="M145" s="148"/>
      <c r="T145" s="53"/>
      <c r="AT145" s="17" t="s">
        <v>146</v>
      </c>
      <c r="AU145" s="17" t="s">
        <v>81</v>
      </c>
    </row>
    <row r="146" spans="2:65" s="1" customFormat="1" ht="24.2" customHeight="1">
      <c r="B146" s="32"/>
      <c r="C146" s="132" t="s">
        <v>189</v>
      </c>
      <c r="D146" s="132" t="s">
        <v>139</v>
      </c>
      <c r="E146" s="133" t="s">
        <v>190</v>
      </c>
      <c r="F146" s="134" t="s">
        <v>191</v>
      </c>
      <c r="G146" s="135" t="s">
        <v>192</v>
      </c>
      <c r="H146" s="136">
        <v>21.547999999999998</v>
      </c>
      <c r="I146" s="137"/>
      <c r="J146" s="138">
        <f>ROUND(I146*H146,2)</f>
        <v>0</v>
      </c>
      <c r="K146" s="134" t="s">
        <v>143</v>
      </c>
      <c r="L146" s="32"/>
      <c r="M146" s="139" t="s">
        <v>19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9.2499999999999995E-3</v>
      </c>
      <c r="T146" s="142">
        <f>S146*H146</f>
        <v>0.19931899999999997</v>
      </c>
      <c r="AR146" s="143" t="s">
        <v>144</v>
      </c>
      <c r="AT146" s="143" t="s">
        <v>139</v>
      </c>
      <c r="AU146" s="143" t="s">
        <v>81</v>
      </c>
      <c r="AY146" s="17" t="s">
        <v>137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79</v>
      </c>
      <c r="BK146" s="144">
        <f>ROUND(I146*H146,2)</f>
        <v>0</v>
      </c>
      <c r="BL146" s="17" t="s">
        <v>144</v>
      </c>
      <c r="BM146" s="143" t="s">
        <v>193</v>
      </c>
    </row>
    <row r="147" spans="2:65" s="1" customFormat="1" ht="11.25">
      <c r="B147" s="32"/>
      <c r="D147" s="145" t="s">
        <v>146</v>
      </c>
      <c r="F147" s="146" t="s">
        <v>194</v>
      </c>
      <c r="I147" s="147"/>
      <c r="L147" s="32"/>
      <c r="M147" s="148"/>
      <c r="T147" s="53"/>
      <c r="AT147" s="17" t="s">
        <v>146</v>
      </c>
      <c r="AU147" s="17" t="s">
        <v>81</v>
      </c>
    </row>
    <row r="148" spans="2:65" s="12" customFormat="1" ht="11.25">
      <c r="B148" s="149"/>
      <c r="D148" s="150" t="s">
        <v>148</v>
      </c>
      <c r="E148" s="151" t="s">
        <v>19</v>
      </c>
      <c r="F148" s="152" t="s">
        <v>149</v>
      </c>
      <c r="H148" s="151" t="s">
        <v>19</v>
      </c>
      <c r="I148" s="153"/>
      <c r="L148" s="149"/>
      <c r="M148" s="154"/>
      <c r="T148" s="155"/>
      <c r="AT148" s="151" t="s">
        <v>148</v>
      </c>
      <c r="AU148" s="151" t="s">
        <v>81</v>
      </c>
      <c r="AV148" s="12" t="s">
        <v>79</v>
      </c>
      <c r="AW148" s="12" t="s">
        <v>33</v>
      </c>
      <c r="AX148" s="12" t="s">
        <v>72</v>
      </c>
      <c r="AY148" s="151" t="s">
        <v>137</v>
      </c>
    </row>
    <row r="149" spans="2:65" s="12" customFormat="1" ht="11.25">
      <c r="B149" s="149"/>
      <c r="D149" s="150" t="s">
        <v>148</v>
      </c>
      <c r="E149" s="151" t="s">
        <v>19</v>
      </c>
      <c r="F149" s="152" t="s">
        <v>150</v>
      </c>
      <c r="H149" s="151" t="s">
        <v>19</v>
      </c>
      <c r="I149" s="153"/>
      <c r="L149" s="149"/>
      <c r="M149" s="154"/>
      <c r="T149" s="155"/>
      <c r="AT149" s="151" t="s">
        <v>148</v>
      </c>
      <c r="AU149" s="151" t="s">
        <v>81</v>
      </c>
      <c r="AV149" s="12" t="s">
        <v>79</v>
      </c>
      <c r="AW149" s="12" t="s">
        <v>33</v>
      </c>
      <c r="AX149" s="12" t="s">
        <v>72</v>
      </c>
      <c r="AY149" s="151" t="s">
        <v>137</v>
      </c>
    </row>
    <row r="150" spans="2:65" s="12" customFormat="1" ht="11.25">
      <c r="B150" s="149"/>
      <c r="D150" s="150" t="s">
        <v>148</v>
      </c>
      <c r="E150" s="151" t="s">
        <v>19</v>
      </c>
      <c r="F150" s="152" t="s">
        <v>195</v>
      </c>
      <c r="H150" s="151" t="s">
        <v>19</v>
      </c>
      <c r="I150" s="153"/>
      <c r="L150" s="149"/>
      <c r="M150" s="154"/>
      <c r="T150" s="155"/>
      <c r="AT150" s="151" t="s">
        <v>148</v>
      </c>
      <c r="AU150" s="151" t="s">
        <v>81</v>
      </c>
      <c r="AV150" s="12" t="s">
        <v>79</v>
      </c>
      <c r="AW150" s="12" t="s">
        <v>33</v>
      </c>
      <c r="AX150" s="12" t="s">
        <v>72</v>
      </c>
      <c r="AY150" s="151" t="s">
        <v>137</v>
      </c>
    </row>
    <row r="151" spans="2:65" s="13" customFormat="1" ht="11.25">
      <c r="B151" s="156"/>
      <c r="D151" s="150" t="s">
        <v>148</v>
      </c>
      <c r="E151" s="157" t="s">
        <v>19</v>
      </c>
      <c r="F151" s="158" t="s">
        <v>107</v>
      </c>
      <c r="H151" s="159">
        <v>21.547999999999998</v>
      </c>
      <c r="I151" s="160"/>
      <c r="L151" s="156"/>
      <c r="M151" s="161"/>
      <c r="T151" s="162"/>
      <c r="AT151" s="163" t="s">
        <v>148</v>
      </c>
      <c r="AU151" s="163" t="s">
        <v>81</v>
      </c>
      <c r="AV151" s="13" t="s">
        <v>81</v>
      </c>
      <c r="AW151" s="13" t="s">
        <v>33</v>
      </c>
      <c r="AX151" s="13" t="s">
        <v>79</v>
      </c>
      <c r="AY151" s="163" t="s">
        <v>137</v>
      </c>
    </row>
    <row r="152" spans="2:65" s="1" customFormat="1" ht="11.25">
      <c r="B152" s="32"/>
      <c r="D152" s="150" t="s">
        <v>152</v>
      </c>
      <c r="F152" s="164" t="s">
        <v>196</v>
      </c>
      <c r="L152" s="32"/>
      <c r="M152" s="148"/>
      <c r="T152" s="53"/>
      <c r="AU152" s="17" t="s">
        <v>81</v>
      </c>
    </row>
    <row r="153" spans="2:65" s="1" customFormat="1" ht="11.25">
      <c r="B153" s="32"/>
      <c r="D153" s="150" t="s">
        <v>152</v>
      </c>
      <c r="F153" s="165" t="s">
        <v>109</v>
      </c>
      <c r="H153" s="166">
        <v>21.547999999999998</v>
      </c>
      <c r="L153" s="32"/>
      <c r="M153" s="148"/>
      <c r="T153" s="53"/>
      <c r="AU153" s="17" t="s">
        <v>81</v>
      </c>
    </row>
    <row r="154" spans="2:65" s="11" customFormat="1" ht="22.9" customHeight="1">
      <c r="B154" s="120"/>
      <c r="D154" s="121" t="s">
        <v>71</v>
      </c>
      <c r="E154" s="130" t="s">
        <v>197</v>
      </c>
      <c r="F154" s="130" t="s">
        <v>198</v>
      </c>
      <c r="I154" s="123"/>
      <c r="J154" s="131">
        <f>BK154</f>
        <v>0</v>
      </c>
      <c r="L154" s="120"/>
      <c r="M154" s="125"/>
      <c r="P154" s="126">
        <f>SUM(P155:P199)</f>
        <v>0</v>
      </c>
      <c r="R154" s="126">
        <f>SUM(R155:R199)</f>
        <v>0</v>
      </c>
      <c r="T154" s="127">
        <f>SUM(T155:T199)</f>
        <v>109.40639999999999</v>
      </c>
      <c r="AR154" s="121" t="s">
        <v>79</v>
      </c>
      <c r="AT154" s="128" t="s">
        <v>71</v>
      </c>
      <c r="AU154" s="128" t="s">
        <v>79</v>
      </c>
      <c r="AY154" s="121" t="s">
        <v>137</v>
      </c>
      <c r="BK154" s="129">
        <f>SUM(BK155:BK199)</f>
        <v>0</v>
      </c>
    </row>
    <row r="155" spans="2:65" s="1" customFormat="1" ht="37.9" customHeight="1">
      <c r="B155" s="32"/>
      <c r="C155" s="132" t="s">
        <v>199</v>
      </c>
      <c r="D155" s="132" t="s">
        <v>139</v>
      </c>
      <c r="E155" s="133" t="s">
        <v>200</v>
      </c>
      <c r="F155" s="134" t="s">
        <v>201</v>
      </c>
      <c r="G155" s="135" t="s">
        <v>202</v>
      </c>
      <c r="H155" s="136">
        <v>729.37599999999998</v>
      </c>
      <c r="I155" s="137"/>
      <c r="J155" s="138">
        <f>ROUND(I155*H155,2)</f>
        <v>0</v>
      </c>
      <c r="K155" s="134" t="s">
        <v>203</v>
      </c>
      <c r="L155" s="32"/>
      <c r="M155" s="139" t="s">
        <v>19</v>
      </c>
      <c r="N155" s="140" t="s">
        <v>43</v>
      </c>
      <c r="P155" s="141">
        <f>O155*H155</f>
        <v>0</v>
      </c>
      <c r="Q155" s="141">
        <v>0</v>
      </c>
      <c r="R155" s="141">
        <f>Q155*H155</f>
        <v>0</v>
      </c>
      <c r="S155" s="141">
        <v>0.15</v>
      </c>
      <c r="T155" s="142">
        <f>S155*H155</f>
        <v>109.40639999999999</v>
      </c>
      <c r="AR155" s="143" t="s">
        <v>144</v>
      </c>
      <c r="AT155" s="143" t="s">
        <v>139</v>
      </c>
      <c r="AU155" s="143" t="s">
        <v>81</v>
      </c>
      <c r="AY155" s="17" t="s">
        <v>137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79</v>
      </c>
      <c r="BK155" s="144">
        <f>ROUND(I155*H155,2)</f>
        <v>0</v>
      </c>
      <c r="BL155" s="17" t="s">
        <v>144</v>
      </c>
      <c r="BM155" s="143" t="s">
        <v>204</v>
      </c>
    </row>
    <row r="156" spans="2:65" s="12" customFormat="1" ht="11.25">
      <c r="B156" s="149"/>
      <c r="D156" s="150" t="s">
        <v>148</v>
      </c>
      <c r="E156" s="151" t="s">
        <v>19</v>
      </c>
      <c r="F156" s="152" t="s">
        <v>149</v>
      </c>
      <c r="H156" s="151" t="s">
        <v>19</v>
      </c>
      <c r="I156" s="153"/>
      <c r="L156" s="149"/>
      <c r="M156" s="154"/>
      <c r="T156" s="155"/>
      <c r="AT156" s="151" t="s">
        <v>148</v>
      </c>
      <c r="AU156" s="151" t="s">
        <v>81</v>
      </c>
      <c r="AV156" s="12" t="s">
        <v>79</v>
      </c>
      <c r="AW156" s="12" t="s">
        <v>33</v>
      </c>
      <c r="AX156" s="12" t="s">
        <v>72</v>
      </c>
      <c r="AY156" s="151" t="s">
        <v>137</v>
      </c>
    </row>
    <row r="157" spans="2:65" s="12" customFormat="1" ht="11.25">
      <c r="B157" s="149"/>
      <c r="D157" s="150" t="s">
        <v>148</v>
      </c>
      <c r="E157" s="151" t="s">
        <v>19</v>
      </c>
      <c r="F157" s="152" t="s">
        <v>150</v>
      </c>
      <c r="H157" s="151" t="s">
        <v>19</v>
      </c>
      <c r="I157" s="153"/>
      <c r="L157" s="149"/>
      <c r="M157" s="154"/>
      <c r="T157" s="155"/>
      <c r="AT157" s="151" t="s">
        <v>148</v>
      </c>
      <c r="AU157" s="151" t="s">
        <v>81</v>
      </c>
      <c r="AV157" s="12" t="s">
        <v>79</v>
      </c>
      <c r="AW157" s="12" t="s">
        <v>33</v>
      </c>
      <c r="AX157" s="12" t="s">
        <v>72</v>
      </c>
      <c r="AY157" s="151" t="s">
        <v>137</v>
      </c>
    </row>
    <row r="158" spans="2:65" s="12" customFormat="1" ht="22.5">
      <c r="B158" s="149"/>
      <c r="D158" s="150" t="s">
        <v>148</v>
      </c>
      <c r="E158" s="151" t="s">
        <v>19</v>
      </c>
      <c r="F158" s="152" t="s">
        <v>205</v>
      </c>
      <c r="H158" s="151" t="s">
        <v>19</v>
      </c>
      <c r="I158" s="153"/>
      <c r="L158" s="149"/>
      <c r="M158" s="154"/>
      <c r="T158" s="155"/>
      <c r="AT158" s="151" t="s">
        <v>148</v>
      </c>
      <c r="AU158" s="151" t="s">
        <v>81</v>
      </c>
      <c r="AV158" s="12" t="s">
        <v>79</v>
      </c>
      <c r="AW158" s="12" t="s">
        <v>33</v>
      </c>
      <c r="AX158" s="12" t="s">
        <v>72</v>
      </c>
      <c r="AY158" s="151" t="s">
        <v>137</v>
      </c>
    </row>
    <row r="159" spans="2:65" s="12" customFormat="1" ht="22.5">
      <c r="B159" s="149"/>
      <c r="D159" s="150" t="s">
        <v>148</v>
      </c>
      <c r="E159" s="151" t="s">
        <v>19</v>
      </c>
      <c r="F159" s="152" t="s">
        <v>206</v>
      </c>
      <c r="H159" s="151" t="s">
        <v>19</v>
      </c>
      <c r="I159" s="153"/>
      <c r="L159" s="149"/>
      <c r="M159" s="154"/>
      <c r="T159" s="155"/>
      <c r="AT159" s="151" t="s">
        <v>148</v>
      </c>
      <c r="AU159" s="151" t="s">
        <v>81</v>
      </c>
      <c r="AV159" s="12" t="s">
        <v>79</v>
      </c>
      <c r="AW159" s="12" t="s">
        <v>33</v>
      </c>
      <c r="AX159" s="12" t="s">
        <v>72</v>
      </c>
      <c r="AY159" s="151" t="s">
        <v>137</v>
      </c>
    </row>
    <row r="160" spans="2:65" s="12" customFormat="1" ht="11.25">
      <c r="B160" s="149"/>
      <c r="D160" s="150" t="s">
        <v>148</v>
      </c>
      <c r="E160" s="151" t="s">
        <v>19</v>
      </c>
      <c r="F160" s="152" t="s">
        <v>172</v>
      </c>
      <c r="H160" s="151" t="s">
        <v>19</v>
      </c>
      <c r="I160" s="153"/>
      <c r="L160" s="149"/>
      <c r="M160" s="154"/>
      <c r="T160" s="155"/>
      <c r="AT160" s="151" t="s">
        <v>148</v>
      </c>
      <c r="AU160" s="151" t="s">
        <v>81</v>
      </c>
      <c r="AV160" s="12" t="s">
        <v>79</v>
      </c>
      <c r="AW160" s="12" t="s">
        <v>33</v>
      </c>
      <c r="AX160" s="12" t="s">
        <v>72</v>
      </c>
      <c r="AY160" s="151" t="s">
        <v>137</v>
      </c>
    </row>
    <row r="161" spans="2:65" s="12" customFormat="1" ht="11.25">
      <c r="B161" s="149"/>
      <c r="D161" s="150" t="s">
        <v>148</v>
      </c>
      <c r="E161" s="151" t="s">
        <v>19</v>
      </c>
      <c r="F161" s="152" t="s">
        <v>207</v>
      </c>
      <c r="H161" s="151" t="s">
        <v>19</v>
      </c>
      <c r="I161" s="153"/>
      <c r="L161" s="149"/>
      <c r="M161" s="154"/>
      <c r="T161" s="155"/>
      <c r="AT161" s="151" t="s">
        <v>148</v>
      </c>
      <c r="AU161" s="151" t="s">
        <v>81</v>
      </c>
      <c r="AV161" s="12" t="s">
        <v>79</v>
      </c>
      <c r="AW161" s="12" t="s">
        <v>33</v>
      </c>
      <c r="AX161" s="12" t="s">
        <v>72</v>
      </c>
      <c r="AY161" s="151" t="s">
        <v>137</v>
      </c>
    </row>
    <row r="162" spans="2:65" s="12" customFormat="1" ht="22.5">
      <c r="B162" s="149"/>
      <c r="D162" s="150" t="s">
        <v>148</v>
      </c>
      <c r="E162" s="151" t="s">
        <v>19</v>
      </c>
      <c r="F162" s="152" t="s">
        <v>208</v>
      </c>
      <c r="H162" s="151" t="s">
        <v>19</v>
      </c>
      <c r="I162" s="153"/>
      <c r="L162" s="149"/>
      <c r="M162" s="154"/>
      <c r="T162" s="155"/>
      <c r="AT162" s="151" t="s">
        <v>148</v>
      </c>
      <c r="AU162" s="151" t="s">
        <v>81</v>
      </c>
      <c r="AV162" s="12" t="s">
        <v>79</v>
      </c>
      <c r="AW162" s="12" t="s">
        <v>33</v>
      </c>
      <c r="AX162" s="12" t="s">
        <v>72</v>
      </c>
      <c r="AY162" s="151" t="s">
        <v>137</v>
      </c>
    </row>
    <row r="163" spans="2:65" s="12" customFormat="1" ht="22.5">
      <c r="B163" s="149"/>
      <c r="D163" s="150" t="s">
        <v>148</v>
      </c>
      <c r="E163" s="151" t="s">
        <v>19</v>
      </c>
      <c r="F163" s="152" t="s">
        <v>209</v>
      </c>
      <c r="H163" s="151" t="s">
        <v>19</v>
      </c>
      <c r="I163" s="153"/>
      <c r="L163" s="149"/>
      <c r="M163" s="154"/>
      <c r="T163" s="155"/>
      <c r="AT163" s="151" t="s">
        <v>148</v>
      </c>
      <c r="AU163" s="151" t="s">
        <v>81</v>
      </c>
      <c r="AV163" s="12" t="s">
        <v>79</v>
      </c>
      <c r="AW163" s="12" t="s">
        <v>33</v>
      </c>
      <c r="AX163" s="12" t="s">
        <v>72</v>
      </c>
      <c r="AY163" s="151" t="s">
        <v>137</v>
      </c>
    </row>
    <row r="164" spans="2:65" s="13" customFormat="1" ht="11.25">
      <c r="B164" s="156"/>
      <c r="D164" s="150" t="s">
        <v>148</v>
      </c>
      <c r="E164" s="157" t="s">
        <v>19</v>
      </c>
      <c r="F164" s="158" t="s">
        <v>100</v>
      </c>
      <c r="H164" s="159">
        <v>729.37599999999998</v>
      </c>
      <c r="I164" s="160"/>
      <c r="L164" s="156"/>
      <c r="M164" s="161"/>
      <c r="T164" s="162"/>
      <c r="AT164" s="163" t="s">
        <v>148</v>
      </c>
      <c r="AU164" s="163" t="s">
        <v>81</v>
      </c>
      <c r="AV164" s="13" t="s">
        <v>81</v>
      </c>
      <c r="AW164" s="13" t="s">
        <v>33</v>
      </c>
      <c r="AX164" s="13" t="s">
        <v>79</v>
      </c>
      <c r="AY164" s="163" t="s">
        <v>137</v>
      </c>
    </row>
    <row r="165" spans="2:65" s="1" customFormat="1" ht="11.25">
      <c r="B165" s="32"/>
      <c r="D165" s="150" t="s">
        <v>152</v>
      </c>
      <c r="F165" s="164" t="s">
        <v>174</v>
      </c>
      <c r="L165" s="32"/>
      <c r="M165" s="148"/>
      <c r="T165" s="53"/>
      <c r="AU165" s="17" t="s">
        <v>81</v>
      </c>
    </row>
    <row r="166" spans="2:65" s="1" customFormat="1" ht="11.25">
      <c r="B166" s="32"/>
      <c r="D166" s="150" t="s">
        <v>152</v>
      </c>
      <c r="F166" s="165" t="s">
        <v>175</v>
      </c>
      <c r="H166" s="166">
        <v>325.81</v>
      </c>
      <c r="L166" s="32"/>
      <c r="M166" s="148"/>
      <c r="T166" s="53"/>
      <c r="AU166" s="17" t="s">
        <v>81</v>
      </c>
    </row>
    <row r="167" spans="2:65" s="1" customFormat="1" ht="11.25">
      <c r="B167" s="32"/>
      <c r="D167" s="150" t="s">
        <v>152</v>
      </c>
      <c r="F167" s="164" t="s">
        <v>210</v>
      </c>
      <c r="L167" s="32"/>
      <c r="M167" s="148"/>
      <c r="T167" s="53"/>
      <c r="AU167" s="17" t="s">
        <v>81</v>
      </c>
    </row>
    <row r="168" spans="2:65" s="1" customFormat="1" ht="11.25">
      <c r="B168" s="32"/>
      <c r="D168" s="150" t="s">
        <v>152</v>
      </c>
      <c r="F168" s="165" t="s">
        <v>211</v>
      </c>
      <c r="H168" s="166">
        <v>2.7669999999999999</v>
      </c>
      <c r="L168" s="32"/>
      <c r="M168" s="148"/>
      <c r="T168" s="53"/>
      <c r="AU168" s="17" t="s">
        <v>81</v>
      </c>
    </row>
    <row r="169" spans="2:65" s="1" customFormat="1" ht="11.25">
      <c r="B169" s="32"/>
      <c r="D169" s="150" t="s">
        <v>152</v>
      </c>
      <c r="F169" s="164" t="s">
        <v>212</v>
      </c>
      <c r="L169" s="32"/>
      <c r="M169" s="148"/>
      <c r="T169" s="53"/>
      <c r="AU169" s="17" t="s">
        <v>81</v>
      </c>
    </row>
    <row r="170" spans="2:65" s="1" customFormat="1" ht="11.25">
      <c r="B170" s="32"/>
      <c r="D170" s="150" t="s">
        <v>152</v>
      </c>
      <c r="F170" s="165" t="s">
        <v>213</v>
      </c>
      <c r="H170" s="166">
        <v>2.3839999999999999</v>
      </c>
      <c r="L170" s="32"/>
      <c r="M170" s="148"/>
      <c r="T170" s="53"/>
      <c r="AU170" s="17" t="s">
        <v>81</v>
      </c>
    </row>
    <row r="171" spans="2:65" s="1" customFormat="1" ht="11.25">
      <c r="B171" s="32"/>
      <c r="D171" s="150" t="s">
        <v>152</v>
      </c>
      <c r="F171" s="164" t="s">
        <v>176</v>
      </c>
      <c r="L171" s="32"/>
      <c r="M171" s="148"/>
      <c r="T171" s="53"/>
      <c r="AU171" s="17" t="s">
        <v>81</v>
      </c>
    </row>
    <row r="172" spans="2:65" s="1" customFormat="1" ht="11.25">
      <c r="B172" s="32"/>
      <c r="D172" s="150" t="s">
        <v>152</v>
      </c>
      <c r="F172" s="165" t="s">
        <v>177</v>
      </c>
      <c r="H172" s="166">
        <v>188.32</v>
      </c>
      <c r="L172" s="32"/>
      <c r="M172" s="148"/>
      <c r="T172" s="53"/>
      <c r="AU172" s="17" t="s">
        <v>81</v>
      </c>
    </row>
    <row r="173" spans="2:65" s="1" customFormat="1" ht="33" customHeight="1">
      <c r="B173" s="32"/>
      <c r="C173" s="132" t="s">
        <v>164</v>
      </c>
      <c r="D173" s="132" t="s">
        <v>139</v>
      </c>
      <c r="E173" s="133" t="s">
        <v>214</v>
      </c>
      <c r="F173" s="134" t="s">
        <v>215</v>
      </c>
      <c r="G173" s="135" t="s">
        <v>216</v>
      </c>
      <c r="H173" s="136">
        <v>109.685</v>
      </c>
      <c r="I173" s="137"/>
      <c r="J173" s="138">
        <f>ROUND(I173*H173,2)</f>
        <v>0</v>
      </c>
      <c r="K173" s="134" t="s">
        <v>143</v>
      </c>
      <c r="L173" s="32"/>
      <c r="M173" s="139" t="s">
        <v>19</v>
      </c>
      <c r="N173" s="140" t="s">
        <v>43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144</v>
      </c>
      <c r="AT173" s="143" t="s">
        <v>139</v>
      </c>
      <c r="AU173" s="143" t="s">
        <v>81</v>
      </c>
      <c r="AY173" s="17" t="s">
        <v>137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79</v>
      </c>
      <c r="BK173" s="144">
        <f>ROUND(I173*H173,2)</f>
        <v>0</v>
      </c>
      <c r="BL173" s="17" t="s">
        <v>144</v>
      </c>
      <c r="BM173" s="143" t="s">
        <v>217</v>
      </c>
    </row>
    <row r="174" spans="2:65" s="1" customFormat="1" ht="11.25">
      <c r="B174" s="32"/>
      <c r="D174" s="145" t="s">
        <v>146</v>
      </c>
      <c r="F174" s="146" t="s">
        <v>218</v>
      </c>
      <c r="I174" s="147"/>
      <c r="L174" s="32"/>
      <c r="M174" s="148"/>
      <c r="T174" s="53"/>
      <c r="AT174" s="17" t="s">
        <v>146</v>
      </c>
      <c r="AU174" s="17" t="s">
        <v>81</v>
      </c>
    </row>
    <row r="175" spans="2:65" s="12" customFormat="1" ht="11.25">
      <c r="B175" s="149"/>
      <c r="D175" s="150" t="s">
        <v>148</v>
      </c>
      <c r="E175" s="151" t="s">
        <v>19</v>
      </c>
      <c r="F175" s="152" t="s">
        <v>219</v>
      </c>
      <c r="H175" s="151" t="s">
        <v>19</v>
      </c>
      <c r="I175" s="153"/>
      <c r="L175" s="149"/>
      <c r="M175" s="154"/>
      <c r="T175" s="155"/>
      <c r="AT175" s="151" t="s">
        <v>148</v>
      </c>
      <c r="AU175" s="151" t="s">
        <v>81</v>
      </c>
      <c r="AV175" s="12" t="s">
        <v>79</v>
      </c>
      <c r="AW175" s="12" t="s">
        <v>33</v>
      </c>
      <c r="AX175" s="12" t="s">
        <v>72</v>
      </c>
      <c r="AY175" s="151" t="s">
        <v>137</v>
      </c>
    </row>
    <row r="176" spans="2:65" s="12" customFormat="1" ht="11.25">
      <c r="B176" s="149"/>
      <c r="D176" s="150" t="s">
        <v>148</v>
      </c>
      <c r="E176" s="151" t="s">
        <v>19</v>
      </c>
      <c r="F176" s="152" t="s">
        <v>220</v>
      </c>
      <c r="H176" s="151" t="s">
        <v>19</v>
      </c>
      <c r="I176" s="153"/>
      <c r="L176" s="149"/>
      <c r="M176" s="154"/>
      <c r="T176" s="155"/>
      <c r="AT176" s="151" t="s">
        <v>148</v>
      </c>
      <c r="AU176" s="151" t="s">
        <v>81</v>
      </c>
      <c r="AV176" s="12" t="s">
        <v>79</v>
      </c>
      <c r="AW176" s="12" t="s">
        <v>33</v>
      </c>
      <c r="AX176" s="12" t="s">
        <v>72</v>
      </c>
      <c r="AY176" s="151" t="s">
        <v>137</v>
      </c>
    </row>
    <row r="177" spans="2:65" s="13" customFormat="1" ht="11.25">
      <c r="B177" s="156"/>
      <c r="D177" s="150" t="s">
        <v>148</v>
      </c>
      <c r="E177" s="163" t="s">
        <v>19</v>
      </c>
      <c r="F177" s="157" t="s">
        <v>221</v>
      </c>
      <c r="H177" s="159">
        <v>109.40600000000001</v>
      </c>
      <c r="I177" s="160"/>
      <c r="L177" s="156"/>
      <c r="M177" s="161"/>
      <c r="T177" s="162"/>
      <c r="AT177" s="163" t="s">
        <v>148</v>
      </c>
      <c r="AU177" s="163" t="s">
        <v>81</v>
      </c>
      <c r="AV177" s="13" t="s">
        <v>81</v>
      </c>
      <c r="AW177" s="13" t="s">
        <v>33</v>
      </c>
      <c r="AX177" s="13" t="s">
        <v>72</v>
      </c>
      <c r="AY177" s="163" t="s">
        <v>137</v>
      </c>
    </row>
    <row r="178" spans="2:65" s="12" customFormat="1" ht="11.25">
      <c r="B178" s="149"/>
      <c r="D178" s="150" t="s">
        <v>148</v>
      </c>
      <c r="E178" s="151" t="s">
        <v>19</v>
      </c>
      <c r="F178" s="152" t="s">
        <v>222</v>
      </c>
      <c r="H178" s="151" t="s">
        <v>19</v>
      </c>
      <c r="I178" s="153"/>
      <c r="L178" s="149"/>
      <c r="M178" s="154"/>
      <c r="T178" s="155"/>
      <c r="AT178" s="151" t="s">
        <v>148</v>
      </c>
      <c r="AU178" s="151" t="s">
        <v>81</v>
      </c>
      <c r="AV178" s="12" t="s">
        <v>79</v>
      </c>
      <c r="AW178" s="12" t="s">
        <v>33</v>
      </c>
      <c r="AX178" s="12" t="s">
        <v>72</v>
      </c>
      <c r="AY178" s="151" t="s">
        <v>137</v>
      </c>
    </row>
    <row r="179" spans="2:65" s="13" customFormat="1" ht="11.25">
      <c r="B179" s="156"/>
      <c r="D179" s="150" t="s">
        <v>148</v>
      </c>
      <c r="E179" s="163" t="s">
        <v>19</v>
      </c>
      <c r="F179" s="157" t="s">
        <v>223</v>
      </c>
      <c r="H179" s="159">
        <v>0.27900000000000003</v>
      </c>
      <c r="I179" s="160"/>
      <c r="L179" s="156"/>
      <c r="M179" s="161"/>
      <c r="T179" s="162"/>
      <c r="AT179" s="163" t="s">
        <v>148</v>
      </c>
      <c r="AU179" s="163" t="s">
        <v>81</v>
      </c>
      <c r="AV179" s="13" t="s">
        <v>81</v>
      </c>
      <c r="AW179" s="13" t="s">
        <v>33</v>
      </c>
      <c r="AX179" s="13" t="s">
        <v>72</v>
      </c>
      <c r="AY179" s="163" t="s">
        <v>137</v>
      </c>
    </row>
    <row r="180" spans="2:65" s="14" customFormat="1" ht="11.25">
      <c r="B180" s="167"/>
      <c r="D180" s="150" t="s">
        <v>148</v>
      </c>
      <c r="E180" s="168" t="s">
        <v>19</v>
      </c>
      <c r="F180" s="169" t="s">
        <v>224</v>
      </c>
      <c r="H180" s="170">
        <v>109.685</v>
      </c>
      <c r="I180" s="171"/>
      <c r="L180" s="167"/>
      <c r="M180" s="172"/>
      <c r="T180" s="173"/>
      <c r="AT180" s="168" t="s">
        <v>148</v>
      </c>
      <c r="AU180" s="168" t="s">
        <v>81</v>
      </c>
      <c r="AV180" s="14" t="s">
        <v>144</v>
      </c>
      <c r="AW180" s="14" t="s">
        <v>33</v>
      </c>
      <c r="AX180" s="14" t="s">
        <v>79</v>
      </c>
      <c r="AY180" s="168" t="s">
        <v>137</v>
      </c>
    </row>
    <row r="181" spans="2:65" s="1" customFormat="1" ht="44.25" customHeight="1">
      <c r="B181" s="32"/>
      <c r="C181" s="132" t="s">
        <v>225</v>
      </c>
      <c r="D181" s="132" t="s">
        <v>139</v>
      </c>
      <c r="E181" s="133" t="s">
        <v>226</v>
      </c>
      <c r="F181" s="134" t="s">
        <v>227</v>
      </c>
      <c r="G181" s="135" t="s">
        <v>216</v>
      </c>
      <c r="H181" s="136">
        <v>658.11</v>
      </c>
      <c r="I181" s="137"/>
      <c r="J181" s="138">
        <f>ROUND(I181*H181,2)</f>
        <v>0</v>
      </c>
      <c r="K181" s="134" t="s">
        <v>143</v>
      </c>
      <c r="L181" s="32"/>
      <c r="M181" s="139" t="s">
        <v>19</v>
      </c>
      <c r="N181" s="140" t="s">
        <v>43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144</v>
      </c>
      <c r="AT181" s="143" t="s">
        <v>139</v>
      </c>
      <c r="AU181" s="143" t="s">
        <v>81</v>
      </c>
      <c r="AY181" s="17" t="s">
        <v>137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79</v>
      </c>
      <c r="BK181" s="144">
        <f>ROUND(I181*H181,2)</f>
        <v>0</v>
      </c>
      <c r="BL181" s="17" t="s">
        <v>144</v>
      </c>
      <c r="BM181" s="143" t="s">
        <v>228</v>
      </c>
    </row>
    <row r="182" spans="2:65" s="1" customFormat="1" ht="11.25">
      <c r="B182" s="32"/>
      <c r="D182" s="145" t="s">
        <v>146</v>
      </c>
      <c r="F182" s="146" t="s">
        <v>229</v>
      </c>
      <c r="I182" s="147"/>
      <c r="L182" s="32"/>
      <c r="M182" s="148"/>
      <c r="T182" s="53"/>
      <c r="AT182" s="17" t="s">
        <v>146</v>
      </c>
      <c r="AU182" s="17" t="s">
        <v>81</v>
      </c>
    </row>
    <row r="183" spans="2:65" s="12" customFormat="1" ht="11.25">
      <c r="B183" s="149"/>
      <c r="D183" s="150" t="s">
        <v>148</v>
      </c>
      <c r="E183" s="151" t="s">
        <v>19</v>
      </c>
      <c r="F183" s="152" t="s">
        <v>219</v>
      </c>
      <c r="H183" s="151" t="s">
        <v>19</v>
      </c>
      <c r="I183" s="153"/>
      <c r="L183" s="149"/>
      <c r="M183" s="154"/>
      <c r="T183" s="155"/>
      <c r="AT183" s="151" t="s">
        <v>148</v>
      </c>
      <c r="AU183" s="151" t="s">
        <v>81</v>
      </c>
      <c r="AV183" s="12" t="s">
        <v>79</v>
      </c>
      <c r="AW183" s="12" t="s">
        <v>33</v>
      </c>
      <c r="AX183" s="12" t="s">
        <v>72</v>
      </c>
      <c r="AY183" s="151" t="s">
        <v>137</v>
      </c>
    </row>
    <row r="184" spans="2:65" s="12" customFormat="1" ht="11.25">
      <c r="B184" s="149"/>
      <c r="D184" s="150" t="s">
        <v>148</v>
      </c>
      <c r="E184" s="151" t="s">
        <v>19</v>
      </c>
      <c r="F184" s="152" t="s">
        <v>220</v>
      </c>
      <c r="H184" s="151" t="s">
        <v>19</v>
      </c>
      <c r="I184" s="153"/>
      <c r="L184" s="149"/>
      <c r="M184" s="154"/>
      <c r="T184" s="155"/>
      <c r="AT184" s="151" t="s">
        <v>148</v>
      </c>
      <c r="AU184" s="151" t="s">
        <v>81</v>
      </c>
      <c r="AV184" s="12" t="s">
        <v>79</v>
      </c>
      <c r="AW184" s="12" t="s">
        <v>33</v>
      </c>
      <c r="AX184" s="12" t="s">
        <v>72</v>
      </c>
      <c r="AY184" s="151" t="s">
        <v>137</v>
      </c>
    </row>
    <row r="185" spans="2:65" s="13" customFormat="1" ht="11.25">
      <c r="B185" s="156"/>
      <c r="D185" s="150" t="s">
        <v>148</v>
      </c>
      <c r="E185" s="163" t="s">
        <v>19</v>
      </c>
      <c r="F185" s="157" t="s">
        <v>221</v>
      </c>
      <c r="H185" s="159">
        <v>109.40600000000001</v>
      </c>
      <c r="I185" s="160"/>
      <c r="L185" s="156"/>
      <c r="M185" s="161"/>
      <c r="T185" s="162"/>
      <c r="AT185" s="163" t="s">
        <v>148</v>
      </c>
      <c r="AU185" s="163" t="s">
        <v>81</v>
      </c>
      <c r="AV185" s="13" t="s">
        <v>81</v>
      </c>
      <c r="AW185" s="13" t="s">
        <v>33</v>
      </c>
      <c r="AX185" s="13" t="s">
        <v>72</v>
      </c>
      <c r="AY185" s="163" t="s">
        <v>137</v>
      </c>
    </row>
    <row r="186" spans="2:65" s="12" customFormat="1" ht="11.25">
      <c r="B186" s="149"/>
      <c r="D186" s="150" t="s">
        <v>148</v>
      </c>
      <c r="E186" s="151" t="s">
        <v>19</v>
      </c>
      <c r="F186" s="152" t="s">
        <v>222</v>
      </c>
      <c r="H186" s="151" t="s">
        <v>19</v>
      </c>
      <c r="I186" s="153"/>
      <c r="L186" s="149"/>
      <c r="M186" s="154"/>
      <c r="T186" s="155"/>
      <c r="AT186" s="151" t="s">
        <v>148</v>
      </c>
      <c r="AU186" s="151" t="s">
        <v>81</v>
      </c>
      <c r="AV186" s="12" t="s">
        <v>79</v>
      </c>
      <c r="AW186" s="12" t="s">
        <v>33</v>
      </c>
      <c r="AX186" s="12" t="s">
        <v>72</v>
      </c>
      <c r="AY186" s="151" t="s">
        <v>137</v>
      </c>
    </row>
    <row r="187" spans="2:65" s="13" customFormat="1" ht="11.25">
      <c r="B187" s="156"/>
      <c r="D187" s="150" t="s">
        <v>148</v>
      </c>
      <c r="E187" s="163" t="s">
        <v>19</v>
      </c>
      <c r="F187" s="157" t="s">
        <v>223</v>
      </c>
      <c r="H187" s="159">
        <v>0.27900000000000003</v>
      </c>
      <c r="I187" s="160"/>
      <c r="L187" s="156"/>
      <c r="M187" s="161"/>
      <c r="T187" s="162"/>
      <c r="AT187" s="163" t="s">
        <v>148</v>
      </c>
      <c r="AU187" s="163" t="s">
        <v>81</v>
      </c>
      <c r="AV187" s="13" t="s">
        <v>81</v>
      </c>
      <c r="AW187" s="13" t="s">
        <v>33</v>
      </c>
      <c r="AX187" s="13" t="s">
        <v>72</v>
      </c>
      <c r="AY187" s="163" t="s">
        <v>137</v>
      </c>
    </row>
    <row r="188" spans="2:65" s="14" customFormat="1" ht="11.25">
      <c r="B188" s="167"/>
      <c r="D188" s="150" t="s">
        <v>148</v>
      </c>
      <c r="E188" s="168" t="s">
        <v>19</v>
      </c>
      <c r="F188" s="169" t="s">
        <v>224</v>
      </c>
      <c r="H188" s="170">
        <v>109.685</v>
      </c>
      <c r="I188" s="171"/>
      <c r="L188" s="167"/>
      <c r="M188" s="172"/>
      <c r="T188" s="173"/>
      <c r="AT188" s="168" t="s">
        <v>148</v>
      </c>
      <c r="AU188" s="168" t="s">
        <v>81</v>
      </c>
      <c r="AV188" s="14" t="s">
        <v>144</v>
      </c>
      <c r="AW188" s="14" t="s">
        <v>33</v>
      </c>
      <c r="AX188" s="14" t="s">
        <v>79</v>
      </c>
      <c r="AY188" s="168" t="s">
        <v>137</v>
      </c>
    </row>
    <row r="189" spans="2:65" s="13" customFormat="1" ht="11.25">
      <c r="B189" s="156"/>
      <c r="D189" s="150" t="s">
        <v>148</v>
      </c>
      <c r="F189" s="157" t="s">
        <v>230</v>
      </c>
      <c r="H189" s="159">
        <v>658.11</v>
      </c>
      <c r="I189" s="160"/>
      <c r="L189" s="156"/>
      <c r="M189" s="161"/>
      <c r="T189" s="162"/>
      <c r="AT189" s="163" t="s">
        <v>148</v>
      </c>
      <c r="AU189" s="163" t="s">
        <v>81</v>
      </c>
      <c r="AV189" s="13" t="s">
        <v>81</v>
      </c>
      <c r="AW189" s="13" t="s">
        <v>4</v>
      </c>
      <c r="AX189" s="13" t="s">
        <v>79</v>
      </c>
      <c r="AY189" s="163" t="s">
        <v>137</v>
      </c>
    </row>
    <row r="190" spans="2:65" s="1" customFormat="1" ht="37.9" customHeight="1">
      <c r="B190" s="32"/>
      <c r="C190" s="132" t="s">
        <v>231</v>
      </c>
      <c r="D190" s="132" t="s">
        <v>139</v>
      </c>
      <c r="E190" s="133" t="s">
        <v>232</v>
      </c>
      <c r="F190" s="134" t="s">
        <v>233</v>
      </c>
      <c r="G190" s="135" t="s">
        <v>216</v>
      </c>
      <c r="H190" s="136">
        <v>109.40600000000001</v>
      </c>
      <c r="I190" s="137"/>
      <c r="J190" s="138">
        <f>ROUND(I190*H190,2)</f>
        <v>0</v>
      </c>
      <c r="K190" s="134" t="s">
        <v>143</v>
      </c>
      <c r="L190" s="32"/>
      <c r="M190" s="139" t="s">
        <v>19</v>
      </c>
      <c r="N190" s="140" t="s">
        <v>43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144</v>
      </c>
      <c r="AT190" s="143" t="s">
        <v>139</v>
      </c>
      <c r="AU190" s="143" t="s">
        <v>81</v>
      </c>
      <c r="AY190" s="17" t="s">
        <v>137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79</v>
      </c>
      <c r="BK190" s="144">
        <f>ROUND(I190*H190,2)</f>
        <v>0</v>
      </c>
      <c r="BL190" s="17" t="s">
        <v>144</v>
      </c>
      <c r="BM190" s="143" t="s">
        <v>234</v>
      </c>
    </row>
    <row r="191" spans="2:65" s="1" customFormat="1" ht="11.25">
      <c r="B191" s="32"/>
      <c r="D191" s="145" t="s">
        <v>146</v>
      </c>
      <c r="F191" s="146" t="s">
        <v>235</v>
      </c>
      <c r="I191" s="147"/>
      <c r="L191" s="32"/>
      <c r="M191" s="148"/>
      <c r="T191" s="53"/>
      <c r="AT191" s="17" t="s">
        <v>146</v>
      </c>
      <c r="AU191" s="17" t="s">
        <v>81</v>
      </c>
    </row>
    <row r="192" spans="2:65" s="12" customFormat="1" ht="11.25">
      <c r="B192" s="149"/>
      <c r="D192" s="150" t="s">
        <v>148</v>
      </c>
      <c r="E192" s="151" t="s">
        <v>19</v>
      </c>
      <c r="F192" s="152" t="s">
        <v>219</v>
      </c>
      <c r="H192" s="151" t="s">
        <v>19</v>
      </c>
      <c r="I192" s="153"/>
      <c r="L192" s="149"/>
      <c r="M192" s="154"/>
      <c r="T192" s="155"/>
      <c r="AT192" s="151" t="s">
        <v>148</v>
      </c>
      <c r="AU192" s="151" t="s">
        <v>81</v>
      </c>
      <c r="AV192" s="12" t="s">
        <v>79</v>
      </c>
      <c r="AW192" s="12" t="s">
        <v>33</v>
      </c>
      <c r="AX192" s="12" t="s">
        <v>72</v>
      </c>
      <c r="AY192" s="151" t="s">
        <v>137</v>
      </c>
    </row>
    <row r="193" spans="2:65" s="12" customFormat="1" ht="11.25">
      <c r="B193" s="149"/>
      <c r="D193" s="150" t="s">
        <v>148</v>
      </c>
      <c r="E193" s="151" t="s">
        <v>19</v>
      </c>
      <c r="F193" s="152" t="s">
        <v>220</v>
      </c>
      <c r="H193" s="151" t="s">
        <v>19</v>
      </c>
      <c r="I193" s="153"/>
      <c r="L193" s="149"/>
      <c r="M193" s="154"/>
      <c r="T193" s="155"/>
      <c r="AT193" s="151" t="s">
        <v>148</v>
      </c>
      <c r="AU193" s="151" t="s">
        <v>81</v>
      </c>
      <c r="AV193" s="12" t="s">
        <v>79</v>
      </c>
      <c r="AW193" s="12" t="s">
        <v>33</v>
      </c>
      <c r="AX193" s="12" t="s">
        <v>72</v>
      </c>
      <c r="AY193" s="151" t="s">
        <v>137</v>
      </c>
    </row>
    <row r="194" spans="2:65" s="13" customFormat="1" ht="11.25">
      <c r="B194" s="156"/>
      <c r="D194" s="150" t="s">
        <v>148</v>
      </c>
      <c r="E194" s="163" t="s">
        <v>19</v>
      </c>
      <c r="F194" s="157" t="s">
        <v>221</v>
      </c>
      <c r="H194" s="159">
        <v>109.40600000000001</v>
      </c>
      <c r="I194" s="160"/>
      <c r="L194" s="156"/>
      <c r="M194" s="161"/>
      <c r="T194" s="162"/>
      <c r="AT194" s="163" t="s">
        <v>148</v>
      </c>
      <c r="AU194" s="163" t="s">
        <v>81</v>
      </c>
      <c r="AV194" s="13" t="s">
        <v>81</v>
      </c>
      <c r="AW194" s="13" t="s">
        <v>33</v>
      </c>
      <c r="AX194" s="13" t="s">
        <v>79</v>
      </c>
      <c r="AY194" s="163" t="s">
        <v>137</v>
      </c>
    </row>
    <row r="195" spans="2:65" s="1" customFormat="1" ht="37.9" customHeight="1">
      <c r="B195" s="32"/>
      <c r="C195" s="132" t="s">
        <v>8</v>
      </c>
      <c r="D195" s="132" t="s">
        <v>139</v>
      </c>
      <c r="E195" s="133" t="s">
        <v>236</v>
      </c>
      <c r="F195" s="134" t="s">
        <v>237</v>
      </c>
      <c r="G195" s="135" t="s">
        <v>216</v>
      </c>
      <c r="H195" s="136">
        <v>2.4830000000000001</v>
      </c>
      <c r="I195" s="137"/>
      <c r="J195" s="138">
        <f>ROUND(I195*H195,2)</f>
        <v>0</v>
      </c>
      <c r="K195" s="134" t="s">
        <v>143</v>
      </c>
      <c r="L195" s="32"/>
      <c r="M195" s="139" t="s">
        <v>19</v>
      </c>
      <c r="N195" s="140" t="s">
        <v>43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144</v>
      </c>
      <c r="AT195" s="143" t="s">
        <v>139</v>
      </c>
      <c r="AU195" s="143" t="s">
        <v>81</v>
      </c>
      <c r="AY195" s="17" t="s">
        <v>137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79</v>
      </c>
      <c r="BK195" s="144">
        <f>ROUND(I195*H195,2)</f>
        <v>0</v>
      </c>
      <c r="BL195" s="17" t="s">
        <v>144</v>
      </c>
      <c r="BM195" s="143" t="s">
        <v>238</v>
      </c>
    </row>
    <row r="196" spans="2:65" s="1" customFormat="1" ht="11.25">
      <c r="B196" s="32"/>
      <c r="D196" s="145" t="s">
        <v>146</v>
      </c>
      <c r="F196" s="146" t="s">
        <v>239</v>
      </c>
      <c r="I196" s="147"/>
      <c r="L196" s="32"/>
      <c r="M196" s="148"/>
      <c r="T196" s="53"/>
      <c r="AT196" s="17" t="s">
        <v>146</v>
      </c>
      <c r="AU196" s="17" t="s">
        <v>81</v>
      </c>
    </row>
    <row r="197" spans="2:65" s="12" customFormat="1" ht="11.25">
      <c r="B197" s="149"/>
      <c r="D197" s="150" t="s">
        <v>148</v>
      </c>
      <c r="E197" s="151" t="s">
        <v>19</v>
      </c>
      <c r="F197" s="152" t="s">
        <v>240</v>
      </c>
      <c r="H197" s="151" t="s">
        <v>19</v>
      </c>
      <c r="I197" s="153"/>
      <c r="L197" s="149"/>
      <c r="M197" s="154"/>
      <c r="T197" s="155"/>
      <c r="AT197" s="151" t="s">
        <v>148</v>
      </c>
      <c r="AU197" s="151" t="s">
        <v>81</v>
      </c>
      <c r="AV197" s="12" t="s">
        <v>79</v>
      </c>
      <c r="AW197" s="12" t="s">
        <v>33</v>
      </c>
      <c r="AX197" s="12" t="s">
        <v>72</v>
      </c>
      <c r="AY197" s="151" t="s">
        <v>137</v>
      </c>
    </row>
    <row r="198" spans="2:65" s="12" customFormat="1" ht="11.25">
      <c r="B198" s="149"/>
      <c r="D198" s="150" t="s">
        <v>148</v>
      </c>
      <c r="E198" s="151" t="s">
        <v>19</v>
      </c>
      <c r="F198" s="152" t="s">
        <v>241</v>
      </c>
      <c r="H198" s="151" t="s">
        <v>19</v>
      </c>
      <c r="I198" s="153"/>
      <c r="L198" s="149"/>
      <c r="M198" s="154"/>
      <c r="T198" s="155"/>
      <c r="AT198" s="151" t="s">
        <v>148</v>
      </c>
      <c r="AU198" s="151" t="s">
        <v>81</v>
      </c>
      <c r="AV198" s="12" t="s">
        <v>79</v>
      </c>
      <c r="AW198" s="12" t="s">
        <v>33</v>
      </c>
      <c r="AX198" s="12" t="s">
        <v>72</v>
      </c>
      <c r="AY198" s="151" t="s">
        <v>137</v>
      </c>
    </row>
    <row r="199" spans="2:65" s="13" customFormat="1" ht="11.25">
      <c r="B199" s="156"/>
      <c r="D199" s="150" t="s">
        <v>148</v>
      </c>
      <c r="E199" s="163" t="s">
        <v>19</v>
      </c>
      <c r="F199" s="157" t="s">
        <v>242</v>
      </c>
      <c r="H199" s="159">
        <v>2.4830000000000001</v>
      </c>
      <c r="I199" s="160"/>
      <c r="L199" s="156"/>
      <c r="M199" s="174"/>
      <c r="N199" s="175"/>
      <c r="O199" s="175"/>
      <c r="P199" s="175"/>
      <c r="Q199" s="175"/>
      <c r="R199" s="175"/>
      <c r="S199" s="175"/>
      <c r="T199" s="176"/>
      <c r="AT199" s="163" t="s">
        <v>148</v>
      </c>
      <c r="AU199" s="163" t="s">
        <v>81</v>
      </c>
      <c r="AV199" s="13" t="s">
        <v>81</v>
      </c>
      <c r="AW199" s="13" t="s">
        <v>33</v>
      </c>
      <c r="AX199" s="13" t="s">
        <v>79</v>
      </c>
      <c r="AY199" s="163" t="s">
        <v>137</v>
      </c>
    </row>
    <row r="200" spans="2:65" s="1" customFormat="1" ht="6.95" customHeight="1">
      <c r="B200" s="41"/>
      <c r="C200" s="42"/>
      <c r="D200" s="42"/>
      <c r="E200" s="42"/>
      <c r="F200" s="42"/>
      <c r="G200" s="42"/>
      <c r="H200" s="42"/>
      <c r="I200" s="42"/>
      <c r="J200" s="42"/>
      <c r="K200" s="42"/>
      <c r="L200" s="32"/>
    </row>
  </sheetData>
  <sheetProtection algorithmName="SHA-512" hashValue="JdUtQN/GJnRLhNDbaCIw1blwXsVZuo8cfVbAHvN/W6MVTCyJWbc4qMm+1SiPVOSFmCRzS7UplJoLukecFaCXig==" saltValue="BKNGXShxUamOFY7RabKy9f+ctpZhe5LKlcXJYq8tt57xbaOxjmkYQGSvXhGa8T2tPZFYaJjREvjvNCt6bcgJDA==" spinCount="100000" sheet="1" objects="1" scenarios="1" formatColumns="0" formatRows="0" autoFilter="0"/>
  <autoFilter ref="C88:K199" xr:uid="{00000000-0009-0000-0000-000001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3" r:id="rId1" xr:uid="{00000000-0004-0000-0100-000000000000}"/>
    <hyperlink ref="F97" r:id="rId2" xr:uid="{00000000-0004-0000-0100-000001000000}"/>
    <hyperlink ref="F101" r:id="rId3" xr:uid="{00000000-0004-0000-0100-000002000000}"/>
    <hyperlink ref="F105" r:id="rId4" xr:uid="{00000000-0004-0000-0100-000003000000}"/>
    <hyperlink ref="F109" r:id="rId5" xr:uid="{00000000-0004-0000-0100-000004000000}"/>
    <hyperlink ref="F113" r:id="rId6" xr:uid="{00000000-0004-0000-0100-000005000000}"/>
    <hyperlink ref="F119" r:id="rId7" xr:uid="{00000000-0004-0000-0100-000006000000}"/>
    <hyperlink ref="F126" r:id="rId8" xr:uid="{00000000-0004-0000-0100-000007000000}"/>
    <hyperlink ref="F132" r:id="rId9" xr:uid="{00000000-0004-0000-0100-000008000000}"/>
    <hyperlink ref="F139" r:id="rId10" xr:uid="{00000000-0004-0000-0100-000009000000}"/>
    <hyperlink ref="F145" r:id="rId11" xr:uid="{00000000-0004-0000-0100-00000A000000}"/>
    <hyperlink ref="F147" r:id="rId12" xr:uid="{00000000-0004-0000-0100-00000B000000}"/>
    <hyperlink ref="F151" r:id="rId13" xr:uid="{00000000-0004-0000-0100-00000C000000}"/>
    <hyperlink ref="F164" r:id="rId14" xr:uid="{00000000-0004-0000-0100-00000D000000}"/>
    <hyperlink ref="F174" r:id="rId15" xr:uid="{00000000-0004-0000-0100-00000E000000}"/>
    <hyperlink ref="F182" r:id="rId16" xr:uid="{00000000-0004-0000-0100-00000F000000}"/>
    <hyperlink ref="F191" r:id="rId17" xr:uid="{00000000-0004-0000-0100-000010000000}"/>
    <hyperlink ref="F196" r:id="rId18" xr:uid="{00000000-0004-0000-01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7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89</v>
      </c>
      <c r="AZ2" s="90" t="s">
        <v>96</v>
      </c>
      <c r="BA2" s="90" t="s">
        <v>243</v>
      </c>
      <c r="BB2" s="90" t="s">
        <v>19</v>
      </c>
      <c r="BC2" s="90" t="s">
        <v>244</v>
      </c>
      <c r="BD2" s="90" t="s">
        <v>99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  <c r="AZ3" s="90" t="s">
        <v>245</v>
      </c>
      <c r="BA3" s="90" t="s">
        <v>246</v>
      </c>
      <c r="BB3" s="90" t="s">
        <v>19</v>
      </c>
      <c r="BC3" s="90" t="s">
        <v>247</v>
      </c>
      <c r="BD3" s="90" t="s">
        <v>99</v>
      </c>
    </row>
    <row r="4" spans="2:56" ht="24.95" customHeight="1">
      <c r="B4" s="20"/>
      <c r="D4" s="21" t="s">
        <v>103</v>
      </c>
      <c r="L4" s="20"/>
      <c r="M4" s="91" t="s">
        <v>10</v>
      </c>
      <c r="AT4" s="17" t="s">
        <v>4</v>
      </c>
      <c r="AZ4" s="90" t="s">
        <v>248</v>
      </c>
      <c r="BA4" s="90" t="s">
        <v>249</v>
      </c>
      <c r="BB4" s="90" t="s">
        <v>19</v>
      </c>
      <c r="BC4" s="90" t="s">
        <v>250</v>
      </c>
      <c r="BD4" s="90" t="s">
        <v>99</v>
      </c>
    </row>
    <row r="5" spans="2:56" ht="6.95" customHeight="1">
      <c r="B5" s="20"/>
      <c r="L5" s="20"/>
      <c r="AZ5" s="90" t="s">
        <v>100</v>
      </c>
      <c r="BA5" s="90" t="s">
        <v>251</v>
      </c>
      <c r="BB5" s="90" t="s">
        <v>19</v>
      </c>
      <c r="BC5" s="90" t="s">
        <v>252</v>
      </c>
      <c r="BD5" s="90" t="s">
        <v>99</v>
      </c>
    </row>
    <row r="6" spans="2:56" ht="12" customHeight="1">
      <c r="B6" s="20"/>
      <c r="D6" s="27" t="s">
        <v>16</v>
      </c>
      <c r="L6" s="20"/>
      <c r="AZ6" s="90" t="s">
        <v>104</v>
      </c>
      <c r="BA6" s="90" t="s">
        <v>253</v>
      </c>
      <c r="BB6" s="90" t="s">
        <v>19</v>
      </c>
      <c r="BC6" s="90" t="s">
        <v>254</v>
      </c>
      <c r="BD6" s="90" t="s">
        <v>99</v>
      </c>
    </row>
    <row r="7" spans="2:56" ht="16.5" customHeight="1">
      <c r="B7" s="20"/>
      <c r="E7" s="326" t="str">
        <f>'Rekapitulace stavby'!K6</f>
        <v>Demolice garáží - Předlice</v>
      </c>
      <c r="F7" s="327"/>
      <c r="G7" s="327"/>
      <c r="H7" s="327"/>
      <c r="L7" s="20"/>
      <c r="AZ7" s="90" t="s">
        <v>107</v>
      </c>
      <c r="BA7" s="90" t="s">
        <v>255</v>
      </c>
      <c r="BB7" s="90" t="s">
        <v>19</v>
      </c>
      <c r="BC7" s="90" t="s">
        <v>256</v>
      </c>
      <c r="BD7" s="90" t="s">
        <v>99</v>
      </c>
    </row>
    <row r="8" spans="2:56" ht="12" customHeight="1">
      <c r="B8" s="20"/>
      <c r="D8" s="27" t="s">
        <v>110</v>
      </c>
      <c r="L8" s="20"/>
      <c r="AZ8" s="90" t="s">
        <v>257</v>
      </c>
      <c r="BA8" s="90" t="s">
        <v>258</v>
      </c>
      <c r="BB8" s="90" t="s">
        <v>19</v>
      </c>
      <c r="BC8" s="90" t="s">
        <v>259</v>
      </c>
      <c r="BD8" s="90" t="s">
        <v>99</v>
      </c>
    </row>
    <row r="9" spans="2:56" s="1" customFormat="1" ht="16.5" customHeight="1">
      <c r="B9" s="32"/>
      <c r="E9" s="326" t="s">
        <v>111</v>
      </c>
      <c r="F9" s="328"/>
      <c r="G9" s="328"/>
      <c r="H9" s="328"/>
      <c r="L9" s="32"/>
    </row>
    <row r="10" spans="2:56" s="1" customFormat="1" ht="12" customHeight="1">
      <c r="B10" s="32"/>
      <c r="D10" s="27" t="s">
        <v>112</v>
      </c>
      <c r="L10" s="32"/>
    </row>
    <row r="11" spans="2:56" s="1" customFormat="1" ht="16.5" customHeight="1">
      <c r="B11" s="32"/>
      <c r="E11" s="285" t="s">
        <v>260</v>
      </c>
      <c r="F11" s="328"/>
      <c r="G11" s="328"/>
      <c r="H11" s="328"/>
      <c r="L11" s="32"/>
    </row>
    <row r="12" spans="2:56" s="1" customFormat="1" ht="11.25">
      <c r="B12" s="32"/>
      <c r="L12" s="32"/>
    </row>
    <row r="13" spans="2:5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5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26. 3. 2024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29" t="str">
        <f>'Rekapitulace stavby'!E14</f>
        <v>Vyplň údaj</v>
      </c>
      <c r="F20" s="310"/>
      <c r="G20" s="310"/>
      <c r="H20" s="310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71.25" customHeight="1">
      <c r="B29" s="92"/>
      <c r="E29" s="315" t="s">
        <v>37</v>
      </c>
      <c r="F29" s="315"/>
      <c r="G29" s="315"/>
      <c r="H29" s="315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3" t="s">
        <v>38</v>
      </c>
      <c r="J32" s="63">
        <f>ROUND(J91,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ROUND((SUM(BE91:BE273)),  2)</f>
        <v>0</v>
      </c>
      <c r="I35" s="94">
        <v>0.21</v>
      </c>
      <c r="J35" s="83">
        <f>ROUND(((SUM(BE91:BE273))*I35),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ROUND((SUM(BF91:BF273)),  2)</f>
        <v>0</v>
      </c>
      <c r="I36" s="94">
        <v>0.12</v>
      </c>
      <c r="J36" s="83">
        <f>ROUND(((SUM(BF91:BF273))*I36),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ROUND((SUM(BG91:BG273)),  2)</f>
        <v>0</v>
      </c>
      <c r="I37" s="94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ROUND((SUM(BH91:BH273)),  2)</f>
        <v>0</v>
      </c>
      <c r="I38" s="94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ROUND((SUM(BI91:BI273)),  2)</f>
        <v>0</v>
      </c>
      <c r="I39" s="94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5"/>
      <c r="D41" s="96" t="s">
        <v>48</v>
      </c>
      <c r="E41" s="54"/>
      <c r="F41" s="54"/>
      <c r="G41" s="97" t="s">
        <v>49</v>
      </c>
      <c r="H41" s="98" t="s">
        <v>50</v>
      </c>
      <c r="I41" s="54"/>
      <c r="J41" s="99">
        <f>SUM(J32:J39)</f>
        <v>0</v>
      </c>
      <c r="K41" s="100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26" t="str">
        <f>E7</f>
        <v>Demolice garáží - Předlice</v>
      </c>
      <c r="F50" s="327"/>
      <c r="G50" s="327"/>
      <c r="H50" s="327"/>
      <c r="L50" s="32"/>
    </row>
    <row r="51" spans="2:47" ht="12" customHeight="1">
      <c r="B51" s="20"/>
      <c r="C51" s="27" t="s">
        <v>110</v>
      </c>
      <c r="L51" s="20"/>
    </row>
    <row r="52" spans="2:47" s="1" customFormat="1" ht="16.5" customHeight="1">
      <c r="B52" s="32"/>
      <c r="E52" s="326" t="s">
        <v>111</v>
      </c>
      <c r="F52" s="328"/>
      <c r="G52" s="328"/>
      <c r="H52" s="328"/>
      <c r="L52" s="32"/>
    </row>
    <row r="53" spans="2:47" s="1" customFormat="1" ht="12" customHeight="1">
      <c r="B53" s="32"/>
      <c r="C53" s="27" t="s">
        <v>112</v>
      </c>
      <c r="L53" s="32"/>
    </row>
    <row r="54" spans="2:47" s="1" customFormat="1" ht="16.5" customHeight="1">
      <c r="B54" s="32"/>
      <c r="E54" s="285" t="str">
        <f>E11</f>
        <v>01.02 - Demolice garáží</v>
      </c>
      <c r="F54" s="328"/>
      <c r="G54" s="328"/>
      <c r="H54" s="328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Ústí n.L. - Předlice</v>
      </c>
      <c r="I56" s="27" t="s">
        <v>23</v>
      </c>
      <c r="J56" s="49" t="str">
        <f>IF(J14="","",J14)</f>
        <v>26. 3. 2024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Ústí nad Labem</v>
      </c>
      <c r="I58" s="27" t="s">
        <v>31</v>
      </c>
      <c r="J58" s="30" t="str">
        <f>E23</f>
        <v>AIDIA21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L. Štuller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1" t="s">
        <v>115</v>
      </c>
      <c r="D61" s="95"/>
      <c r="E61" s="95"/>
      <c r="F61" s="95"/>
      <c r="G61" s="95"/>
      <c r="H61" s="95"/>
      <c r="I61" s="95"/>
      <c r="J61" s="102" t="s">
        <v>116</v>
      </c>
      <c r="K61" s="95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3" t="s">
        <v>70</v>
      </c>
      <c r="J63" s="63">
        <f>J91</f>
        <v>0</v>
      </c>
      <c r="L63" s="32"/>
      <c r="AU63" s="17" t="s">
        <v>117</v>
      </c>
    </row>
    <row r="64" spans="2:47" s="8" customFormat="1" ht="24.95" customHeight="1">
      <c r="B64" s="104"/>
      <c r="D64" s="105" t="s">
        <v>118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120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>
      <c r="B66" s="108"/>
      <c r="D66" s="109" t="s">
        <v>121</v>
      </c>
      <c r="E66" s="110"/>
      <c r="F66" s="110"/>
      <c r="G66" s="110"/>
      <c r="H66" s="110"/>
      <c r="I66" s="110"/>
      <c r="J66" s="111">
        <f>J162</f>
        <v>0</v>
      </c>
      <c r="L66" s="108"/>
    </row>
    <row r="67" spans="2:12" s="8" customFormat="1" ht="24.95" customHeight="1">
      <c r="B67" s="104"/>
      <c r="D67" s="105" t="s">
        <v>261</v>
      </c>
      <c r="E67" s="106"/>
      <c r="F67" s="106"/>
      <c r="G67" s="106"/>
      <c r="H67" s="106"/>
      <c r="I67" s="106"/>
      <c r="J67" s="107">
        <f>J234</f>
        <v>0</v>
      </c>
      <c r="L67" s="104"/>
    </row>
    <row r="68" spans="2:12" s="9" customFormat="1" ht="19.899999999999999" customHeight="1">
      <c r="B68" s="108"/>
      <c r="D68" s="109" t="s">
        <v>262</v>
      </c>
      <c r="E68" s="110"/>
      <c r="F68" s="110"/>
      <c r="G68" s="110"/>
      <c r="H68" s="110"/>
      <c r="I68" s="110"/>
      <c r="J68" s="111">
        <f>J235</f>
        <v>0</v>
      </c>
      <c r="L68" s="108"/>
    </row>
    <row r="69" spans="2:12" s="9" customFormat="1" ht="19.899999999999999" customHeight="1">
      <c r="B69" s="108"/>
      <c r="D69" s="109" t="s">
        <v>263</v>
      </c>
      <c r="E69" s="110"/>
      <c r="F69" s="110"/>
      <c r="G69" s="110"/>
      <c r="H69" s="110"/>
      <c r="I69" s="110"/>
      <c r="J69" s="111">
        <f>J246</f>
        <v>0</v>
      </c>
      <c r="L69" s="108"/>
    </row>
    <row r="70" spans="2:12" s="1" customFormat="1" ht="21.75" customHeight="1">
      <c r="B70" s="32"/>
      <c r="L70" s="32"/>
    </row>
    <row r="71" spans="2:12" s="1" customFormat="1" ht="6.9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2"/>
    </row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2"/>
    </row>
    <row r="76" spans="2:12" s="1" customFormat="1" ht="24.95" customHeight="1">
      <c r="B76" s="32"/>
      <c r="C76" s="21" t="s">
        <v>122</v>
      </c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16</v>
      </c>
      <c r="L78" s="32"/>
    </row>
    <row r="79" spans="2:12" s="1" customFormat="1" ht="16.5" customHeight="1">
      <c r="B79" s="32"/>
      <c r="E79" s="326" t="str">
        <f>E7</f>
        <v>Demolice garáží - Předlice</v>
      </c>
      <c r="F79" s="327"/>
      <c r="G79" s="327"/>
      <c r="H79" s="327"/>
      <c r="L79" s="32"/>
    </row>
    <row r="80" spans="2:12" ht="12" customHeight="1">
      <c r="B80" s="20"/>
      <c r="C80" s="27" t="s">
        <v>110</v>
      </c>
      <c r="L80" s="20"/>
    </row>
    <row r="81" spans="2:65" s="1" customFormat="1" ht="16.5" customHeight="1">
      <c r="B81" s="32"/>
      <c r="E81" s="326" t="s">
        <v>111</v>
      </c>
      <c r="F81" s="328"/>
      <c r="G81" s="328"/>
      <c r="H81" s="328"/>
      <c r="L81" s="32"/>
    </row>
    <row r="82" spans="2:65" s="1" customFormat="1" ht="12" customHeight="1">
      <c r="B82" s="32"/>
      <c r="C82" s="27" t="s">
        <v>112</v>
      </c>
      <c r="L82" s="32"/>
    </row>
    <row r="83" spans="2:65" s="1" customFormat="1" ht="16.5" customHeight="1">
      <c r="B83" s="32"/>
      <c r="E83" s="285" t="str">
        <f>E11</f>
        <v>01.02 - Demolice garáží</v>
      </c>
      <c r="F83" s="328"/>
      <c r="G83" s="328"/>
      <c r="H83" s="328"/>
      <c r="L83" s="32"/>
    </row>
    <row r="84" spans="2:65" s="1" customFormat="1" ht="6.95" customHeight="1">
      <c r="B84" s="32"/>
      <c r="L84" s="32"/>
    </row>
    <row r="85" spans="2:65" s="1" customFormat="1" ht="12" customHeight="1">
      <c r="B85" s="32"/>
      <c r="C85" s="27" t="s">
        <v>21</v>
      </c>
      <c r="F85" s="25" t="str">
        <f>F14</f>
        <v>Ústí n.L. - Předlice</v>
      </c>
      <c r="I85" s="27" t="s">
        <v>23</v>
      </c>
      <c r="J85" s="49" t="str">
        <f>IF(J14="","",J14)</f>
        <v>26. 3. 2024</v>
      </c>
      <c r="L85" s="32"/>
    </row>
    <row r="86" spans="2:65" s="1" customFormat="1" ht="6.95" customHeight="1">
      <c r="B86" s="32"/>
      <c r="L86" s="32"/>
    </row>
    <row r="87" spans="2:65" s="1" customFormat="1" ht="15.2" customHeight="1">
      <c r="B87" s="32"/>
      <c r="C87" s="27" t="s">
        <v>25</v>
      </c>
      <c r="F87" s="25" t="str">
        <f>E17</f>
        <v>Statutární město Ústí nad Labem</v>
      </c>
      <c r="I87" s="27" t="s">
        <v>31</v>
      </c>
      <c r="J87" s="30" t="str">
        <f>E23</f>
        <v>AIDIA21 s.r.o.</v>
      </c>
      <c r="L87" s="32"/>
    </row>
    <row r="88" spans="2:65" s="1" customFormat="1" ht="15.2" customHeight="1">
      <c r="B88" s="32"/>
      <c r="C88" s="27" t="s">
        <v>29</v>
      </c>
      <c r="F88" s="25" t="str">
        <f>IF(E20="","",E20)</f>
        <v>Vyplň údaj</v>
      </c>
      <c r="I88" s="27" t="s">
        <v>34</v>
      </c>
      <c r="J88" s="30" t="str">
        <f>E26</f>
        <v>L. Štuller</v>
      </c>
      <c r="L88" s="32"/>
    </row>
    <row r="89" spans="2:65" s="1" customFormat="1" ht="10.35" customHeight="1">
      <c r="B89" s="32"/>
      <c r="L89" s="32"/>
    </row>
    <row r="90" spans="2:65" s="10" customFormat="1" ht="29.25" customHeight="1">
      <c r="B90" s="112"/>
      <c r="C90" s="113" t="s">
        <v>123</v>
      </c>
      <c r="D90" s="114" t="s">
        <v>57</v>
      </c>
      <c r="E90" s="114" t="s">
        <v>53</v>
      </c>
      <c r="F90" s="114" t="s">
        <v>54</v>
      </c>
      <c r="G90" s="114" t="s">
        <v>124</v>
      </c>
      <c r="H90" s="114" t="s">
        <v>125</v>
      </c>
      <c r="I90" s="114" t="s">
        <v>126</v>
      </c>
      <c r="J90" s="114" t="s">
        <v>116</v>
      </c>
      <c r="K90" s="115" t="s">
        <v>127</v>
      </c>
      <c r="L90" s="112"/>
      <c r="M90" s="56" t="s">
        <v>19</v>
      </c>
      <c r="N90" s="57" t="s">
        <v>42</v>
      </c>
      <c r="O90" s="57" t="s">
        <v>128</v>
      </c>
      <c r="P90" s="57" t="s">
        <v>129</v>
      </c>
      <c r="Q90" s="57" t="s">
        <v>130</v>
      </c>
      <c r="R90" s="57" t="s">
        <v>131</v>
      </c>
      <c r="S90" s="57" t="s">
        <v>132</v>
      </c>
      <c r="T90" s="58" t="s">
        <v>133</v>
      </c>
    </row>
    <row r="91" spans="2:65" s="1" customFormat="1" ht="22.9" customHeight="1">
      <c r="B91" s="32"/>
      <c r="C91" s="61" t="s">
        <v>134</v>
      </c>
      <c r="J91" s="116">
        <f>BK91</f>
        <v>0</v>
      </c>
      <c r="L91" s="32"/>
      <c r="M91" s="59"/>
      <c r="N91" s="50"/>
      <c r="O91" s="50"/>
      <c r="P91" s="117">
        <f>P92+P234</f>
        <v>0</v>
      </c>
      <c r="Q91" s="50"/>
      <c r="R91" s="117">
        <f>R92+R234</f>
        <v>0</v>
      </c>
      <c r="S91" s="50"/>
      <c r="T91" s="118">
        <f>T92+T234</f>
        <v>320.448958</v>
      </c>
      <c r="AT91" s="17" t="s">
        <v>71</v>
      </c>
      <c r="AU91" s="17" t="s">
        <v>117</v>
      </c>
      <c r="BK91" s="119">
        <f>BK92+BK234</f>
        <v>0</v>
      </c>
    </row>
    <row r="92" spans="2:65" s="11" customFormat="1" ht="25.9" customHeight="1">
      <c r="B92" s="120"/>
      <c r="D92" s="121" t="s">
        <v>71</v>
      </c>
      <c r="E92" s="122" t="s">
        <v>135</v>
      </c>
      <c r="F92" s="122" t="s">
        <v>136</v>
      </c>
      <c r="I92" s="123"/>
      <c r="J92" s="124">
        <f>BK92</f>
        <v>0</v>
      </c>
      <c r="L92" s="120"/>
      <c r="M92" s="125"/>
      <c r="P92" s="126">
        <f>P93+P162</f>
        <v>0</v>
      </c>
      <c r="R92" s="126">
        <f>R93+R162</f>
        <v>0</v>
      </c>
      <c r="T92" s="127">
        <f>T93+T162</f>
        <v>304.72102999999998</v>
      </c>
      <c r="AR92" s="121" t="s">
        <v>79</v>
      </c>
      <c r="AT92" s="128" t="s">
        <v>71</v>
      </c>
      <c r="AU92" s="128" t="s">
        <v>72</v>
      </c>
      <c r="AY92" s="121" t="s">
        <v>137</v>
      </c>
      <c r="BK92" s="129">
        <f>BK93+BK162</f>
        <v>0</v>
      </c>
    </row>
    <row r="93" spans="2:65" s="11" customFormat="1" ht="22.9" customHeight="1">
      <c r="B93" s="120"/>
      <c r="D93" s="121" t="s">
        <v>71</v>
      </c>
      <c r="E93" s="130" t="s">
        <v>164</v>
      </c>
      <c r="F93" s="130" t="s">
        <v>165</v>
      </c>
      <c r="I93" s="123"/>
      <c r="J93" s="131">
        <f>BK93</f>
        <v>0</v>
      </c>
      <c r="L93" s="120"/>
      <c r="M93" s="125"/>
      <c r="P93" s="126">
        <f>SUM(P94:P161)</f>
        <v>0</v>
      </c>
      <c r="R93" s="126">
        <f>SUM(R94:R161)</f>
        <v>0</v>
      </c>
      <c r="T93" s="127">
        <f>SUM(T94:T161)</f>
        <v>304.72102999999998</v>
      </c>
      <c r="AR93" s="121" t="s">
        <v>79</v>
      </c>
      <c r="AT93" s="128" t="s">
        <v>71</v>
      </c>
      <c r="AU93" s="128" t="s">
        <v>79</v>
      </c>
      <c r="AY93" s="121" t="s">
        <v>137</v>
      </c>
      <c r="BK93" s="129">
        <f>SUM(BK94:BK161)</f>
        <v>0</v>
      </c>
    </row>
    <row r="94" spans="2:65" s="1" customFormat="1" ht="37.9" customHeight="1">
      <c r="B94" s="32"/>
      <c r="C94" s="132" t="s">
        <v>79</v>
      </c>
      <c r="D94" s="132" t="s">
        <v>139</v>
      </c>
      <c r="E94" s="133" t="s">
        <v>264</v>
      </c>
      <c r="F94" s="134" t="s">
        <v>265</v>
      </c>
      <c r="G94" s="135" t="s">
        <v>202</v>
      </c>
      <c r="H94" s="136">
        <v>68.78</v>
      </c>
      <c r="I94" s="137"/>
      <c r="J94" s="138">
        <f>ROUND(I94*H94,2)</f>
        <v>0</v>
      </c>
      <c r="K94" s="134" t="s">
        <v>143</v>
      </c>
      <c r="L94" s="32"/>
      <c r="M94" s="139" t="s">
        <v>19</v>
      </c>
      <c r="N94" s="140" t="s">
        <v>43</v>
      </c>
      <c r="P94" s="141">
        <f>O94*H94</f>
        <v>0</v>
      </c>
      <c r="Q94" s="141">
        <v>0</v>
      </c>
      <c r="R94" s="141">
        <f>Q94*H94</f>
        <v>0</v>
      </c>
      <c r="S94" s="141">
        <v>2.004</v>
      </c>
      <c r="T94" s="142">
        <f>S94*H94</f>
        <v>137.83511999999999</v>
      </c>
      <c r="AR94" s="143" t="s">
        <v>144</v>
      </c>
      <c r="AT94" s="143" t="s">
        <v>139</v>
      </c>
      <c r="AU94" s="143" t="s">
        <v>81</v>
      </c>
      <c r="AY94" s="17" t="s">
        <v>137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7" t="s">
        <v>79</v>
      </c>
      <c r="BK94" s="144">
        <f>ROUND(I94*H94,2)</f>
        <v>0</v>
      </c>
      <c r="BL94" s="17" t="s">
        <v>144</v>
      </c>
      <c r="BM94" s="143" t="s">
        <v>266</v>
      </c>
    </row>
    <row r="95" spans="2:65" s="1" customFormat="1" ht="11.25">
      <c r="B95" s="32"/>
      <c r="D95" s="145" t="s">
        <v>146</v>
      </c>
      <c r="F95" s="146" t="s">
        <v>267</v>
      </c>
      <c r="I95" s="147"/>
      <c r="L95" s="32"/>
      <c r="M95" s="148"/>
      <c r="T95" s="53"/>
      <c r="AT95" s="17" t="s">
        <v>146</v>
      </c>
      <c r="AU95" s="17" t="s">
        <v>81</v>
      </c>
    </row>
    <row r="96" spans="2:65" s="12" customFormat="1" ht="11.25">
      <c r="B96" s="149"/>
      <c r="D96" s="150" t="s">
        <v>148</v>
      </c>
      <c r="E96" s="151" t="s">
        <v>19</v>
      </c>
      <c r="F96" s="152" t="s">
        <v>149</v>
      </c>
      <c r="H96" s="151" t="s">
        <v>19</v>
      </c>
      <c r="I96" s="153"/>
      <c r="L96" s="149"/>
      <c r="M96" s="154"/>
      <c r="T96" s="155"/>
      <c r="AT96" s="151" t="s">
        <v>148</v>
      </c>
      <c r="AU96" s="151" t="s">
        <v>81</v>
      </c>
      <c r="AV96" s="12" t="s">
        <v>79</v>
      </c>
      <c r="AW96" s="12" t="s">
        <v>33</v>
      </c>
      <c r="AX96" s="12" t="s">
        <v>72</v>
      </c>
      <c r="AY96" s="151" t="s">
        <v>137</v>
      </c>
    </row>
    <row r="97" spans="2:51" s="12" customFormat="1" ht="11.25">
      <c r="B97" s="149"/>
      <c r="D97" s="150" t="s">
        <v>148</v>
      </c>
      <c r="E97" s="151" t="s">
        <v>19</v>
      </c>
      <c r="F97" s="152" t="s">
        <v>268</v>
      </c>
      <c r="H97" s="151" t="s">
        <v>19</v>
      </c>
      <c r="I97" s="153"/>
      <c r="L97" s="149"/>
      <c r="M97" s="154"/>
      <c r="T97" s="155"/>
      <c r="AT97" s="151" t="s">
        <v>148</v>
      </c>
      <c r="AU97" s="151" t="s">
        <v>81</v>
      </c>
      <c r="AV97" s="12" t="s">
        <v>79</v>
      </c>
      <c r="AW97" s="12" t="s">
        <v>33</v>
      </c>
      <c r="AX97" s="12" t="s">
        <v>72</v>
      </c>
      <c r="AY97" s="151" t="s">
        <v>137</v>
      </c>
    </row>
    <row r="98" spans="2:51" s="12" customFormat="1" ht="11.25">
      <c r="B98" s="149"/>
      <c r="D98" s="150" t="s">
        <v>148</v>
      </c>
      <c r="E98" s="151" t="s">
        <v>19</v>
      </c>
      <c r="F98" s="152" t="s">
        <v>269</v>
      </c>
      <c r="H98" s="151" t="s">
        <v>19</v>
      </c>
      <c r="I98" s="153"/>
      <c r="L98" s="149"/>
      <c r="M98" s="154"/>
      <c r="T98" s="155"/>
      <c r="AT98" s="151" t="s">
        <v>148</v>
      </c>
      <c r="AU98" s="151" t="s">
        <v>81</v>
      </c>
      <c r="AV98" s="12" t="s">
        <v>79</v>
      </c>
      <c r="AW98" s="12" t="s">
        <v>33</v>
      </c>
      <c r="AX98" s="12" t="s">
        <v>72</v>
      </c>
      <c r="AY98" s="151" t="s">
        <v>137</v>
      </c>
    </row>
    <row r="99" spans="2:51" s="12" customFormat="1" ht="11.25">
      <c r="B99" s="149"/>
      <c r="D99" s="150" t="s">
        <v>148</v>
      </c>
      <c r="E99" s="151" t="s">
        <v>19</v>
      </c>
      <c r="F99" s="152" t="s">
        <v>270</v>
      </c>
      <c r="H99" s="151" t="s">
        <v>19</v>
      </c>
      <c r="I99" s="153"/>
      <c r="L99" s="149"/>
      <c r="M99" s="154"/>
      <c r="T99" s="155"/>
      <c r="AT99" s="151" t="s">
        <v>148</v>
      </c>
      <c r="AU99" s="151" t="s">
        <v>81</v>
      </c>
      <c r="AV99" s="12" t="s">
        <v>79</v>
      </c>
      <c r="AW99" s="12" t="s">
        <v>33</v>
      </c>
      <c r="AX99" s="12" t="s">
        <v>72</v>
      </c>
      <c r="AY99" s="151" t="s">
        <v>137</v>
      </c>
    </row>
    <row r="100" spans="2:51" s="12" customFormat="1" ht="11.25">
      <c r="B100" s="149"/>
      <c r="D100" s="150" t="s">
        <v>148</v>
      </c>
      <c r="E100" s="151" t="s">
        <v>19</v>
      </c>
      <c r="F100" s="152" t="s">
        <v>271</v>
      </c>
      <c r="H100" s="151" t="s">
        <v>19</v>
      </c>
      <c r="I100" s="153"/>
      <c r="L100" s="149"/>
      <c r="M100" s="154"/>
      <c r="T100" s="155"/>
      <c r="AT100" s="151" t="s">
        <v>148</v>
      </c>
      <c r="AU100" s="151" t="s">
        <v>81</v>
      </c>
      <c r="AV100" s="12" t="s">
        <v>79</v>
      </c>
      <c r="AW100" s="12" t="s">
        <v>33</v>
      </c>
      <c r="AX100" s="12" t="s">
        <v>72</v>
      </c>
      <c r="AY100" s="151" t="s">
        <v>137</v>
      </c>
    </row>
    <row r="101" spans="2:51" s="12" customFormat="1" ht="11.25">
      <c r="B101" s="149"/>
      <c r="D101" s="150" t="s">
        <v>148</v>
      </c>
      <c r="E101" s="151" t="s">
        <v>19</v>
      </c>
      <c r="F101" s="152" t="s">
        <v>272</v>
      </c>
      <c r="H101" s="151" t="s">
        <v>19</v>
      </c>
      <c r="I101" s="153"/>
      <c r="L101" s="149"/>
      <c r="M101" s="154"/>
      <c r="T101" s="155"/>
      <c r="AT101" s="151" t="s">
        <v>148</v>
      </c>
      <c r="AU101" s="151" t="s">
        <v>81</v>
      </c>
      <c r="AV101" s="12" t="s">
        <v>79</v>
      </c>
      <c r="AW101" s="12" t="s">
        <v>33</v>
      </c>
      <c r="AX101" s="12" t="s">
        <v>72</v>
      </c>
      <c r="AY101" s="151" t="s">
        <v>137</v>
      </c>
    </row>
    <row r="102" spans="2:51" s="12" customFormat="1" ht="11.25">
      <c r="B102" s="149"/>
      <c r="D102" s="150" t="s">
        <v>148</v>
      </c>
      <c r="E102" s="151" t="s">
        <v>19</v>
      </c>
      <c r="F102" s="152" t="s">
        <v>273</v>
      </c>
      <c r="H102" s="151" t="s">
        <v>19</v>
      </c>
      <c r="I102" s="153"/>
      <c r="L102" s="149"/>
      <c r="M102" s="154"/>
      <c r="T102" s="155"/>
      <c r="AT102" s="151" t="s">
        <v>148</v>
      </c>
      <c r="AU102" s="151" t="s">
        <v>81</v>
      </c>
      <c r="AV102" s="12" t="s">
        <v>79</v>
      </c>
      <c r="AW102" s="12" t="s">
        <v>33</v>
      </c>
      <c r="AX102" s="12" t="s">
        <v>72</v>
      </c>
      <c r="AY102" s="151" t="s">
        <v>137</v>
      </c>
    </row>
    <row r="103" spans="2:51" s="12" customFormat="1" ht="11.25">
      <c r="B103" s="149"/>
      <c r="D103" s="150" t="s">
        <v>148</v>
      </c>
      <c r="E103" s="151" t="s">
        <v>19</v>
      </c>
      <c r="F103" s="152" t="s">
        <v>274</v>
      </c>
      <c r="H103" s="151" t="s">
        <v>19</v>
      </c>
      <c r="I103" s="153"/>
      <c r="L103" s="149"/>
      <c r="M103" s="154"/>
      <c r="T103" s="155"/>
      <c r="AT103" s="151" t="s">
        <v>148</v>
      </c>
      <c r="AU103" s="151" t="s">
        <v>81</v>
      </c>
      <c r="AV103" s="12" t="s">
        <v>79</v>
      </c>
      <c r="AW103" s="12" t="s">
        <v>33</v>
      </c>
      <c r="AX103" s="12" t="s">
        <v>72</v>
      </c>
      <c r="AY103" s="151" t="s">
        <v>137</v>
      </c>
    </row>
    <row r="104" spans="2:51" s="12" customFormat="1" ht="11.25">
      <c r="B104" s="149"/>
      <c r="D104" s="150" t="s">
        <v>148</v>
      </c>
      <c r="E104" s="151" t="s">
        <v>19</v>
      </c>
      <c r="F104" s="152" t="s">
        <v>275</v>
      </c>
      <c r="H104" s="151" t="s">
        <v>19</v>
      </c>
      <c r="I104" s="153"/>
      <c r="L104" s="149"/>
      <c r="M104" s="154"/>
      <c r="T104" s="155"/>
      <c r="AT104" s="151" t="s">
        <v>148</v>
      </c>
      <c r="AU104" s="151" t="s">
        <v>81</v>
      </c>
      <c r="AV104" s="12" t="s">
        <v>79</v>
      </c>
      <c r="AW104" s="12" t="s">
        <v>33</v>
      </c>
      <c r="AX104" s="12" t="s">
        <v>72</v>
      </c>
      <c r="AY104" s="151" t="s">
        <v>137</v>
      </c>
    </row>
    <row r="105" spans="2:51" s="12" customFormat="1" ht="22.5">
      <c r="B105" s="149"/>
      <c r="D105" s="150" t="s">
        <v>148</v>
      </c>
      <c r="E105" s="151" t="s">
        <v>19</v>
      </c>
      <c r="F105" s="152" t="s">
        <v>276</v>
      </c>
      <c r="H105" s="151" t="s">
        <v>19</v>
      </c>
      <c r="I105" s="153"/>
      <c r="L105" s="149"/>
      <c r="M105" s="154"/>
      <c r="T105" s="155"/>
      <c r="AT105" s="151" t="s">
        <v>148</v>
      </c>
      <c r="AU105" s="151" t="s">
        <v>81</v>
      </c>
      <c r="AV105" s="12" t="s">
        <v>79</v>
      </c>
      <c r="AW105" s="12" t="s">
        <v>33</v>
      </c>
      <c r="AX105" s="12" t="s">
        <v>72</v>
      </c>
      <c r="AY105" s="151" t="s">
        <v>137</v>
      </c>
    </row>
    <row r="106" spans="2:51" s="12" customFormat="1" ht="11.25">
      <c r="B106" s="149"/>
      <c r="D106" s="150" t="s">
        <v>148</v>
      </c>
      <c r="E106" s="151" t="s">
        <v>19</v>
      </c>
      <c r="F106" s="152" t="s">
        <v>277</v>
      </c>
      <c r="H106" s="151" t="s">
        <v>19</v>
      </c>
      <c r="I106" s="153"/>
      <c r="L106" s="149"/>
      <c r="M106" s="154"/>
      <c r="T106" s="155"/>
      <c r="AT106" s="151" t="s">
        <v>148</v>
      </c>
      <c r="AU106" s="151" t="s">
        <v>81</v>
      </c>
      <c r="AV106" s="12" t="s">
        <v>79</v>
      </c>
      <c r="AW106" s="12" t="s">
        <v>33</v>
      </c>
      <c r="AX106" s="12" t="s">
        <v>72</v>
      </c>
      <c r="AY106" s="151" t="s">
        <v>137</v>
      </c>
    </row>
    <row r="107" spans="2:51" s="12" customFormat="1" ht="22.5">
      <c r="B107" s="149"/>
      <c r="D107" s="150" t="s">
        <v>148</v>
      </c>
      <c r="E107" s="151" t="s">
        <v>19</v>
      </c>
      <c r="F107" s="152" t="s">
        <v>278</v>
      </c>
      <c r="H107" s="151" t="s">
        <v>19</v>
      </c>
      <c r="I107" s="153"/>
      <c r="L107" s="149"/>
      <c r="M107" s="154"/>
      <c r="T107" s="155"/>
      <c r="AT107" s="151" t="s">
        <v>148</v>
      </c>
      <c r="AU107" s="151" t="s">
        <v>81</v>
      </c>
      <c r="AV107" s="12" t="s">
        <v>79</v>
      </c>
      <c r="AW107" s="12" t="s">
        <v>33</v>
      </c>
      <c r="AX107" s="12" t="s">
        <v>72</v>
      </c>
      <c r="AY107" s="151" t="s">
        <v>137</v>
      </c>
    </row>
    <row r="108" spans="2:51" s="12" customFormat="1" ht="11.25">
      <c r="B108" s="149"/>
      <c r="D108" s="150" t="s">
        <v>148</v>
      </c>
      <c r="E108" s="151" t="s">
        <v>19</v>
      </c>
      <c r="F108" s="152" t="s">
        <v>279</v>
      </c>
      <c r="H108" s="151" t="s">
        <v>19</v>
      </c>
      <c r="I108" s="153"/>
      <c r="L108" s="149"/>
      <c r="M108" s="154"/>
      <c r="T108" s="155"/>
      <c r="AT108" s="151" t="s">
        <v>148</v>
      </c>
      <c r="AU108" s="151" t="s">
        <v>81</v>
      </c>
      <c r="AV108" s="12" t="s">
        <v>79</v>
      </c>
      <c r="AW108" s="12" t="s">
        <v>33</v>
      </c>
      <c r="AX108" s="12" t="s">
        <v>72</v>
      </c>
      <c r="AY108" s="151" t="s">
        <v>137</v>
      </c>
    </row>
    <row r="109" spans="2:51" s="12" customFormat="1" ht="11.25">
      <c r="B109" s="149"/>
      <c r="D109" s="150" t="s">
        <v>148</v>
      </c>
      <c r="E109" s="151" t="s">
        <v>19</v>
      </c>
      <c r="F109" s="152" t="s">
        <v>280</v>
      </c>
      <c r="H109" s="151" t="s">
        <v>19</v>
      </c>
      <c r="I109" s="153"/>
      <c r="L109" s="149"/>
      <c r="M109" s="154"/>
      <c r="T109" s="155"/>
      <c r="AT109" s="151" t="s">
        <v>148</v>
      </c>
      <c r="AU109" s="151" t="s">
        <v>81</v>
      </c>
      <c r="AV109" s="12" t="s">
        <v>79</v>
      </c>
      <c r="AW109" s="12" t="s">
        <v>33</v>
      </c>
      <c r="AX109" s="12" t="s">
        <v>72</v>
      </c>
      <c r="AY109" s="151" t="s">
        <v>137</v>
      </c>
    </row>
    <row r="110" spans="2:51" s="13" customFormat="1" ht="11.25">
      <c r="B110" s="156"/>
      <c r="D110" s="150" t="s">
        <v>148</v>
      </c>
      <c r="E110" s="157" t="s">
        <v>19</v>
      </c>
      <c r="F110" s="158" t="s">
        <v>100</v>
      </c>
      <c r="H110" s="159">
        <v>68.78</v>
      </c>
      <c r="I110" s="160"/>
      <c r="L110" s="156"/>
      <c r="M110" s="161"/>
      <c r="T110" s="162"/>
      <c r="AT110" s="163" t="s">
        <v>148</v>
      </c>
      <c r="AU110" s="163" t="s">
        <v>81</v>
      </c>
      <c r="AV110" s="13" t="s">
        <v>81</v>
      </c>
      <c r="AW110" s="13" t="s">
        <v>33</v>
      </c>
      <c r="AX110" s="13" t="s">
        <v>79</v>
      </c>
      <c r="AY110" s="163" t="s">
        <v>137</v>
      </c>
    </row>
    <row r="111" spans="2:51" s="1" customFormat="1" ht="11.25">
      <c r="B111" s="32"/>
      <c r="D111" s="150" t="s">
        <v>152</v>
      </c>
      <c r="F111" s="164" t="s">
        <v>281</v>
      </c>
      <c r="L111" s="32"/>
      <c r="M111" s="148"/>
      <c r="T111" s="53"/>
      <c r="AU111" s="17" t="s">
        <v>81</v>
      </c>
    </row>
    <row r="112" spans="2:51" s="1" customFormat="1" ht="11.25">
      <c r="B112" s="32"/>
      <c r="D112" s="150" t="s">
        <v>152</v>
      </c>
      <c r="F112" s="165" t="s">
        <v>282</v>
      </c>
      <c r="H112" s="166">
        <v>36.872999999999998</v>
      </c>
      <c r="L112" s="32"/>
      <c r="M112" s="148"/>
      <c r="T112" s="53"/>
      <c r="AU112" s="17" t="s">
        <v>81</v>
      </c>
    </row>
    <row r="113" spans="2:47" s="1" customFormat="1" ht="11.25">
      <c r="B113" s="32"/>
      <c r="D113" s="150" t="s">
        <v>152</v>
      </c>
      <c r="F113" s="164" t="s">
        <v>283</v>
      </c>
      <c r="L113" s="32"/>
      <c r="M113" s="148"/>
      <c r="T113" s="53"/>
      <c r="AU113" s="17" t="s">
        <v>81</v>
      </c>
    </row>
    <row r="114" spans="2:47" s="1" customFormat="1" ht="11.25">
      <c r="B114" s="32"/>
      <c r="D114" s="150" t="s">
        <v>152</v>
      </c>
      <c r="F114" s="165" t="s">
        <v>284</v>
      </c>
      <c r="H114" s="166">
        <v>2.3610000000000002</v>
      </c>
      <c r="L114" s="32"/>
      <c r="M114" s="148"/>
      <c r="T114" s="53"/>
      <c r="AU114" s="17" t="s">
        <v>81</v>
      </c>
    </row>
    <row r="115" spans="2:47" s="1" customFormat="1" ht="11.25">
      <c r="B115" s="32"/>
      <c r="D115" s="150" t="s">
        <v>152</v>
      </c>
      <c r="F115" s="164" t="s">
        <v>285</v>
      </c>
      <c r="L115" s="32"/>
      <c r="M115" s="148"/>
      <c r="T115" s="53"/>
      <c r="AU115" s="17" t="s">
        <v>81</v>
      </c>
    </row>
    <row r="116" spans="2:47" s="1" customFormat="1" ht="11.25">
      <c r="B116" s="32"/>
      <c r="D116" s="150" t="s">
        <v>152</v>
      </c>
      <c r="F116" s="165" t="s">
        <v>286</v>
      </c>
      <c r="H116" s="166">
        <v>36.869999999999997</v>
      </c>
      <c r="L116" s="32"/>
      <c r="M116" s="148"/>
      <c r="T116" s="53"/>
      <c r="AU116" s="17" t="s">
        <v>81</v>
      </c>
    </row>
    <row r="117" spans="2:47" s="1" customFormat="1" ht="11.25">
      <c r="B117" s="32"/>
      <c r="D117" s="150" t="s">
        <v>152</v>
      </c>
      <c r="F117" s="164" t="s">
        <v>287</v>
      </c>
      <c r="L117" s="32"/>
      <c r="M117" s="148"/>
      <c r="T117" s="53"/>
      <c r="AU117" s="17" t="s">
        <v>81</v>
      </c>
    </row>
    <row r="118" spans="2:47" s="1" customFormat="1" ht="11.25">
      <c r="B118" s="32"/>
      <c r="D118" s="150" t="s">
        <v>152</v>
      </c>
      <c r="F118" s="165" t="s">
        <v>288</v>
      </c>
      <c r="H118" s="166">
        <v>2.7890000000000001</v>
      </c>
      <c r="L118" s="32"/>
      <c r="M118" s="148"/>
      <c r="T118" s="53"/>
      <c r="AU118" s="17" t="s">
        <v>81</v>
      </c>
    </row>
    <row r="119" spans="2:47" s="1" customFormat="1" ht="11.25">
      <c r="B119" s="32"/>
      <c r="D119" s="150" t="s">
        <v>152</v>
      </c>
      <c r="F119" s="164" t="s">
        <v>289</v>
      </c>
      <c r="L119" s="32"/>
      <c r="M119" s="148"/>
      <c r="T119" s="53"/>
      <c r="AU119" s="17" t="s">
        <v>81</v>
      </c>
    </row>
    <row r="120" spans="2:47" s="1" customFormat="1" ht="11.25">
      <c r="B120" s="32"/>
      <c r="D120" s="150" t="s">
        <v>152</v>
      </c>
      <c r="F120" s="165" t="s">
        <v>290</v>
      </c>
      <c r="H120" s="166">
        <v>13.26</v>
      </c>
      <c r="L120" s="32"/>
      <c r="M120" s="148"/>
      <c r="T120" s="53"/>
      <c r="AU120" s="17" t="s">
        <v>81</v>
      </c>
    </row>
    <row r="121" spans="2:47" s="1" customFormat="1" ht="11.25">
      <c r="B121" s="32"/>
      <c r="D121" s="150" t="s">
        <v>152</v>
      </c>
      <c r="F121" s="164" t="s">
        <v>291</v>
      </c>
      <c r="L121" s="32"/>
      <c r="M121" s="148"/>
      <c r="T121" s="53"/>
      <c r="AU121" s="17" t="s">
        <v>81</v>
      </c>
    </row>
    <row r="122" spans="2:47" s="1" customFormat="1" ht="11.25">
      <c r="B122" s="32"/>
      <c r="D122" s="150" t="s">
        <v>152</v>
      </c>
      <c r="F122" s="165" t="s">
        <v>292</v>
      </c>
      <c r="H122" s="166">
        <v>12</v>
      </c>
      <c r="L122" s="32"/>
      <c r="M122" s="148"/>
      <c r="T122" s="53"/>
      <c r="AU122" s="17" t="s">
        <v>81</v>
      </c>
    </row>
    <row r="123" spans="2:47" s="1" customFormat="1" ht="11.25">
      <c r="B123" s="32"/>
      <c r="D123" s="150" t="s">
        <v>152</v>
      </c>
      <c r="F123" s="164" t="s">
        <v>293</v>
      </c>
      <c r="L123" s="32"/>
      <c r="M123" s="148"/>
      <c r="T123" s="53"/>
      <c r="AU123" s="17" t="s">
        <v>81</v>
      </c>
    </row>
    <row r="124" spans="2:47" s="1" customFormat="1" ht="11.25">
      <c r="B124" s="32"/>
      <c r="D124" s="150" t="s">
        <v>152</v>
      </c>
      <c r="F124" s="165" t="s">
        <v>294</v>
      </c>
      <c r="H124" s="166">
        <v>1.33</v>
      </c>
      <c r="L124" s="32"/>
      <c r="M124" s="148"/>
      <c r="T124" s="53"/>
      <c r="AU124" s="17" t="s">
        <v>81</v>
      </c>
    </row>
    <row r="125" spans="2:47" s="1" customFormat="1" ht="11.25">
      <c r="B125" s="32"/>
      <c r="D125" s="150" t="s">
        <v>152</v>
      </c>
      <c r="F125" s="164" t="s">
        <v>295</v>
      </c>
      <c r="L125" s="32"/>
      <c r="M125" s="148"/>
      <c r="T125" s="53"/>
      <c r="AU125" s="17" t="s">
        <v>81</v>
      </c>
    </row>
    <row r="126" spans="2:47" s="1" customFormat="1" ht="11.25">
      <c r="B126" s="32"/>
      <c r="D126" s="150" t="s">
        <v>152</v>
      </c>
      <c r="F126" s="165" t="s">
        <v>296</v>
      </c>
      <c r="H126" s="166">
        <v>2.5710000000000002</v>
      </c>
      <c r="L126" s="32"/>
      <c r="M126" s="148"/>
      <c r="T126" s="53"/>
      <c r="AU126" s="17" t="s">
        <v>81</v>
      </c>
    </row>
    <row r="127" spans="2:47" s="1" customFormat="1" ht="11.25">
      <c r="B127" s="32"/>
      <c r="D127" s="150" t="s">
        <v>152</v>
      </c>
      <c r="F127" s="164" t="s">
        <v>297</v>
      </c>
      <c r="L127" s="32"/>
      <c r="M127" s="148"/>
      <c r="T127" s="53"/>
      <c r="AU127" s="17" t="s">
        <v>81</v>
      </c>
    </row>
    <row r="128" spans="2:47" s="1" customFormat="1" ht="11.25">
      <c r="B128" s="32"/>
      <c r="D128" s="150" t="s">
        <v>152</v>
      </c>
      <c r="F128" s="165" t="s">
        <v>290</v>
      </c>
      <c r="H128" s="166">
        <v>13.26</v>
      </c>
      <c r="L128" s="32"/>
      <c r="M128" s="148"/>
      <c r="T128" s="53"/>
      <c r="AU128" s="17" t="s">
        <v>81</v>
      </c>
    </row>
    <row r="129" spans="2:65" s="1" customFormat="1" ht="11.25">
      <c r="B129" s="32"/>
      <c r="D129" s="150" t="s">
        <v>152</v>
      </c>
      <c r="F129" s="164" t="s">
        <v>298</v>
      </c>
      <c r="L129" s="32"/>
      <c r="M129" s="148"/>
      <c r="T129" s="53"/>
      <c r="AU129" s="17" t="s">
        <v>81</v>
      </c>
    </row>
    <row r="130" spans="2:65" s="1" customFormat="1" ht="11.25">
      <c r="B130" s="32"/>
      <c r="D130" s="150" t="s">
        <v>152</v>
      </c>
      <c r="F130" s="165" t="s">
        <v>299</v>
      </c>
      <c r="H130" s="166">
        <v>11</v>
      </c>
      <c r="L130" s="32"/>
      <c r="M130" s="148"/>
      <c r="T130" s="53"/>
      <c r="AU130" s="17" t="s">
        <v>81</v>
      </c>
    </row>
    <row r="131" spans="2:65" s="1" customFormat="1" ht="11.25">
      <c r="B131" s="32"/>
      <c r="D131" s="150" t="s">
        <v>152</v>
      </c>
      <c r="F131" s="164" t="s">
        <v>300</v>
      </c>
      <c r="L131" s="32"/>
      <c r="M131" s="148"/>
      <c r="T131" s="53"/>
      <c r="AU131" s="17" t="s">
        <v>81</v>
      </c>
    </row>
    <row r="132" spans="2:65" s="1" customFormat="1" ht="11.25">
      <c r="B132" s="32"/>
      <c r="D132" s="150" t="s">
        <v>152</v>
      </c>
      <c r="F132" s="165" t="s">
        <v>301</v>
      </c>
      <c r="H132" s="166">
        <v>6.0670000000000002</v>
      </c>
      <c r="L132" s="32"/>
      <c r="M132" s="148"/>
      <c r="T132" s="53"/>
      <c r="AU132" s="17" t="s">
        <v>81</v>
      </c>
    </row>
    <row r="133" spans="2:65" s="1" customFormat="1" ht="11.25">
      <c r="B133" s="32"/>
      <c r="D133" s="150" t="s">
        <v>152</v>
      </c>
      <c r="F133" s="164" t="s">
        <v>302</v>
      </c>
      <c r="L133" s="32"/>
      <c r="M133" s="148"/>
      <c r="T133" s="53"/>
      <c r="AU133" s="17" t="s">
        <v>81</v>
      </c>
    </row>
    <row r="134" spans="2:65" s="1" customFormat="1" ht="11.25">
      <c r="B134" s="32"/>
      <c r="D134" s="150" t="s">
        <v>152</v>
      </c>
      <c r="F134" s="165" t="s">
        <v>303</v>
      </c>
      <c r="H134" s="166">
        <v>0.13</v>
      </c>
      <c r="L134" s="32"/>
      <c r="M134" s="148"/>
      <c r="T134" s="53"/>
      <c r="AU134" s="17" t="s">
        <v>81</v>
      </c>
    </row>
    <row r="135" spans="2:65" s="1" customFormat="1" ht="11.25">
      <c r="B135" s="32"/>
      <c r="D135" s="150" t="s">
        <v>152</v>
      </c>
      <c r="F135" s="164" t="s">
        <v>304</v>
      </c>
      <c r="L135" s="32"/>
      <c r="M135" s="148"/>
      <c r="T135" s="53"/>
      <c r="AU135" s="17" t="s">
        <v>81</v>
      </c>
    </row>
    <row r="136" spans="2:65" s="1" customFormat="1" ht="11.25">
      <c r="B136" s="32"/>
      <c r="D136" s="150" t="s">
        <v>152</v>
      </c>
      <c r="F136" s="165" t="s">
        <v>305</v>
      </c>
      <c r="H136" s="166">
        <v>0.15</v>
      </c>
      <c r="L136" s="32"/>
      <c r="M136" s="148"/>
      <c r="T136" s="53"/>
      <c r="AU136" s="17" t="s">
        <v>81</v>
      </c>
    </row>
    <row r="137" spans="2:65" s="1" customFormat="1" ht="33" customHeight="1">
      <c r="B137" s="32"/>
      <c r="C137" s="132" t="s">
        <v>81</v>
      </c>
      <c r="D137" s="132" t="s">
        <v>139</v>
      </c>
      <c r="E137" s="133" t="s">
        <v>306</v>
      </c>
      <c r="F137" s="134" t="s">
        <v>307</v>
      </c>
      <c r="G137" s="135" t="s">
        <v>202</v>
      </c>
      <c r="H137" s="136">
        <v>52.991</v>
      </c>
      <c r="I137" s="137"/>
      <c r="J137" s="138">
        <f>ROUND(I137*H137,2)</f>
        <v>0</v>
      </c>
      <c r="K137" s="134" t="s">
        <v>143</v>
      </c>
      <c r="L137" s="32"/>
      <c r="M137" s="139" t="s">
        <v>19</v>
      </c>
      <c r="N137" s="140" t="s">
        <v>43</v>
      </c>
      <c r="P137" s="141">
        <f>O137*H137</f>
        <v>0</v>
      </c>
      <c r="Q137" s="141">
        <v>0</v>
      </c>
      <c r="R137" s="141">
        <f>Q137*H137</f>
        <v>0</v>
      </c>
      <c r="S137" s="141">
        <v>2.41</v>
      </c>
      <c r="T137" s="142">
        <f>S137*H137</f>
        <v>127.70831000000001</v>
      </c>
      <c r="AR137" s="143" t="s">
        <v>144</v>
      </c>
      <c r="AT137" s="143" t="s">
        <v>139</v>
      </c>
      <c r="AU137" s="143" t="s">
        <v>81</v>
      </c>
      <c r="AY137" s="17" t="s">
        <v>137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79</v>
      </c>
      <c r="BK137" s="144">
        <f>ROUND(I137*H137,2)</f>
        <v>0</v>
      </c>
      <c r="BL137" s="17" t="s">
        <v>144</v>
      </c>
      <c r="BM137" s="143" t="s">
        <v>308</v>
      </c>
    </row>
    <row r="138" spans="2:65" s="1" customFormat="1" ht="11.25">
      <c r="B138" s="32"/>
      <c r="D138" s="145" t="s">
        <v>146</v>
      </c>
      <c r="F138" s="146" t="s">
        <v>309</v>
      </c>
      <c r="I138" s="147"/>
      <c r="L138" s="32"/>
      <c r="M138" s="148"/>
      <c r="T138" s="53"/>
      <c r="AT138" s="17" t="s">
        <v>146</v>
      </c>
      <c r="AU138" s="17" t="s">
        <v>81</v>
      </c>
    </row>
    <row r="139" spans="2:65" s="12" customFormat="1" ht="11.25">
      <c r="B139" s="149"/>
      <c r="D139" s="150" t="s">
        <v>148</v>
      </c>
      <c r="E139" s="151" t="s">
        <v>19</v>
      </c>
      <c r="F139" s="152" t="s">
        <v>149</v>
      </c>
      <c r="H139" s="151" t="s">
        <v>19</v>
      </c>
      <c r="I139" s="153"/>
      <c r="L139" s="149"/>
      <c r="M139" s="154"/>
      <c r="T139" s="155"/>
      <c r="AT139" s="151" t="s">
        <v>148</v>
      </c>
      <c r="AU139" s="151" t="s">
        <v>81</v>
      </c>
      <c r="AV139" s="12" t="s">
        <v>79</v>
      </c>
      <c r="AW139" s="12" t="s">
        <v>33</v>
      </c>
      <c r="AX139" s="12" t="s">
        <v>72</v>
      </c>
      <c r="AY139" s="151" t="s">
        <v>137</v>
      </c>
    </row>
    <row r="140" spans="2:65" s="12" customFormat="1" ht="11.25">
      <c r="B140" s="149"/>
      <c r="D140" s="150" t="s">
        <v>148</v>
      </c>
      <c r="E140" s="151" t="s">
        <v>19</v>
      </c>
      <c r="F140" s="152" t="s">
        <v>268</v>
      </c>
      <c r="H140" s="151" t="s">
        <v>19</v>
      </c>
      <c r="I140" s="153"/>
      <c r="L140" s="149"/>
      <c r="M140" s="154"/>
      <c r="T140" s="155"/>
      <c r="AT140" s="151" t="s">
        <v>148</v>
      </c>
      <c r="AU140" s="151" t="s">
        <v>81</v>
      </c>
      <c r="AV140" s="12" t="s">
        <v>79</v>
      </c>
      <c r="AW140" s="12" t="s">
        <v>33</v>
      </c>
      <c r="AX140" s="12" t="s">
        <v>72</v>
      </c>
      <c r="AY140" s="151" t="s">
        <v>137</v>
      </c>
    </row>
    <row r="141" spans="2:65" s="12" customFormat="1" ht="11.25">
      <c r="B141" s="149"/>
      <c r="D141" s="150" t="s">
        <v>148</v>
      </c>
      <c r="E141" s="151" t="s">
        <v>19</v>
      </c>
      <c r="F141" s="152" t="s">
        <v>310</v>
      </c>
      <c r="H141" s="151" t="s">
        <v>19</v>
      </c>
      <c r="I141" s="153"/>
      <c r="L141" s="149"/>
      <c r="M141" s="154"/>
      <c r="T141" s="155"/>
      <c r="AT141" s="151" t="s">
        <v>148</v>
      </c>
      <c r="AU141" s="151" t="s">
        <v>81</v>
      </c>
      <c r="AV141" s="12" t="s">
        <v>79</v>
      </c>
      <c r="AW141" s="12" t="s">
        <v>33</v>
      </c>
      <c r="AX141" s="12" t="s">
        <v>72</v>
      </c>
      <c r="AY141" s="151" t="s">
        <v>137</v>
      </c>
    </row>
    <row r="142" spans="2:65" s="12" customFormat="1" ht="11.25">
      <c r="B142" s="149"/>
      <c r="D142" s="150" t="s">
        <v>148</v>
      </c>
      <c r="E142" s="151" t="s">
        <v>19</v>
      </c>
      <c r="F142" s="152" t="s">
        <v>311</v>
      </c>
      <c r="H142" s="151" t="s">
        <v>19</v>
      </c>
      <c r="I142" s="153"/>
      <c r="L142" s="149"/>
      <c r="M142" s="154"/>
      <c r="T142" s="155"/>
      <c r="AT142" s="151" t="s">
        <v>148</v>
      </c>
      <c r="AU142" s="151" t="s">
        <v>81</v>
      </c>
      <c r="AV142" s="12" t="s">
        <v>79</v>
      </c>
      <c r="AW142" s="12" t="s">
        <v>33</v>
      </c>
      <c r="AX142" s="12" t="s">
        <v>72</v>
      </c>
      <c r="AY142" s="151" t="s">
        <v>137</v>
      </c>
    </row>
    <row r="143" spans="2:65" s="12" customFormat="1" ht="11.25">
      <c r="B143" s="149"/>
      <c r="D143" s="150" t="s">
        <v>148</v>
      </c>
      <c r="E143" s="151" t="s">
        <v>19</v>
      </c>
      <c r="F143" s="152" t="s">
        <v>312</v>
      </c>
      <c r="H143" s="151" t="s">
        <v>19</v>
      </c>
      <c r="I143" s="153"/>
      <c r="L143" s="149"/>
      <c r="M143" s="154"/>
      <c r="T143" s="155"/>
      <c r="AT143" s="151" t="s">
        <v>148</v>
      </c>
      <c r="AU143" s="151" t="s">
        <v>81</v>
      </c>
      <c r="AV143" s="12" t="s">
        <v>79</v>
      </c>
      <c r="AW143" s="12" t="s">
        <v>33</v>
      </c>
      <c r="AX143" s="12" t="s">
        <v>72</v>
      </c>
      <c r="AY143" s="151" t="s">
        <v>137</v>
      </c>
    </row>
    <row r="144" spans="2:65" s="12" customFormat="1" ht="11.25">
      <c r="B144" s="149"/>
      <c r="D144" s="150" t="s">
        <v>148</v>
      </c>
      <c r="E144" s="151" t="s">
        <v>19</v>
      </c>
      <c r="F144" s="152" t="s">
        <v>313</v>
      </c>
      <c r="H144" s="151" t="s">
        <v>19</v>
      </c>
      <c r="I144" s="153"/>
      <c r="L144" s="149"/>
      <c r="M144" s="154"/>
      <c r="T144" s="155"/>
      <c r="AT144" s="151" t="s">
        <v>148</v>
      </c>
      <c r="AU144" s="151" t="s">
        <v>81</v>
      </c>
      <c r="AV144" s="12" t="s">
        <v>79</v>
      </c>
      <c r="AW144" s="12" t="s">
        <v>33</v>
      </c>
      <c r="AX144" s="12" t="s">
        <v>72</v>
      </c>
      <c r="AY144" s="151" t="s">
        <v>137</v>
      </c>
    </row>
    <row r="145" spans="2:65" s="12" customFormat="1" ht="11.25">
      <c r="B145" s="149"/>
      <c r="D145" s="150" t="s">
        <v>148</v>
      </c>
      <c r="E145" s="151" t="s">
        <v>19</v>
      </c>
      <c r="F145" s="152" t="s">
        <v>314</v>
      </c>
      <c r="H145" s="151" t="s">
        <v>19</v>
      </c>
      <c r="I145" s="153"/>
      <c r="L145" s="149"/>
      <c r="M145" s="154"/>
      <c r="T145" s="155"/>
      <c r="AT145" s="151" t="s">
        <v>148</v>
      </c>
      <c r="AU145" s="151" t="s">
        <v>81</v>
      </c>
      <c r="AV145" s="12" t="s">
        <v>79</v>
      </c>
      <c r="AW145" s="12" t="s">
        <v>33</v>
      </c>
      <c r="AX145" s="12" t="s">
        <v>72</v>
      </c>
      <c r="AY145" s="151" t="s">
        <v>137</v>
      </c>
    </row>
    <row r="146" spans="2:65" s="12" customFormat="1" ht="11.25">
      <c r="B146" s="149"/>
      <c r="D146" s="150" t="s">
        <v>148</v>
      </c>
      <c r="E146" s="151" t="s">
        <v>19</v>
      </c>
      <c r="F146" s="152" t="s">
        <v>315</v>
      </c>
      <c r="H146" s="151" t="s">
        <v>19</v>
      </c>
      <c r="I146" s="153"/>
      <c r="L146" s="149"/>
      <c r="M146" s="154"/>
      <c r="T146" s="155"/>
      <c r="AT146" s="151" t="s">
        <v>148</v>
      </c>
      <c r="AU146" s="151" t="s">
        <v>81</v>
      </c>
      <c r="AV146" s="12" t="s">
        <v>79</v>
      </c>
      <c r="AW146" s="12" t="s">
        <v>33</v>
      </c>
      <c r="AX146" s="12" t="s">
        <v>72</v>
      </c>
      <c r="AY146" s="151" t="s">
        <v>137</v>
      </c>
    </row>
    <row r="147" spans="2:65" s="13" customFormat="1" ht="11.25">
      <c r="B147" s="156"/>
      <c r="D147" s="150" t="s">
        <v>148</v>
      </c>
      <c r="E147" s="157" t="s">
        <v>19</v>
      </c>
      <c r="F147" s="158" t="s">
        <v>245</v>
      </c>
      <c r="H147" s="159">
        <v>52.991</v>
      </c>
      <c r="I147" s="160"/>
      <c r="L147" s="156"/>
      <c r="M147" s="161"/>
      <c r="T147" s="162"/>
      <c r="AT147" s="163" t="s">
        <v>148</v>
      </c>
      <c r="AU147" s="163" t="s">
        <v>81</v>
      </c>
      <c r="AV147" s="13" t="s">
        <v>81</v>
      </c>
      <c r="AW147" s="13" t="s">
        <v>33</v>
      </c>
      <c r="AX147" s="13" t="s">
        <v>79</v>
      </c>
      <c r="AY147" s="163" t="s">
        <v>137</v>
      </c>
    </row>
    <row r="148" spans="2:65" s="1" customFormat="1" ht="11.25">
      <c r="B148" s="32"/>
      <c r="D148" s="150" t="s">
        <v>152</v>
      </c>
      <c r="F148" s="164" t="s">
        <v>316</v>
      </c>
      <c r="L148" s="32"/>
      <c r="M148" s="148"/>
      <c r="T148" s="53"/>
      <c r="AU148" s="17" t="s">
        <v>81</v>
      </c>
    </row>
    <row r="149" spans="2:65" s="1" customFormat="1" ht="11.25">
      <c r="B149" s="32"/>
      <c r="D149" s="150" t="s">
        <v>152</v>
      </c>
      <c r="F149" s="165" t="s">
        <v>317</v>
      </c>
      <c r="H149" s="166">
        <v>222.6</v>
      </c>
      <c r="L149" s="32"/>
      <c r="M149" s="148"/>
      <c r="T149" s="53"/>
      <c r="AU149" s="17" t="s">
        <v>81</v>
      </c>
    </row>
    <row r="150" spans="2:65" s="1" customFormat="1" ht="11.25">
      <c r="B150" s="32"/>
      <c r="D150" s="150" t="s">
        <v>152</v>
      </c>
      <c r="F150" s="164" t="s">
        <v>318</v>
      </c>
      <c r="L150" s="32"/>
      <c r="M150" s="148"/>
      <c r="T150" s="53"/>
      <c r="AU150" s="17" t="s">
        <v>81</v>
      </c>
    </row>
    <row r="151" spans="2:65" s="1" customFormat="1" ht="11.25">
      <c r="B151" s="32"/>
      <c r="D151" s="150" t="s">
        <v>152</v>
      </c>
      <c r="F151" s="165" t="s">
        <v>319</v>
      </c>
      <c r="H151" s="166">
        <v>234.63</v>
      </c>
      <c r="L151" s="32"/>
      <c r="M151" s="148"/>
      <c r="T151" s="53"/>
      <c r="AU151" s="17" t="s">
        <v>81</v>
      </c>
    </row>
    <row r="152" spans="2:65" s="1" customFormat="1" ht="33" customHeight="1">
      <c r="B152" s="32"/>
      <c r="C152" s="132" t="s">
        <v>99</v>
      </c>
      <c r="D152" s="132" t="s">
        <v>139</v>
      </c>
      <c r="E152" s="133" t="s">
        <v>320</v>
      </c>
      <c r="F152" s="134" t="s">
        <v>321</v>
      </c>
      <c r="G152" s="135" t="s">
        <v>202</v>
      </c>
      <c r="H152" s="136">
        <v>17.808</v>
      </c>
      <c r="I152" s="137"/>
      <c r="J152" s="138">
        <f>ROUND(I152*H152,2)</f>
        <v>0</v>
      </c>
      <c r="K152" s="134" t="s">
        <v>143</v>
      </c>
      <c r="L152" s="32"/>
      <c r="M152" s="139" t="s">
        <v>19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2.2000000000000002</v>
      </c>
      <c r="T152" s="142">
        <f>S152*H152</f>
        <v>39.177600000000005</v>
      </c>
      <c r="AR152" s="143" t="s">
        <v>144</v>
      </c>
      <c r="AT152" s="143" t="s">
        <v>139</v>
      </c>
      <c r="AU152" s="143" t="s">
        <v>81</v>
      </c>
      <c r="AY152" s="17" t="s">
        <v>137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79</v>
      </c>
      <c r="BK152" s="144">
        <f>ROUND(I152*H152,2)</f>
        <v>0</v>
      </c>
      <c r="BL152" s="17" t="s">
        <v>144</v>
      </c>
      <c r="BM152" s="143" t="s">
        <v>322</v>
      </c>
    </row>
    <row r="153" spans="2:65" s="1" customFormat="1" ht="11.25">
      <c r="B153" s="32"/>
      <c r="D153" s="145" t="s">
        <v>146</v>
      </c>
      <c r="F153" s="146" t="s">
        <v>323</v>
      </c>
      <c r="I153" s="147"/>
      <c r="L153" s="32"/>
      <c r="M153" s="148"/>
      <c r="T153" s="53"/>
      <c r="AT153" s="17" t="s">
        <v>146</v>
      </c>
      <c r="AU153" s="17" t="s">
        <v>81</v>
      </c>
    </row>
    <row r="154" spans="2:65" s="12" customFormat="1" ht="11.25">
      <c r="B154" s="149"/>
      <c r="D154" s="150" t="s">
        <v>148</v>
      </c>
      <c r="E154" s="151" t="s">
        <v>19</v>
      </c>
      <c r="F154" s="152" t="s">
        <v>149</v>
      </c>
      <c r="H154" s="151" t="s">
        <v>19</v>
      </c>
      <c r="I154" s="153"/>
      <c r="L154" s="149"/>
      <c r="M154" s="154"/>
      <c r="T154" s="155"/>
      <c r="AT154" s="151" t="s">
        <v>148</v>
      </c>
      <c r="AU154" s="151" t="s">
        <v>81</v>
      </c>
      <c r="AV154" s="12" t="s">
        <v>79</v>
      </c>
      <c r="AW154" s="12" t="s">
        <v>33</v>
      </c>
      <c r="AX154" s="12" t="s">
        <v>72</v>
      </c>
      <c r="AY154" s="151" t="s">
        <v>137</v>
      </c>
    </row>
    <row r="155" spans="2:65" s="12" customFormat="1" ht="11.25">
      <c r="B155" s="149"/>
      <c r="D155" s="150" t="s">
        <v>148</v>
      </c>
      <c r="E155" s="151" t="s">
        <v>19</v>
      </c>
      <c r="F155" s="152" t="s">
        <v>268</v>
      </c>
      <c r="H155" s="151" t="s">
        <v>19</v>
      </c>
      <c r="I155" s="153"/>
      <c r="L155" s="149"/>
      <c r="M155" s="154"/>
      <c r="T155" s="155"/>
      <c r="AT155" s="151" t="s">
        <v>148</v>
      </c>
      <c r="AU155" s="151" t="s">
        <v>81</v>
      </c>
      <c r="AV155" s="12" t="s">
        <v>79</v>
      </c>
      <c r="AW155" s="12" t="s">
        <v>33</v>
      </c>
      <c r="AX155" s="12" t="s">
        <v>72</v>
      </c>
      <c r="AY155" s="151" t="s">
        <v>137</v>
      </c>
    </row>
    <row r="156" spans="2:65" s="12" customFormat="1" ht="11.25">
      <c r="B156" s="149"/>
      <c r="D156" s="150" t="s">
        <v>148</v>
      </c>
      <c r="E156" s="151" t="s">
        <v>19</v>
      </c>
      <c r="F156" s="152" t="s">
        <v>310</v>
      </c>
      <c r="H156" s="151" t="s">
        <v>19</v>
      </c>
      <c r="I156" s="153"/>
      <c r="L156" s="149"/>
      <c r="M156" s="154"/>
      <c r="T156" s="155"/>
      <c r="AT156" s="151" t="s">
        <v>148</v>
      </c>
      <c r="AU156" s="151" t="s">
        <v>81</v>
      </c>
      <c r="AV156" s="12" t="s">
        <v>79</v>
      </c>
      <c r="AW156" s="12" t="s">
        <v>33</v>
      </c>
      <c r="AX156" s="12" t="s">
        <v>72</v>
      </c>
      <c r="AY156" s="151" t="s">
        <v>137</v>
      </c>
    </row>
    <row r="157" spans="2:65" s="12" customFormat="1" ht="11.25">
      <c r="B157" s="149"/>
      <c r="D157" s="150" t="s">
        <v>148</v>
      </c>
      <c r="E157" s="151" t="s">
        <v>19</v>
      </c>
      <c r="F157" s="152" t="s">
        <v>324</v>
      </c>
      <c r="H157" s="151" t="s">
        <v>19</v>
      </c>
      <c r="I157" s="153"/>
      <c r="L157" s="149"/>
      <c r="M157" s="154"/>
      <c r="T157" s="155"/>
      <c r="AT157" s="151" t="s">
        <v>148</v>
      </c>
      <c r="AU157" s="151" t="s">
        <v>81</v>
      </c>
      <c r="AV157" s="12" t="s">
        <v>79</v>
      </c>
      <c r="AW157" s="12" t="s">
        <v>33</v>
      </c>
      <c r="AX157" s="12" t="s">
        <v>72</v>
      </c>
      <c r="AY157" s="151" t="s">
        <v>137</v>
      </c>
    </row>
    <row r="158" spans="2:65" s="12" customFormat="1" ht="11.25">
      <c r="B158" s="149"/>
      <c r="D158" s="150" t="s">
        <v>148</v>
      </c>
      <c r="E158" s="151" t="s">
        <v>19</v>
      </c>
      <c r="F158" s="152" t="s">
        <v>325</v>
      </c>
      <c r="H158" s="151" t="s">
        <v>19</v>
      </c>
      <c r="I158" s="153"/>
      <c r="L158" s="149"/>
      <c r="M158" s="154"/>
      <c r="T158" s="155"/>
      <c r="AT158" s="151" t="s">
        <v>148</v>
      </c>
      <c r="AU158" s="151" t="s">
        <v>81</v>
      </c>
      <c r="AV158" s="12" t="s">
        <v>79</v>
      </c>
      <c r="AW158" s="12" t="s">
        <v>33</v>
      </c>
      <c r="AX158" s="12" t="s">
        <v>72</v>
      </c>
      <c r="AY158" s="151" t="s">
        <v>137</v>
      </c>
    </row>
    <row r="159" spans="2:65" s="13" customFormat="1" ht="11.25">
      <c r="B159" s="156"/>
      <c r="D159" s="150" t="s">
        <v>148</v>
      </c>
      <c r="E159" s="157" t="s">
        <v>19</v>
      </c>
      <c r="F159" s="158" t="s">
        <v>248</v>
      </c>
      <c r="H159" s="159">
        <v>17.808</v>
      </c>
      <c r="I159" s="160"/>
      <c r="L159" s="156"/>
      <c r="M159" s="161"/>
      <c r="T159" s="162"/>
      <c r="AT159" s="163" t="s">
        <v>148</v>
      </c>
      <c r="AU159" s="163" t="s">
        <v>81</v>
      </c>
      <c r="AV159" s="13" t="s">
        <v>81</v>
      </c>
      <c r="AW159" s="13" t="s">
        <v>33</v>
      </c>
      <c r="AX159" s="13" t="s">
        <v>79</v>
      </c>
      <c r="AY159" s="163" t="s">
        <v>137</v>
      </c>
    </row>
    <row r="160" spans="2:65" s="1" customFormat="1" ht="11.25">
      <c r="B160" s="32"/>
      <c r="D160" s="150" t="s">
        <v>152</v>
      </c>
      <c r="F160" s="164" t="s">
        <v>316</v>
      </c>
      <c r="L160" s="32"/>
      <c r="M160" s="148"/>
      <c r="T160" s="53"/>
      <c r="AU160" s="17" t="s">
        <v>81</v>
      </c>
    </row>
    <row r="161" spans="2:65" s="1" customFormat="1" ht="11.25">
      <c r="B161" s="32"/>
      <c r="D161" s="150" t="s">
        <v>152</v>
      </c>
      <c r="F161" s="165" t="s">
        <v>317</v>
      </c>
      <c r="H161" s="166">
        <v>222.6</v>
      </c>
      <c r="L161" s="32"/>
      <c r="M161" s="148"/>
      <c r="T161" s="53"/>
      <c r="AU161" s="17" t="s">
        <v>81</v>
      </c>
    </row>
    <row r="162" spans="2:65" s="11" customFormat="1" ht="22.9" customHeight="1">
      <c r="B162" s="120"/>
      <c r="D162" s="121" t="s">
        <v>71</v>
      </c>
      <c r="E162" s="130" t="s">
        <v>197</v>
      </c>
      <c r="F162" s="130" t="s">
        <v>198</v>
      </c>
      <c r="I162" s="123"/>
      <c r="J162" s="131">
        <f>BK162</f>
        <v>0</v>
      </c>
      <c r="L162" s="120"/>
      <c r="M162" s="125"/>
      <c r="P162" s="126">
        <f>SUM(P163:P233)</f>
        <v>0</v>
      </c>
      <c r="R162" s="126">
        <f>SUM(R163:R233)</f>
        <v>0</v>
      </c>
      <c r="T162" s="127">
        <f>SUM(T163:T233)</f>
        <v>0</v>
      </c>
      <c r="AR162" s="121" t="s">
        <v>79</v>
      </c>
      <c r="AT162" s="128" t="s">
        <v>71</v>
      </c>
      <c r="AU162" s="128" t="s">
        <v>79</v>
      </c>
      <c r="AY162" s="121" t="s">
        <v>137</v>
      </c>
      <c r="BK162" s="129">
        <f>SUM(BK163:BK233)</f>
        <v>0</v>
      </c>
    </row>
    <row r="163" spans="2:65" s="1" customFormat="1" ht="16.5" customHeight="1">
      <c r="B163" s="32"/>
      <c r="C163" s="132" t="s">
        <v>144</v>
      </c>
      <c r="D163" s="132" t="s">
        <v>139</v>
      </c>
      <c r="E163" s="133" t="s">
        <v>326</v>
      </c>
      <c r="F163" s="134" t="s">
        <v>327</v>
      </c>
      <c r="G163" s="135" t="s">
        <v>216</v>
      </c>
      <c r="H163" s="136">
        <v>304.721</v>
      </c>
      <c r="I163" s="137"/>
      <c r="J163" s="138">
        <f>ROUND(I163*H163,2)</f>
        <v>0</v>
      </c>
      <c r="K163" s="134" t="s">
        <v>143</v>
      </c>
      <c r="L163" s="32"/>
      <c r="M163" s="139" t="s">
        <v>19</v>
      </c>
      <c r="N163" s="140" t="s">
        <v>43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144</v>
      </c>
      <c r="AT163" s="143" t="s">
        <v>139</v>
      </c>
      <c r="AU163" s="143" t="s">
        <v>81</v>
      </c>
      <c r="AY163" s="17" t="s">
        <v>137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79</v>
      </c>
      <c r="BK163" s="144">
        <f>ROUND(I163*H163,2)</f>
        <v>0</v>
      </c>
      <c r="BL163" s="17" t="s">
        <v>144</v>
      </c>
      <c r="BM163" s="143" t="s">
        <v>328</v>
      </c>
    </row>
    <row r="164" spans="2:65" s="1" customFormat="1" ht="11.25">
      <c r="B164" s="32"/>
      <c r="D164" s="145" t="s">
        <v>146</v>
      </c>
      <c r="F164" s="146" t="s">
        <v>329</v>
      </c>
      <c r="I164" s="147"/>
      <c r="L164" s="32"/>
      <c r="M164" s="148"/>
      <c r="T164" s="53"/>
      <c r="AT164" s="17" t="s">
        <v>146</v>
      </c>
      <c r="AU164" s="17" t="s">
        <v>81</v>
      </c>
    </row>
    <row r="165" spans="2:65" s="12" customFormat="1" ht="11.25">
      <c r="B165" s="149"/>
      <c r="D165" s="150" t="s">
        <v>148</v>
      </c>
      <c r="E165" s="151" t="s">
        <v>19</v>
      </c>
      <c r="F165" s="152" t="s">
        <v>330</v>
      </c>
      <c r="H165" s="151" t="s">
        <v>19</v>
      </c>
      <c r="I165" s="153"/>
      <c r="L165" s="149"/>
      <c r="M165" s="154"/>
      <c r="T165" s="155"/>
      <c r="AT165" s="151" t="s">
        <v>148</v>
      </c>
      <c r="AU165" s="151" t="s">
        <v>81</v>
      </c>
      <c r="AV165" s="12" t="s">
        <v>79</v>
      </c>
      <c r="AW165" s="12" t="s">
        <v>33</v>
      </c>
      <c r="AX165" s="12" t="s">
        <v>72</v>
      </c>
      <c r="AY165" s="151" t="s">
        <v>137</v>
      </c>
    </row>
    <row r="166" spans="2:65" s="12" customFormat="1" ht="11.25">
      <c r="B166" s="149"/>
      <c r="D166" s="150" t="s">
        <v>148</v>
      </c>
      <c r="E166" s="151" t="s">
        <v>19</v>
      </c>
      <c r="F166" s="152" t="s">
        <v>331</v>
      </c>
      <c r="H166" s="151" t="s">
        <v>19</v>
      </c>
      <c r="I166" s="153"/>
      <c r="L166" s="149"/>
      <c r="M166" s="154"/>
      <c r="T166" s="155"/>
      <c r="AT166" s="151" t="s">
        <v>148</v>
      </c>
      <c r="AU166" s="151" t="s">
        <v>81</v>
      </c>
      <c r="AV166" s="12" t="s">
        <v>79</v>
      </c>
      <c r="AW166" s="12" t="s">
        <v>33</v>
      </c>
      <c r="AX166" s="12" t="s">
        <v>72</v>
      </c>
      <c r="AY166" s="151" t="s">
        <v>137</v>
      </c>
    </row>
    <row r="167" spans="2:65" s="13" customFormat="1" ht="11.25">
      <c r="B167" s="156"/>
      <c r="D167" s="150" t="s">
        <v>148</v>
      </c>
      <c r="E167" s="163" t="s">
        <v>19</v>
      </c>
      <c r="F167" s="157" t="s">
        <v>332</v>
      </c>
      <c r="H167" s="159">
        <v>137.83500000000001</v>
      </c>
      <c r="I167" s="160"/>
      <c r="L167" s="156"/>
      <c r="M167" s="161"/>
      <c r="T167" s="162"/>
      <c r="AT167" s="163" t="s">
        <v>148</v>
      </c>
      <c r="AU167" s="163" t="s">
        <v>81</v>
      </c>
      <c r="AV167" s="13" t="s">
        <v>81</v>
      </c>
      <c r="AW167" s="13" t="s">
        <v>33</v>
      </c>
      <c r="AX167" s="13" t="s">
        <v>72</v>
      </c>
      <c r="AY167" s="163" t="s">
        <v>137</v>
      </c>
    </row>
    <row r="168" spans="2:65" s="12" customFormat="1" ht="11.25">
      <c r="B168" s="149"/>
      <c r="D168" s="150" t="s">
        <v>148</v>
      </c>
      <c r="E168" s="151" t="s">
        <v>19</v>
      </c>
      <c r="F168" s="152" t="s">
        <v>333</v>
      </c>
      <c r="H168" s="151" t="s">
        <v>19</v>
      </c>
      <c r="I168" s="153"/>
      <c r="L168" s="149"/>
      <c r="M168" s="154"/>
      <c r="T168" s="155"/>
      <c r="AT168" s="151" t="s">
        <v>148</v>
      </c>
      <c r="AU168" s="151" t="s">
        <v>81</v>
      </c>
      <c r="AV168" s="12" t="s">
        <v>79</v>
      </c>
      <c r="AW168" s="12" t="s">
        <v>33</v>
      </c>
      <c r="AX168" s="12" t="s">
        <v>72</v>
      </c>
      <c r="AY168" s="151" t="s">
        <v>137</v>
      </c>
    </row>
    <row r="169" spans="2:65" s="13" customFormat="1" ht="11.25">
      <c r="B169" s="156"/>
      <c r="D169" s="150" t="s">
        <v>148</v>
      </c>
      <c r="E169" s="163" t="s">
        <v>19</v>
      </c>
      <c r="F169" s="157" t="s">
        <v>334</v>
      </c>
      <c r="H169" s="159">
        <v>39.177999999999997</v>
      </c>
      <c r="I169" s="160"/>
      <c r="L169" s="156"/>
      <c r="M169" s="161"/>
      <c r="T169" s="162"/>
      <c r="AT169" s="163" t="s">
        <v>148</v>
      </c>
      <c r="AU169" s="163" t="s">
        <v>81</v>
      </c>
      <c r="AV169" s="13" t="s">
        <v>81</v>
      </c>
      <c r="AW169" s="13" t="s">
        <v>33</v>
      </c>
      <c r="AX169" s="13" t="s">
        <v>72</v>
      </c>
      <c r="AY169" s="163" t="s">
        <v>137</v>
      </c>
    </row>
    <row r="170" spans="2:65" s="12" customFormat="1" ht="11.25">
      <c r="B170" s="149"/>
      <c r="D170" s="150" t="s">
        <v>148</v>
      </c>
      <c r="E170" s="151" t="s">
        <v>19</v>
      </c>
      <c r="F170" s="152" t="s">
        <v>335</v>
      </c>
      <c r="H170" s="151" t="s">
        <v>19</v>
      </c>
      <c r="I170" s="153"/>
      <c r="L170" s="149"/>
      <c r="M170" s="154"/>
      <c r="T170" s="155"/>
      <c r="AT170" s="151" t="s">
        <v>148</v>
      </c>
      <c r="AU170" s="151" t="s">
        <v>81</v>
      </c>
      <c r="AV170" s="12" t="s">
        <v>79</v>
      </c>
      <c r="AW170" s="12" t="s">
        <v>33</v>
      </c>
      <c r="AX170" s="12" t="s">
        <v>72</v>
      </c>
      <c r="AY170" s="151" t="s">
        <v>137</v>
      </c>
    </row>
    <row r="171" spans="2:65" s="13" customFormat="1" ht="11.25">
      <c r="B171" s="156"/>
      <c r="D171" s="150" t="s">
        <v>148</v>
      </c>
      <c r="E171" s="163" t="s">
        <v>19</v>
      </c>
      <c r="F171" s="157" t="s">
        <v>336</v>
      </c>
      <c r="H171" s="159">
        <v>127.708</v>
      </c>
      <c r="I171" s="160"/>
      <c r="L171" s="156"/>
      <c r="M171" s="161"/>
      <c r="T171" s="162"/>
      <c r="AT171" s="163" t="s">
        <v>148</v>
      </c>
      <c r="AU171" s="163" t="s">
        <v>81</v>
      </c>
      <c r="AV171" s="13" t="s">
        <v>81</v>
      </c>
      <c r="AW171" s="13" t="s">
        <v>33</v>
      </c>
      <c r="AX171" s="13" t="s">
        <v>72</v>
      </c>
      <c r="AY171" s="163" t="s">
        <v>137</v>
      </c>
    </row>
    <row r="172" spans="2:65" s="14" customFormat="1" ht="11.25">
      <c r="B172" s="167"/>
      <c r="D172" s="150" t="s">
        <v>148</v>
      </c>
      <c r="E172" s="168" t="s">
        <v>19</v>
      </c>
      <c r="F172" s="169" t="s">
        <v>224</v>
      </c>
      <c r="H172" s="170">
        <v>304.721</v>
      </c>
      <c r="I172" s="171"/>
      <c r="L172" s="167"/>
      <c r="M172" s="172"/>
      <c r="T172" s="173"/>
      <c r="AT172" s="168" t="s">
        <v>148</v>
      </c>
      <c r="AU172" s="168" t="s">
        <v>81</v>
      </c>
      <c r="AV172" s="14" t="s">
        <v>144</v>
      </c>
      <c r="AW172" s="14" t="s">
        <v>33</v>
      </c>
      <c r="AX172" s="14" t="s">
        <v>79</v>
      </c>
      <c r="AY172" s="168" t="s">
        <v>137</v>
      </c>
    </row>
    <row r="173" spans="2:65" s="1" customFormat="1" ht="16.5" customHeight="1">
      <c r="B173" s="32"/>
      <c r="C173" s="132" t="s">
        <v>178</v>
      </c>
      <c r="D173" s="132" t="s">
        <v>139</v>
      </c>
      <c r="E173" s="133" t="s">
        <v>337</v>
      </c>
      <c r="F173" s="134" t="s">
        <v>338</v>
      </c>
      <c r="G173" s="135" t="s">
        <v>216</v>
      </c>
      <c r="H173" s="136">
        <v>15.728</v>
      </c>
      <c r="I173" s="137"/>
      <c r="J173" s="138">
        <f>ROUND(I173*H173,2)</f>
        <v>0</v>
      </c>
      <c r="K173" s="134" t="s">
        <v>143</v>
      </c>
      <c r="L173" s="32"/>
      <c r="M173" s="139" t="s">
        <v>19</v>
      </c>
      <c r="N173" s="140" t="s">
        <v>43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144</v>
      </c>
      <c r="AT173" s="143" t="s">
        <v>139</v>
      </c>
      <c r="AU173" s="143" t="s">
        <v>81</v>
      </c>
      <c r="AY173" s="17" t="s">
        <v>137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79</v>
      </c>
      <c r="BK173" s="144">
        <f>ROUND(I173*H173,2)</f>
        <v>0</v>
      </c>
      <c r="BL173" s="17" t="s">
        <v>144</v>
      </c>
      <c r="BM173" s="143" t="s">
        <v>339</v>
      </c>
    </row>
    <row r="174" spans="2:65" s="1" customFormat="1" ht="11.25">
      <c r="B174" s="32"/>
      <c r="D174" s="145" t="s">
        <v>146</v>
      </c>
      <c r="F174" s="146" t="s">
        <v>340</v>
      </c>
      <c r="I174" s="147"/>
      <c r="L174" s="32"/>
      <c r="M174" s="148"/>
      <c r="T174" s="53"/>
      <c r="AT174" s="17" t="s">
        <v>146</v>
      </c>
      <c r="AU174" s="17" t="s">
        <v>81</v>
      </c>
    </row>
    <row r="175" spans="2:65" s="12" customFormat="1" ht="11.25">
      <c r="B175" s="149"/>
      <c r="D175" s="150" t="s">
        <v>148</v>
      </c>
      <c r="E175" s="151" t="s">
        <v>19</v>
      </c>
      <c r="F175" s="152" t="s">
        <v>341</v>
      </c>
      <c r="H175" s="151" t="s">
        <v>19</v>
      </c>
      <c r="I175" s="153"/>
      <c r="L175" s="149"/>
      <c r="M175" s="154"/>
      <c r="T175" s="155"/>
      <c r="AT175" s="151" t="s">
        <v>148</v>
      </c>
      <c r="AU175" s="151" t="s">
        <v>81</v>
      </c>
      <c r="AV175" s="12" t="s">
        <v>79</v>
      </c>
      <c r="AW175" s="12" t="s">
        <v>33</v>
      </c>
      <c r="AX175" s="12" t="s">
        <v>72</v>
      </c>
      <c r="AY175" s="151" t="s">
        <v>137</v>
      </c>
    </row>
    <row r="176" spans="2:65" s="12" customFormat="1" ht="11.25">
      <c r="B176" s="149"/>
      <c r="D176" s="150" t="s">
        <v>148</v>
      </c>
      <c r="E176" s="151" t="s">
        <v>19</v>
      </c>
      <c r="F176" s="152" t="s">
        <v>342</v>
      </c>
      <c r="H176" s="151" t="s">
        <v>19</v>
      </c>
      <c r="I176" s="153"/>
      <c r="L176" s="149"/>
      <c r="M176" s="154"/>
      <c r="T176" s="155"/>
      <c r="AT176" s="151" t="s">
        <v>148</v>
      </c>
      <c r="AU176" s="151" t="s">
        <v>81</v>
      </c>
      <c r="AV176" s="12" t="s">
        <v>79</v>
      </c>
      <c r="AW176" s="12" t="s">
        <v>33</v>
      </c>
      <c r="AX176" s="12" t="s">
        <v>72</v>
      </c>
      <c r="AY176" s="151" t="s">
        <v>137</v>
      </c>
    </row>
    <row r="177" spans="2:65" s="13" customFormat="1" ht="11.25">
      <c r="B177" s="156"/>
      <c r="D177" s="150" t="s">
        <v>148</v>
      </c>
      <c r="E177" s="163" t="s">
        <v>19</v>
      </c>
      <c r="F177" s="157" t="s">
        <v>343</v>
      </c>
      <c r="H177" s="159">
        <v>15.728</v>
      </c>
      <c r="I177" s="160"/>
      <c r="L177" s="156"/>
      <c r="M177" s="161"/>
      <c r="T177" s="162"/>
      <c r="AT177" s="163" t="s">
        <v>148</v>
      </c>
      <c r="AU177" s="163" t="s">
        <v>81</v>
      </c>
      <c r="AV177" s="13" t="s">
        <v>81</v>
      </c>
      <c r="AW177" s="13" t="s">
        <v>33</v>
      </c>
      <c r="AX177" s="13" t="s">
        <v>79</v>
      </c>
      <c r="AY177" s="163" t="s">
        <v>137</v>
      </c>
    </row>
    <row r="178" spans="2:65" s="1" customFormat="1" ht="33" customHeight="1">
      <c r="B178" s="32"/>
      <c r="C178" s="132" t="s">
        <v>183</v>
      </c>
      <c r="D178" s="132" t="s">
        <v>139</v>
      </c>
      <c r="E178" s="133" t="s">
        <v>344</v>
      </c>
      <c r="F178" s="134" t="s">
        <v>345</v>
      </c>
      <c r="G178" s="135" t="s">
        <v>216</v>
      </c>
      <c r="H178" s="136">
        <v>320.44900000000001</v>
      </c>
      <c r="I178" s="137"/>
      <c r="J178" s="138">
        <f>ROUND(I178*H178,2)</f>
        <v>0</v>
      </c>
      <c r="K178" s="134" t="s">
        <v>143</v>
      </c>
      <c r="L178" s="32"/>
      <c r="M178" s="139" t="s">
        <v>19</v>
      </c>
      <c r="N178" s="140" t="s">
        <v>43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144</v>
      </c>
      <c r="AT178" s="143" t="s">
        <v>139</v>
      </c>
      <c r="AU178" s="143" t="s">
        <v>81</v>
      </c>
      <c r="AY178" s="17" t="s">
        <v>137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79</v>
      </c>
      <c r="BK178" s="144">
        <f>ROUND(I178*H178,2)</f>
        <v>0</v>
      </c>
      <c r="BL178" s="17" t="s">
        <v>144</v>
      </c>
      <c r="BM178" s="143" t="s">
        <v>346</v>
      </c>
    </row>
    <row r="179" spans="2:65" s="1" customFormat="1" ht="11.25">
      <c r="B179" s="32"/>
      <c r="D179" s="145" t="s">
        <v>146</v>
      </c>
      <c r="F179" s="146" t="s">
        <v>347</v>
      </c>
      <c r="I179" s="147"/>
      <c r="L179" s="32"/>
      <c r="M179" s="148"/>
      <c r="T179" s="53"/>
      <c r="AT179" s="17" t="s">
        <v>146</v>
      </c>
      <c r="AU179" s="17" t="s">
        <v>81</v>
      </c>
    </row>
    <row r="180" spans="2:65" s="12" customFormat="1" ht="11.25">
      <c r="B180" s="149"/>
      <c r="D180" s="150" t="s">
        <v>148</v>
      </c>
      <c r="E180" s="151" t="s">
        <v>19</v>
      </c>
      <c r="F180" s="152" t="s">
        <v>330</v>
      </c>
      <c r="H180" s="151" t="s">
        <v>19</v>
      </c>
      <c r="I180" s="153"/>
      <c r="L180" s="149"/>
      <c r="M180" s="154"/>
      <c r="T180" s="155"/>
      <c r="AT180" s="151" t="s">
        <v>148</v>
      </c>
      <c r="AU180" s="151" t="s">
        <v>81</v>
      </c>
      <c r="AV180" s="12" t="s">
        <v>79</v>
      </c>
      <c r="AW180" s="12" t="s">
        <v>33</v>
      </c>
      <c r="AX180" s="12" t="s">
        <v>72</v>
      </c>
      <c r="AY180" s="151" t="s">
        <v>137</v>
      </c>
    </row>
    <row r="181" spans="2:65" s="12" customFormat="1" ht="11.25">
      <c r="B181" s="149"/>
      <c r="D181" s="150" t="s">
        <v>148</v>
      </c>
      <c r="E181" s="151" t="s">
        <v>19</v>
      </c>
      <c r="F181" s="152" t="s">
        <v>331</v>
      </c>
      <c r="H181" s="151" t="s">
        <v>19</v>
      </c>
      <c r="I181" s="153"/>
      <c r="L181" s="149"/>
      <c r="M181" s="154"/>
      <c r="T181" s="155"/>
      <c r="AT181" s="151" t="s">
        <v>148</v>
      </c>
      <c r="AU181" s="151" t="s">
        <v>81</v>
      </c>
      <c r="AV181" s="12" t="s">
        <v>79</v>
      </c>
      <c r="AW181" s="12" t="s">
        <v>33</v>
      </c>
      <c r="AX181" s="12" t="s">
        <v>72</v>
      </c>
      <c r="AY181" s="151" t="s">
        <v>137</v>
      </c>
    </row>
    <row r="182" spans="2:65" s="13" customFormat="1" ht="11.25">
      <c r="B182" s="156"/>
      <c r="D182" s="150" t="s">
        <v>148</v>
      </c>
      <c r="E182" s="163" t="s">
        <v>19</v>
      </c>
      <c r="F182" s="157" t="s">
        <v>332</v>
      </c>
      <c r="H182" s="159">
        <v>137.83500000000001</v>
      </c>
      <c r="I182" s="160"/>
      <c r="L182" s="156"/>
      <c r="M182" s="161"/>
      <c r="T182" s="162"/>
      <c r="AT182" s="163" t="s">
        <v>148</v>
      </c>
      <c r="AU182" s="163" t="s">
        <v>81</v>
      </c>
      <c r="AV182" s="13" t="s">
        <v>81</v>
      </c>
      <c r="AW182" s="13" t="s">
        <v>33</v>
      </c>
      <c r="AX182" s="13" t="s">
        <v>72</v>
      </c>
      <c r="AY182" s="163" t="s">
        <v>137</v>
      </c>
    </row>
    <row r="183" spans="2:65" s="12" customFormat="1" ht="11.25">
      <c r="B183" s="149"/>
      <c r="D183" s="150" t="s">
        <v>148</v>
      </c>
      <c r="E183" s="151" t="s">
        <v>19</v>
      </c>
      <c r="F183" s="152" t="s">
        <v>333</v>
      </c>
      <c r="H183" s="151" t="s">
        <v>19</v>
      </c>
      <c r="I183" s="153"/>
      <c r="L183" s="149"/>
      <c r="M183" s="154"/>
      <c r="T183" s="155"/>
      <c r="AT183" s="151" t="s">
        <v>148</v>
      </c>
      <c r="AU183" s="151" t="s">
        <v>81</v>
      </c>
      <c r="AV183" s="12" t="s">
        <v>79</v>
      </c>
      <c r="AW183" s="12" t="s">
        <v>33</v>
      </c>
      <c r="AX183" s="12" t="s">
        <v>72</v>
      </c>
      <c r="AY183" s="151" t="s">
        <v>137</v>
      </c>
    </row>
    <row r="184" spans="2:65" s="13" customFormat="1" ht="11.25">
      <c r="B184" s="156"/>
      <c r="D184" s="150" t="s">
        <v>148</v>
      </c>
      <c r="E184" s="163" t="s">
        <v>19</v>
      </c>
      <c r="F184" s="157" t="s">
        <v>334</v>
      </c>
      <c r="H184" s="159">
        <v>39.177999999999997</v>
      </c>
      <c r="I184" s="160"/>
      <c r="L184" s="156"/>
      <c r="M184" s="161"/>
      <c r="T184" s="162"/>
      <c r="AT184" s="163" t="s">
        <v>148</v>
      </c>
      <c r="AU184" s="163" t="s">
        <v>81</v>
      </c>
      <c r="AV184" s="13" t="s">
        <v>81</v>
      </c>
      <c r="AW184" s="13" t="s">
        <v>33</v>
      </c>
      <c r="AX184" s="13" t="s">
        <v>72</v>
      </c>
      <c r="AY184" s="163" t="s">
        <v>137</v>
      </c>
    </row>
    <row r="185" spans="2:65" s="12" customFormat="1" ht="11.25">
      <c r="B185" s="149"/>
      <c r="D185" s="150" t="s">
        <v>148</v>
      </c>
      <c r="E185" s="151" t="s">
        <v>19</v>
      </c>
      <c r="F185" s="152" t="s">
        <v>335</v>
      </c>
      <c r="H185" s="151" t="s">
        <v>19</v>
      </c>
      <c r="I185" s="153"/>
      <c r="L185" s="149"/>
      <c r="M185" s="154"/>
      <c r="T185" s="155"/>
      <c r="AT185" s="151" t="s">
        <v>148</v>
      </c>
      <c r="AU185" s="151" t="s">
        <v>81</v>
      </c>
      <c r="AV185" s="12" t="s">
        <v>79</v>
      </c>
      <c r="AW185" s="12" t="s">
        <v>33</v>
      </c>
      <c r="AX185" s="12" t="s">
        <v>72</v>
      </c>
      <c r="AY185" s="151" t="s">
        <v>137</v>
      </c>
    </row>
    <row r="186" spans="2:65" s="13" customFormat="1" ht="11.25">
      <c r="B186" s="156"/>
      <c r="D186" s="150" t="s">
        <v>148</v>
      </c>
      <c r="E186" s="163" t="s">
        <v>19</v>
      </c>
      <c r="F186" s="157" t="s">
        <v>336</v>
      </c>
      <c r="H186" s="159">
        <v>127.708</v>
      </c>
      <c r="I186" s="160"/>
      <c r="L186" s="156"/>
      <c r="M186" s="161"/>
      <c r="T186" s="162"/>
      <c r="AT186" s="163" t="s">
        <v>148</v>
      </c>
      <c r="AU186" s="163" t="s">
        <v>81</v>
      </c>
      <c r="AV186" s="13" t="s">
        <v>81</v>
      </c>
      <c r="AW186" s="13" t="s">
        <v>33</v>
      </c>
      <c r="AX186" s="13" t="s">
        <v>72</v>
      </c>
      <c r="AY186" s="163" t="s">
        <v>137</v>
      </c>
    </row>
    <row r="187" spans="2:65" s="12" customFormat="1" ht="11.25">
      <c r="B187" s="149"/>
      <c r="D187" s="150" t="s">
        <v>148</v>
      </c>
      <c r="E187" s="151" t="s">
        <v>19</v>
      </c>
      <c r="F187" s="152" t="s">
        <v>341</v>
      </c>
      <c r="H187" s="151" t="s">
        <v>19</v>
      </c>
      <c r="I187" s="153"/>
      <c r="L187" s="149"/>
      <c r="M187" s="154"/>
      <c r="T187" s="155"/>
      <c r="AT187" s="151" t="s">
        <v>148</v>
      </c>
      <c r="AU187" s="151" t="s">
        <v>81</v>
      </c>
      <c r="AV187" s="12" t="s">
        <v>79</v>
      </c>
      <c r="AW187" s="12" t="s">
        <v>33</v>
      </c>
      <c r="AX187" s="12" t="s">
        <v>72</v>
      </c>
      <c r="AY187" s="151" t="s">
        <v>137</v>
      </c>
    </row>
    <row r="188" spans="2:65" s="12" customFormat="1" ht="11.25">
      <c r="B188" s="149"/>
      <c r="D188" s="150" t="s">
        <v>148</v>
      </c>
      <c r="E188" s="151" t="s">
        <v>19</v>
      </c>
      <c r="F188" s="152" t="s">
        <v>342</v>
      </c>
      <c r="H188" s="151" t="s">
        <v>19</v>
      </c>
      <c r="I188" s="153"/>
      <c r="L188" s="149"/>
      <c r="M188" s="154"/>
      <c r="T188" s="155"/>
      <c r="AT188" s="151" t="s">
        <v>148</v>
      </c>
      <c r="AU188" s="151" t="s">
        <v>81</v>
      </c>
      <c r="AV188" s="12" t="s">
        <v>79</v>
      </c>
      <c r="AW188" s="12" t="s">
        <v>33</v>
      </c>
      <c r="AX188" s="12" t="s">
        <v>72</v>
      </c>
      <c r="AY188" s="151" t="s">
        <v>137</v>
      </c>
    </row>
    <row r="189" spans="2:65" s="13" customFormat="1" ht="11.25">
      <c r="B189" s="156"/>
      <c r="D189" s="150" t="s">
        <v>148</v>
      </c>
      <c r="E189" s="163" t="s">
        <v>19</v>
      </c>
      <c r="F189" s="157" t="s">
        <v>343</v>
      </c>
      <c r="H189" s="159">
        <v>15.728</v>
      </c>
      <c r="I189" s="160"/>
      <c r="L189" s="156"/>
      <c r="M189" s="161"/>
      <c r="T189" s="162"/>
      <c r="AT189" s="163" t="s">
        <v>148</v>
      </c>
      <c r="AU189" s="163" t="s">
        <v>81</v>
      </c>
      <c r="AV189" s="13" t="s">
        <v>81</v>
      </c>
      <c r="AW189" s="13" t="s">
        <v>33</v>
      </c>
      <c r="AX189" s="13" t="s">
        <v>72</v>
      </c>
      <c r="AY189" s="163" t="s">
        <v>137</v>
      </c>
    </row>
    <row r="190" spans="2:65" s="14" customFormat="1" ht="11.25">
      <c r="B190" s="167"/>
      <c r="D190" s="150" t="s">
        <v>148</v>
      </c>
      <c r="E190" s="168" t="s">
        <v>19</v>
      </c>
      <c r="F190" s="169" t="s">
        <v>224</v>
      </c>
      <c r="H190" s="170">
        <v>320.44900000000001</v>
      </c>
      <c r="I190" s="171"/>
      <c r="L190" s="167"/>
      <c r="M190" s="172"/>
      <c r="T190" s="173"/>
      <c r="AT190" s="168" t="s">
        <v>148</v>
      </c>
      <c r="AU190" s="168" t="s">
        <v>81</v>
      </c>
      <c r="AV190" s="14" t="s">
        <v>144</v>
      </c>
      <c r="AW190" s="14" t="s">
        <v>33</v>
      </c>
      <c r="AX190" s="14" t="s">
        <v>79</v>
      </c>
      <c r="AY190" s="168" t="s">
        <v>137</v>
      </c>
    </row>
    <row r="191" spans="2:65" s="1" customFormat="1" ht="24.2" customHeight="1">
      <c r="B191" s="32"/>
      <c r="C191" s="132" t="s">
        <v>189</v>
      </c>
      <c r="D191" s="132" t="s">
        <v>139</v>
      </c>
      <c r="E191" s="133" t="s">
        <v>348</v>
      </c>
      <c r="F191" s="134" t="s">
        <v>349</v>
      </c>
      <c r="G191" s="135" t="s">
        <v>216</v>
      </c>
      <c r="H191" s="136">
        <v>1922.694</v>
      </c>
      <c r="I191" s="137"/>
      <c r="J191" s="138">
        <f>ROUND(I191*H191,2)</f>
        <v>0</v>
      </c>
      <c r="K191" s="134" t="s">
        <v>143</v>
      </c>
      <c r="L191" s="32"/>
      <c r="M191" s="139" t="s">
        <v>19</v>
      </c>
      <c r="N191" s="140" t="s">
        <v>43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144</v>
      </c>
      <c r="AT191" s="143" t="s">
        <v>139</v>
      </c>
      <c r="AU191" s="143" t="s">
        <v>81</v>
      </c>
      <c r="AY191" s="17" t="s">
        <v>137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79</v>
      </c>
      <c r="BK191" s="144">
        <f>ROUND(I191*H191,2)</f>
        <v>0</v>
      </c>
      <c r="BL191" s="17" t="s">
        <v>144</v>
      </c>
      <c r="BM191" s="143" t="s">
        <v>350</v>
      </c>
    </row>
    <row r="192" spans="2:65" s="1" customFormat="1" ht="11.25">
      <c r="B192" s="32"/>
      <c r="D192" s="145" t="s">
        <v>146</v>
      </c>
      <c r="F192" s="146" t="s">
        <v>351</v>
      </c>
      <c r="I192" s="147"/>
      <c r="L192" s="32"/>
      <c r="M192" s="148"/>
      <c r="T192" s="53"/>
      <c r="AT192" s="17" t="s">
        <v>146</v>
      </c>
      <c r="AU192" s="17" t="s">
        <v>81</v>
      </c>
    </row>
    <row r="193" spans="2:65" s="12" customFormat="1" ht="11.25">
      <c r="B193" s="149"/>
      <c r="D193" s="150" t="s">
        <v>148</v>
      </c>
      <c r="E193" s="151" t="s">
        <v>19</v>
      </c>
      <c r="F193" s="152" t="s">
        <v>330</v>
      </c>
      <c r="H193" s="151" t="s">
        <v>19</v>
      </c>
      <c r="I193" s="153"/>
      <c r="L193" s="149"/>
      <c r="M193" s="154"/>
      <c r="T193" s="155"/>
      <c r="AT193" s="151" t="s">
        <v>148</v>
      </c>
      <c r="AU193" s="151" t="s">
        <v>81</v>
      </c>
      <c r="AV193" s="12" t="s">
        <v>79</v>
      </c>
      <c r="AW193" s="12" t="s">
        <v>33</v>
      </c>
      <c r="AX193" s="12" t="s">
        <v>72</v>
      </c>
      <c r="AY193" s="151" t="s">
        <v>137</v>
      </c>
    </row>
    <row r="194" spans="2:65" s="12" customFormat="1" ht="11.25">
      <c r="B194" s="149"/>
      <c r="D194" s="150" t="s">
        <v>148</v>
      </c>
      <c r="E194" s="151" t="s">
        <v>19</v>
      </c>
      <c r="F194" s="152" t="s">
        <v>331</v>
      </c>
      <c r="H194" s="151" t="s">
        <v>19</v>
      </c>
      <c r="I194" s="153"/>
      <c r="L194" s="149"/>
      <c r="M194" s="154"/>
      <c r="T194" s="155"/>
      <c r="AT194" s="151" t="s">
        <v>148</v>
      </c>
      <c r="AU194" s="151" t="s">
        <v>81</v>
      </c>
      <c r="AV194" s="12" t="s">
        <v>79</v>
      </c>
      <c r="AW194" s="12" t="s">
        <v>33</v>
      </c>
      <c r="AX194" s="12" t="s">
        <v>72</v>
      </c>
      <c r="AY194" s="151" t="s">
        <v>137</v>
      </c>
    </row>
    <row r="195" spans="2:65" s="13" customFormat="1" ht="11.25">
      <c r="B195" s="156"/>
      <c r="D195" s="150" t="s">
        <v>148</v>
      </c>
      <c r="E195" s="163" t="s">
        <v>19</v>
      </c>
      <c r="F195" s="157" t="s">
        <v>332</v>
      </c>
      <c r="H195" s="159">
        <v>137.83500000000001</v>
      </c>
      <c r="I195" s="160"/>
      <c r="L195" s="156"/>
      <c r="M195" s="161"/>
      <c r="T195" s="162"/>
      <c r="AT195" s="163" t="s">
        <v>148</v>
      </c>
      <c r="AU195" s="163" t="s">
        <v>81</v>
      </c>
      <c r="AV195" s="13" t="s">
        <v>81</v>
      </c>
      <c r="AW195" s="13" t="s">
        <v>33</v>
      </c>
      <c r="AX195" s="13" t="s">
        <v>72</v>
      </c>
      <c r="AY195" s="163" t="s">
        <v>137</v>
      </c>
    </row>
    <row r="196" spans="2:65" s="12" customFormat="1" ht="11.25">
      <c r="B196" s="149"/>
      <c r="D196" s="150" t="s">
        <v>148</v>
      </c>
      <c r="E196" s="151" t="s">
        <v>19</v>
      </c>
      <c r="F196" s="152" t="s">
        <v>333</v>
      </c>
      <c r="H196" s="151" t="s">
        <v>19</v>
      </c>
      <c r="I196" s="153"/>
      <c r="L196" s="149"/>
      <c r="M196" s="154"/>
      <c r="T196" s="155"/>
      <c r="AT196" s="151" t="s">
        <v>148</v>
      </c>
      <c r="AU196" s="151" t="s">
        <v>81</v>
      </c>
      <c r="AV196" s="12" t="s">
        <v>79</v>
      </c>
      <c r="AW196" s="12" t="s">
        <v>33</v>
      </c>
      <c r="AX196" s="12" t="s">
        <v>72</v>
      </c>
      <c r="AY196" s="151" t="s">
        <v>137</v>
      </c>
    </row>
    <row r="197" spans="2:65" s="13" customFormat="1" ht="11.25">
      <c r="B197" s="156"/>
      <c r="D197" s="150" t="s">
        <v>148</v>
      </c>
      <c r="E197" s="163" t="s">
        <v>19</v>
      </c>
      <c r="F197" s="157" t="s">
        <v>334</v>
      </c>
      <c r="H197" s="159">
        <v>39.177999999999997</v>
      </c>
      <c r="I197" s="160"/>
      <c r="L197" s="156"/>
      <c r="M197" s="161"/>
      <c r="T197" s="162"/>
      <c r="AT197" s="163" t="s">
        <v>148</v>
      </c>
      <c r="AU197" s="163" t="s">
        <v>81</v>
      </c>
      <c r="AV197" s="13" t="s">
        <v>81</v>
      </c>
      <c r="AW197" s="13" t="s">
        <v>33</v>
      </c>
      <c r="AX197" s="13" t="s">
        <v>72</v>
      </c>
      <c r="AY197" s="163" t="s">
        <v>137</v>
      </c>
    </row>
    <row r="198" spans="2:65" s="12" customFormat="1" ht="11.25">
      <c r="B198" s="149"/>
      <c r="D198" s="150" t="s">
        <v>148</v>
      </c>
      <c r="E198" s="151" t="s">
        <v>19</v>
      </c>
      <c r="F198" s="152" t="s">
        <v>335</v>
      </c>
      <c r="H198" s="151" t="s">
        <v>19</v>
      </c>
      <c r="I198" s="153"/>
      <c r="L198" s="149"/>
      <c r="M198" s="154"/>
      <c r="T198" s="155"/>
      <c r="AT198" s="151" t="s">
        <v>148</v>
      </c>
      <c r="AU198" s="151" t="s">
        <v>81</v>
      </c>
      <c r="AV198" s="12" t="s">
        <v>79</v>
      </c>
      <c r="AW198" s="12" t="s">
        <v>33</v>
      </c>
      <c r="AX198" s="12" t="s">
        <v>72</v>
      </c>
      <c r="AY198" s="151" t="s">
        <v>137</v>
      </c>
    </row>
    <row r="199" spans="2:65" s="13" customFormat="1" ht="11.25">
      <c r="B199" s="156"/>
      <c r="D199" s="150" t="s">
        <v>148</v>
      </c>
      <c r="E199" s="163" t="s">
        <v>19</v>
      </c>
      <c r="F199" s="157" t="s">
        <v>336</v>
      </c>
      <c r="H199" s="159">
        <v>127.708</v>
      </c>
      <c r="I199" s="160"/>
      <c r="L199" s="156"/>
      <c r="M199" s="161"/>
      <c r="T199" s="162"/>
      <c r="AT199" s="163" t="s">
        <v>148</v>
      </c>
      <c r="AU199" s="163" t="s">
        <v>81</v>
      </c>
      <c r="AV199" s="13" t="s">
        <v>81</v>
      </c>
      <c r="AW199" s="13" t="s">
        <v>33</v>
      </c>
      <c r="AX199" s="13" t="s">
        <v>72</v>
      </c>
      <c r="AY199" s="163" t="s">
        <v>137</v>
      </c>
    </row>
    <row r="200" spans="2:65" s="12" customFormat="1" ht="11.25">
      <c r="B200" s="149"/>
      <c r="D200" s="150" t="s">
        <v>148</v>
      </c>
      <c r="E200" s="151" t="s">
        <v>19</v>
      </c>
      <c r="F200" s="152" t="s">
        <v>341</v>
      </c>
      <c r="H200" s="151" t="s">
        <v>19</v>
      </c>
      <c r="I200" s="153"/>
      <c r="L200" s="149"/>
      <c r="M200" s="154"/>
      <c r="T200" s="155"/>
      <c r="AT200" s="151" t="s">
        <v>148</v>
      </c>
      <c r="AU200" s="151" t="s">
        <v>81</v>
      </c>
      <c r="AV200" s="12" t="s">
        <v>79</v>
      </c>
      <c r="AW200" s="12" t="s">
        <v>33</v>
      </c>
      <c r="AX200" s="12" t="s">
        <v>72</v>
      </c>
      <c r="AY200" s="151" t="s">
        <v>137</v>
      </c>
    </row>
    <row r="201" spans="2:65" s="12" customFormat="1" ht="11.25">
      <c r="B201" s="149"/>
      <c r="D201" s="150" t="s">
        <v>148</v>
      </c>
      <c r="E201" s="151" t="s">
        <v>19</v>
      </c>
      <c r="F201" s="152" t="s">
        <v>342</v>
      </c>
      <c r="H201" s="151" t="s">
        <v>19</v>
      </c>
      <c r="I201" s="153"/>
      <c r="L201" s="149"/>
      <c r="M201" s="154"/>
      <c r="T201" s="155"/>
      <c r="AT201" s="151" t="s">
        <v>148</v>
      </c>
      <c r="AU201" s="151" t="s">
        <v>81</v>
      </c>
      <c r="AV201" s="12" t="s">
        <v>79</v>
      </c>
      <c r="AW201" s="12" t="s">
        <v>33</v>
      </c>
      <c r="AX201" s="12" t="s">
        <v>72</v>
      </c>
      <c r="AY201" s="151" t="s">
        <v>137</v>
      </c>
    </row>
    <row r="202" spans="2:65" s="13" customFormat="1" ht="11.25">
      <c r="B202" s="156"/>
      <c r="D202" s="150" t="s">
        <v>148</v>
      </c>
      <c r="E202" s="163" t="s">
        <v>19</v>
      </c>
      <c r="F202" s="157" t="s">
        <v>343</v>
      </c>
      <c r="H202" s="159">
        <v>15.728</v>
      </c>
      <c r="I202" s="160"/>
      <c r="L202" s="156"/>
      <c r="M202" s="161"/>
      <c r="T202" s="162"/>
      <c r="AT202" s="163" t="s">
        <v>148</v>
      </c>
      <c r="AU202" s="163" t="s">
        <v>81</v>
      </c>
      <c r="AV202" s="13" t="s">
        <v>81</v>
      </c>
      <c r="AW202" s="13" t="s">
        <v>33</v>
      </c>
      <c r="AX202" s="13" t="s">
        <v>72</v>
      </c>
      <c r="AY202" s="163" t="s">
        <v>137</v>
      </c>
    </row>
    <row r="203" spans="2:65" s="14" customFormat="1" ht="11.25">
      <c r="B203" s="167"/>
      <c r="D203" s="150" t="s">
        <v>148</v>
      </c>
      <c r="E203" s="168" t="s">
        <v>19</v>
      </c>
      <c r="F203" s="169" t="s">
        <v>224</v>
      </c>
      <c r="H203" s="170">
        <v>320.44900000000001</v>
      </c>
      <c r="I203" s="171"/>
      <c r="L203" s="167"/>
      <c r="M203" s="172"/>
      <c r="T203" s="173"/>
      <c r="AT203" s="168" t="s">
        <v>148</v>
      </c>
      <c r="AU203" s="168" t="s">
        <v>81</v>
      </c>
      <c r="AV203" s="14" t="s">
        <v>144</v>
      </c>
      <c r="AW203" s="14" t="s">
        <v>33</v>
      </c>
      <c r="AX203" s="14" t="s">
        <v>79</v>
      </c>
      <c r="AY203" s="168" t="s">
        <v>137</v>
      </c>
    </row>
    <row r="204" spans="2:65" s="13" customFormat="1" ht="11.25">
      <c r="B204" s="156"/>
      <c r="D204" s="150" t="s">
        <v>148</v>
      </c>
      <c r="F204" s="157" t="s">
        <v>352</v>
      </c>
      <c r="H204" s="159">
        <v>1922.694</v>
      </c>
      <c r="I204" s="160"/>
      <c r="L204" s="156"/>
      <c r="M204" s="161"/>
      <c r="T204" s="162"/>
      <c r="AT204" s="163" t="s">
        <v>148</v>
      </c>
      <c r="AU204" s="163" t="s">
        <v>81</v>
      </c>
      <c r="AV204" s="13" t="s">
        <v>81</v>
      </c>
      <c r="AW204" s="13" t="s">
        <v>4</v>
      </c>
      <c r="AX204" s="13" t="s">
        <v>79</v>
      </c>
      <c r="AY204" s="163" t="s">
        <v>137</v>
      </c>
    </row>
    <row r="205" spans="2:65" s="1" customFormat="1" ht="16.5" customHeight="1">
      <c r="B205" s="32"/>
      <c r="C205" s="132" t="s">
        <v>199</v>
      </c>
      <c r="D205" s="132" t="s">
        <v>139</v>
      </c>
      <c r="E205" s="133" t="s">
        <v>353</v>
      </c>
      <c r="F205" s="134" t="s">
        <v>354</v>
      </c>
      <c r="G205" s="135" t="s">
        <v>216</v>
      </c>
      <c r="H205" s="136">
        <v>320.44900000000001</v>
      </c>
      <c r="I205" s="137"/>
      <c r="J205" s="138">
        <f>ROUND(I205*H205,2)</f>
        <v>0</v>
      </c>
      <c r="K205" s="134" t="s">
        <v>143</v>
      </c>
      <c r="L205" s="32"/>
      <c r="M205" s="139" t="s">
        <v>19</v>
      </c>
      <c r="N205" s="140" t="s">
        <v>43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144</v>
      </c>
      <c r="AT205" s="143" t="s">
        <v>139</v>
      </c>
      <c r="AU205" s="143" t="s">
        <v>81</v>
      </c>
      <c r="AY205" s="17" t="s">
        <v>137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79</v>
      </c>
      <c r="BK205" s="144">
        <f>ROUND(I205*H205,2)</f>
        <v>0</v>
      </c>
      <c r="BL205" s="17" t="s">
        <v>144</v>
      </c>
      <c r="BM205" s="143" t="s">
        <v>355</v>
      </c>
    </row>
    <row r="206" spans="2:65" s="1" customFormat="1" ht="11.25">
      <c r="B206" s="32"/>
      <c r="D206" s="145" t="s">
        <v>146</v>
      </c>
      <c r="F206" s="146" t="s">
        <v>356</v>
      </c>
      <c r="I206" s="147"/>
      <c r="L206" s="32"/>
      <c r="M206" s="148"/>
      <c r="T206" s="53"/>
      <c r="AT206" s="17" t="s">
        <v>146</v>
      </c>
      <c r="AU206" s="17" t="s">
        <v>81</v>
      </c>
    </row>
    <row r="207" spans="2:65" s="12" customFormat="1" ht="11.25">
      <c r="B207" s="149"/>
      <c r="D207" s="150" t="s">
        <v>148</v>
      </c>
      <c r="E207" s="151" t="s">
        <v>19</v>
      </c>
      <c r="F207" s="152" t="s">
        <v>330</v>
      </c>
      <c r="H207" s="151" t="s">
        <v>19</v>
      </c>
      <c r="I207" s="153"/>
      <c r="L207" s="149"/>
      <c r="M207" s="154"/>
      <c r="T207" s="155"/>
      <c r="AT207" s="151" t="s">
        <v>148</v>
      </c>
      <c r="AU207" s="151" t="s">
        <v>81</v>
      </c>
      <c r="AV207" s="12" t="s">
        <v>79</v>
      </c>
      <c r="AW207" s="12" t="s">
        <v>33</v>
      </c>
      <c r="AX207" s="12" t="s">
        <v>72</v>
      </c>
      <c r="AY207" s="151" t="s">
        <v>137</v>
      </c>
    </row>
    <row r="208" spans="2:65" s="12" customFormat="1" ht="11.25">
      <c r="B208" s="149"/>
      <c r="D208" s="150" t="s">
        <v>148</v>
      </c>
      <c r="E208" s="151" t="s">
        <v>19</v>
      </c>
      <c r="F208" s="152" t="s">
        <v>331</v>
      </c>
      <c r="H208" s="151" t="s">
        <v>19</v>
      </c>
      <c r="I208" s="153"/>
      <c r="L208" s="149"/>
      <c r="M208" s="154"/>
      <c r="T208" s="155"/>
      <c r="AT208" s="151" t="s">
        <v>148</v>
      </c>
      <c r="AU208" s="151" t="s">
        <v>81</v>
      </c>
      <c r="AV208" s="12" t="s">
        <v>79</v>
      </c>
      <c r="AW208" s="12" t="s">
        <v>33</v>
      </c>
      <c r="AX208" s="12" t="s">
        <v>72</v>
      </c>
      <c r="AY208" s="151" t="s">
        <v>137</v>
      </c>
    </row>
    <row r="209" spans="2:65" s="13" customFormat="1" ht="11.25">
      <c r="B209" s="156"/>
      <c r="D209" s="150" t="s">
        <v>148</v>
      </c>
      <c r="E209" s="163" t="s">
        <v>19</v>
      </c>
      <c r="F209" s="157" t="s">
        <v>332</v>
      </c>
      <c r="H209" s="159">
        <v>137.83500000000001</v>
      </c>
      <c r="I209" s="160"/>
      <c r="L209" s="156"/>
      <c r="M209" s="161"/>
      <c r="T209" s="162"/>
      <c r="AT209" s="163" t="s">
        <v>148</v>
      </c>
      <c r="AU209" s="163" t="s">
        <v>81</v>
      </c>
      <c r="AV209" s="13" t="s">
        <v>81</v>
      </c>
      <c r="AW209" s="13" t="s">
        <v>33</v>
      </c>
      <c r="AX209" s="13" t="s">
        <v>72</v>
      </c>
      <c r="AY209" s="163" t="s">
        <v>137</v>
      </c>
    </row>
    <row r="210" spans="2:65" s="12" customFormat="1" ht="11.25">
      <c r="B210" s="149"/>
      <c r="D210" s="150" t="s">
        <v>148</v>
      </c>
      <c r="E210" s="151" t="s">
        <v>19</v>
      </c>
      <c r="F210" s="152" t="s">
        <v>333</v>
      </c>
      <c r="H210" s="151" t="s">
        <v>19</v>
      </c>
      <c r="I210" s="153"/>
      <c r="L210" s="149"/>
      <c r="M210" s="154"/>
      <c r="T210" s="155"/>
      <c r="AT210" s="151" t="s">
        <v>148</v>
      </c>
      <c r="AU210" s="151" t="s">
        <v>81</v>
      </c>
      <c r="AV210" s="12" t="s">
        <v>79</v>
      </c>
      <c r="AW210" s="12" t="s">
        <v>33</v>
      </c>
      <c r="AX210" s="12" t="s">
        <v>72</v>
      </c>
      <c r="AY210" s="151" t="s">
        <v>137</v>
      </c>
    </row>
    <row r="211" spans="2:65" s="13" customFormat="1" ht="11.25">
      <c r="B211" s="156"/>
      <c r="D211" s="150" t="s">
        <v>148</v>
      </c>
      <c r="E211" s="163" t="s">
        <v>19</v>
      </c>
      <c r="F211" s="157" t="s">
        <v>334</v>
      </c>
      <c r="H211" s="159">
        <v>39.177999999999997</v>
      </c>
      <c r="I211" s="160"/>
      <c r="L211" s="156"/>
      <c r="M211" s="161"/>
      <c r="T211" s="162"/>
      <c r="AT211" s="163" t="s">
        <v>148</v>
      </c>
      <c r="AU211" s="163" t="s">
        <v>81</v>
      </c>
      <c r="AV211" s="13" t="s">
        <v>81</v>
      </c>
      <c r="AW211" s="13" t="s">
        <v>33</v>
      </c>
      <c r="AX211" s="13" t="s">
        <v>72</v>
      </c>
      <c r="AY211" s="163" t="s">
        <v>137</v>
      </c>
    </row>
    <row r="212" spans="2:65" s="12" customFormat="1" ht="11.25">
      <c r="B212" s="149"/>
      <c r="D212" s="150" t="s">
        <v>148</v>
      </c>
      <c r="E212" s="151" t="s">
        <v>19</v>
      </c>
      <c r="F212" s="152" t="s">
        <v>335</v>
      </c>
      <c r="H212" s="151" t="s">
        <v>19</v>
      </c>
      <c r="I212" s="153"/>
      <c r="L212" s="149"/>
      <c r="M212" s="154"/>
      <c r="T212" s="155"/>
      <c r="AT212" s="151" t="s">
        <v>148</v>
      </c>
      <c r="AU212" s="151" t="s">
        <v>81</v>
      </c>
      <c r="AV212" s="12" t="s">
        <v>79</v>
      </c>
      <c r="AW212" s="12" t="s">
        <v>33</v>
      </c>
      <c r="AX212" s="12" t="s">
        <v>72</v>
      </c>
      <c r="AY212" s="151" t="s">
        <v>137</v>
      </c>
    </row>
    <row r="213" spans="2:65" s="13" customFormat="1" ht="11.25">
      <c r="B213" s="156"/>
      <c r="D213" s="150" t="s">
        <v>148</v>
      </c>
      <c r="E213" s="163" t="s">
        <v>19</v>
      </c>
      <c r="F213" s="157" t="s">
        <v>336</v>
      </c>
      <c r="H213" s="159">
        <v>127.708</v>
      </c>
      <c r="I213" s="160"/>
      <c r="L213" s="156"/>
      <c r="M213" s="161"/>
      <c r="T213" s="162"/>
      <c r="AT213" s="163" t="s">
        <v>148</v>
      </c>
      <c r="AU213" s="163" t="s">
        <v>81</v>
      </c>
      <c r="AV213" s="13" t="s">
        <v>81</v>
      </c>
      <c r="AW213" s="13" t="s">
        <v>33</v>
      </c>
      <c r="AX213" s="13" t="s">
        <v>72</v>
      </c>
      <c r="AY213" s="163" t="s">
        <v>137</v>
      </c>
    </row>
    <row r="214" spans="2:65" s="12" customFormat="1" ht="11.25">
      <c r="B214" s="149"/>
      <c r="D214" s="150" t="s">
        <v>148</v>
      </c>
      <c r="E214" s="151" t="s">
        <v>19</v>
      </c>
      <c r="F214" s="152" t="s">
        <v>341</v>
      </c>
      <c r="H214" s="151" t="s">
        <v>19</v>
      </c>
      <c r="I214" s="153"/>
      <c r="L214" s="149"/>
      <c r="M214" s="154"/>
      <c r="T214" s="155"/>
      <c r="AT214" s="151" t="s">
        <v>148</v>
      </c>
      <c r="AU214" s="151" t="s">
        <v>81</v>
      </c>
      <c r="AV214" s="12" t="s">
        <v>79</v>
      </c>
      <c r="AW214" s="12" t="s">
        <v>33</v>
      </c>
      <c r="AX214" s="12" t="s">
        <v>72</v>
      </c>
      <c r="AY214" s="151" t="s">
        <v>137</v>
      </c>
    </row>
    <row r="215" spans="2:65" s="12" customFormat="1" ht="11.25">
      <c r="B215" s="149"/>
      <c r="D215" s="150" t="s">
        <v>148</v>
      </c>
      <c r="E215" s="151" t="s">
        <v>19</v>
      </c>
      <c r="F215" s="152" t="s">
        <v>342</v>
      </c>
      <c r="H215" s="151" t="s">
        <v>19</v>
      </c>
      <c r="I215" s="153"/>
      <c r="L215" s="149"/>
      <c r="M215" s="154"/>
      <c r="T215" s="155"/>
      <c r="AT215" s="151" t="s">
        <v>148</v>
      </c>
      <c r="AU215" s="151" t="s">
        <v>81</v>
      </c>
      <c r="AV215" s="12" t="s">
        <v>79</v>
      </c>
      <c r="AW215" s="12" t="s">
        <v>33</v>
      </c>
      <c r="AX215" s="12" t="s">
        <v>72</v>
      </c>
      <c r="AY215" s="151" t="s">
        <v>137</v>
      </c>
    </row>
    <row r="216" spans="2:65" s="13" customFormat="1" ht="11.25">
      <c r="B216" s="156"/>
      <c r="D216" s="150" t="s">
        <v>148</v>
      </c>
      <c r="E216" s="163" t="s">
        <v>19</v>
      </c>
      <c r="F216" s="157" t="s">
        <v>343</v>
      </c>
      <c r="H216" s="159">
        <v>15.728</v>
      </c>
      <c r="I216" s="160"/>
      <c r="L216" s="156"/>
      <c r="M216" s="161"/>
      <c r="T216" s="162"/>
      <c r="AT216" s="163" t="s">
        <v>148</v>
      </c>
      <c r="AU216" s="163" t="s">
        <v>81</v>
      </c>
      <c r="AV216" s="13" t="s">
        <v>81</v>
      </c>
      <c r="AW216" s="13" t="s">
        <v>33</v>
      </c>
      <c r="AX216" s="13" t="s">
        <v>72</v>
      </c>
      <c r="AY216" s="163" t="s">
        <v>137</v>
      </c>
    </row>
    <row r="217" spans="2:65" s="14" customFormat="1" ht="11.25">
      <c r="B217" s="167"/>
      <c r="D217" s="150" t="s">
        <v>148</v>
      </c>
      <c r="E217" s="168" t="s">
        <v>19</v>
      </c>
      <c r="F217" s="169" t="s">
        <v>224</v>
      </c>
      <c r="H217" s="170">
        <v>320.44900000000001</v>
      </c>
      <c r="I217" s="171"/>
      <c r="L217" s="167"/>
      <c r="M217" s="172"/>
      <c r="T217" s="173"/>
      <c r="AT217" s="168" t="s">
        <v>148</v>
      </c>
      <c r="AU217" s="168" t="s">
        <v>81</v>
      </c>
      <c r="AV217" s="14" t="s">
        <v>144</v>
      </c>
      <c r="AW217" s="14" t="s">
        <v>33</v>
      </c>
      <c r="AX217" s="14" t="s">
        <v>79</v>
      </c>
      <c r="AY217" s="168" t="s">
        <v>137</v>
      </c>
    </row>
    <row r="218" spans="2:65" s="1" customFormat="1" ht="44.25" customHeight="1">
      <c r="B218" s="32"/>
      <c r="C218" s="132" t="s">
        <v>164</v>
      </c>
      <c r="D218" s="132" t="s">
        <v>139</v>
      </c>
      <c r="E218" s="133" t="s">
        <v>357</v>
      </c>
      <c r="F218" s="134" t="s">
        <v>358</v>
      </c>
      <c r="G218" s="135" t="s">
        <v>216</v>
      </c>
      <c r="H218" s="136">
        <v>15.728</v>
      </c>
      <c r="I218" s="137"/>
      <c r="J218" s="138">
        <f>ROUND(I218*H218,2)</f>
        <v>0</v>
      </c>
      <c r="K218" s="134" t="s">
        <v>143</v>
      </c>
      <c r="L218" s="32"/>
      <c r="M218" s="139" t="s">
        <v>19</v>
      </c>
      <c r="N218" s="140" t="s">
        <v>43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144</v>
      </c>
      <c r="AT218" s="143" t="s">
        <v>139</v>
      </c>
      <c r="AU218" s="143" t="s">
        <v>81</v>
      </c>
      <c r="AY218" s="17" t="s">
        <v>137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79</v>
      </c>
      <c r="BK218" s="144">
        <f>ROUND(I218*H218,2)</f>
        <v>0</v>
      </c>
      <c r="BL218" s="17" t="s">
        <v>144</v>
      </c>
      <c r="BM218" s="143" t="s">
        <v>359</v>
      </c>
    </row>
    <row r="219" spans="2:65" s="1" customFormat="1" ht="11.25">
      <c r="B219" s="32"/>
      <c r="D219" s="145" t="s">
        <v>146</v>
      </c>
      <c r="F219" s="146" t="s">
        <v>360</v>
      </c>
      <c r="I219" s="147"/>
      <c r="L219" s="32"/>
      <c r="M219" s="148"/>
      <c r="T219" s="53"/>
      <c r="AT219" s="17" t="s">
        <v>146</v>
      </c>
      <c r="AU219" s="17" t="s">
        <v>81</v>
      </c>
    </row>
    <row r="220" spans="2:65" s="12" customFormat="1" ht="11.25">
      <c r="B220" s="149"/>
      <c r="D220" s="150" t="s">
        <v>148</v>
      </c>
      <c r="E220" s="151" t="s">
        <v>19</v>
      </c>
      <c r="F220" s="152" t="s">
        <v>342</v>
      </c>
      <c r="H220" s="151" t="s">
        <v>19</v>
      </c>
      <c r="I220" s="153"/>
      <c r="L220" s="149"/>
      <c r="M220" s="154"/>
      <c r="T220" s="155"/>
      <c r="AT220" s="151" t="s">
        <v>148</v>
      </c>
      <c r="AU220" s="151" t="s">
        <v>81</v>
      </c>
      <c r="AV220" s="12" t="s">
        <v>79</v>
      </c>
      <c r="AW220" s="12" t="s">
        <v>33</v>
      </c>
      <c r="AX220" s="12" t="s">
        <v>72</v>
      </c>
      <c r="AY220" s="151" t="s">
        <v>137</v>
      </c>
    </row>
    <row r="221" spans="2:65" s="13" customFormat="1" ht="11.25">
      <c r="B221" s="156"/>
      <c r="D221" s="150" t="s">
        <v>148</v>
      </c>
      <c r="E221" s="163" t="s">
        <v>19</v>
      </c>
      <c r="F221" s="157" t="s">
        <v>343</v>
      </c>
      <c r="H221" s="159">
        <v>15.728</v>
      </c>
      <c r="I221" s="160"/>
      <c r="L221" s="156"/>
      <c r="M221" s="161"/>
      <c r="T221" s="162"/>
      <c r="AT221" s="163" t="s">
        <v>148</v>
      </c>
      <c r="AU221" s="163" t="s">
        <v>81</v>
      </c>
      <c r="AV221" s="13" t="s">
        <v>81</v>
      </c>
      <c r="AW221" s="13" t="s">
        <v>33</v>
      </c>
      <c r="AX221" s="13" t="s">
        <v>79</v>
      </c>
      <c r="AY221" s="163" t="s">
        <v>137</v>
      </c>
    </row>
    <row r="222" spans="2:65" s="1" customFormat="1" ht="44.25" customHeight="1">
      <c r="B222" s="32"/>
      <c r="C222" s="132" t="s">
        <v>225</v>
      </c>
      <c r="D222" s="132" t="s">
        <v>139</v>
      </c>
      <c r="E222" s="133" t="s">
        <v>361</v>
      </c>
      <c r="F222" s="134" t="s">
        <v>362</v>
      </c>
      <c r="G222" s="135" t="s">
        <v>216</v>
      </c>
      <c r="H222" s="136">
        <v>39.177999999999997</v>
      </c>
      <c r="I222" s="137"/>
      <c r="J222" s="138">
        <f>ROUND(I222*H222,2)</f>
        <v>0</v>
      </c>
      <c r="K222" s="134" t="s">
        <v>143</v>
      </c>
      <c r="L222" s="32"/>
      <c r="M222" s="139" t="s">
        <v>19</v>
      </c>
      <c r="N222" s="140" t="s">
        <v>43</v>
      </c>
      <c r="P222" s="141">
        <f>O222*H222</f>
        <v>0</v>
      </c>
      <c r="Q222" s="141">
        <v>0</v>
      </c>
      <c r="R222" s="141">
        <f>Q222*H222</f>
        <v>0</v>
      </c>
      <c r="S222" s="141">
        <v>0</v>
      </c>
      <c r="T222" s="142">
        <f>S222*H222</f>
        <v>0</v>
      </c>
      <c r="AR222" s="143" t="s">
        <v>144</v>
      </c>
      <c r="AT222" s="143" t="s">
        <v>139</v>
      </c>
      <c r="AU222" s="143" t="s">
        <v>81</v>
      </c>
      <c r="AY222" s="17" t="s">
        <v>137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7" t="s">
        <v>79</v>
      </c>
      <c r="BK222" s="144">
        <f>ROUND(I222*H222,2)</f>
        <v>0</v>
      </c>
      <c r="BL222" s="17" t="s">
        <v>144</v>
      </c>
      <c r="BM222" s="143" t="s">
        <v>363</v>
      </c>
    </row>
    <row r="223" spans="2:65" s="1" customFormat="1" ht="11.25">
      <c r="B223" s="32"/>
      <c r="D223" s="145" t="s">
        <v>146</v>
      </c>
      <c r="F223" s="146" t="s">
        <v>364</v>
      </c>
      <c r="I223" s="147"/>
      <c r="L223" s="32"/>
      <c r="M223" s="148"/>
      <c r="T223" s="53"/>
      <c r="AT223" s="17" t="s">
        <v>146</v>
      </c>
      <c r="AU223" s="17" t="s">
        <v>81</v>
      </c>
    </row>
    <row r="224" spans="2:65" s="12" customFormat="1" ht="11.25">
      <c r="B224" s="149"/>
      <c r="D224" s="150" t="s">
        <v>148</v>
      </c>
      <c r="E224" s="151" t="s">
        <v>19</v>
      </c>
      <c r="F224" s="152" t="s">
        <v>333</v>
      </c>
      <c r="H224" s="151" t="s">
        <v>19</v>
      </c>
      <c r="I224" s="153"/>
      <c r="L224" s="149"/>
      <c r="M224" s="154"/>
      <c r="T224" s="155"/>
      <c r="AT224" s="151" t="s">
        <v>148</v>
      </c>
      <c r="AU224" s="151" t="s">
        <v>81</v>
      </c>
      <c r="AV224" s="12" t="s">
        <v>79</v>
      </c>
      <c r="AW224" s="12" t="s">
        <v>33</v>
      </c>
      <c r="AX224" s="12" t="s">
        <v>72</v>
      </c>
      <c r="AY224" s="151" t="s">
        <v>137</v>
      </c>
    </row>
    <row r="225" spans="2:65" s="13" customFormat="1" ht="11.25">
      <c r="B225" s="156"/>
      <c r="D225" s="150" t="s">
        <v>148</v>
      </c>
      <c r="E225" s="163" t="s">
        <v>19</v>
      </c>
      <c r="F225" s="157" t="s">
        <v>334</v>
      </c>
      <c r="H225" s="159">
        <v>39.177999999999997</v>
      </c>
      <c r="I225" s="160"/>
      <c r="L225" s="156"/>
      <c r="M225" s="161"/>
      <c r="T225" s="162"/>
      <c r="AT225" s="163" t="s">
        <v>148</v>
      </c>
      <c r="AU225" s="163" t="s">
        <v>81</v>
      </c>
      <c r="AV225" s="13" t="s">
        <v>81</v>
      </c>
      <c r="AW225" s="13" t="s">
        <v>33</v>
      </c>
      <c r="AX225" s="13" t="s">
        <v>79</v>
      </c>
      <c r="AY225" s="163" t="s">
        <v>137</v>
      </c>
    </row>
    <row r="226" spans="2:65" s="1" customFormat="1" ht="44.25" customHeight="1">
      <c r="B226" s="32"/>
      <c r="C226" s="132" t="s">
        <v>231</v>
      </c>
      <c r="D226" s="132" t="s">
        <v>139</v>
      </c>
      <c r="E226" s="133" t="s">
        <v>365</v>
      </c>
      <c r="F226" s="134" t="s">
        <v>366</v>
      </c>
      <c r="G226" s="135" t="s">
        <v>216</v>
      </c>
      <c r="H226" s="136">
        <v>127.708</v>
      </c>
      <c r="I226" s="137"/>
      <c r="J226" s="138">
        <f>ROUND(I226*H226,2)</f>
        <v>0</v>
      </c>
      <c r="K226" s="134" t="s">
        <v>143</v>
      </c>
      <c r="L226" s="32"/>
      <c r="M226" s="139" t="s">
        <v>19</v>
      </c>
      <c r="N226" s="140" t="s">
        <v>43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144</v>
      </c>
      <c r="AT226" s="143" t="s">
        <v>139</v>
      </c>
      <c r="AU226" s="143" t="s">
        <v>81</v>
      </c>
      <c r="AY226" s="17" t="s">
        <v>137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7" t="s">
        <v>79</v>
      </c>
      <c r="BK226" s="144">
        <f>ROUND(I226*H226,2)</f>
        <v>0</v>
      </c>
      <c r="BL226" s="17" t="s">
        <v>144</v>
      </c>
      <c r="BM226" s="143" t="s">
        <v>367</v>
      </c>
    </row>
    <row r="227" spans="2:65" s="1" customFormat="1" ht="11.25">
      <c r="B227" s="32"/>
      <c r="D227" s="145" t="s">
        <v>146</v>
      </c>
      <c r="F227" s="146" t="s">
        <v>368</v>
      </c>
      <c r="I227" s="147"/>
      <c r="L227" s="32"/>
      <c r="M227" s="148"/>
      <c r="T227" s="53"/>
      <c r="AT227" s="17" t="s">
        <v>146</v>
      </c>
      <c r="AU227" s="17" t="s">
        <v>81</v>
      </c>
    </row>
    <row r="228" spans="2:65" s="12" customFormat="1" ht="11.25">
      <c r="B228" s="149"/>
      <c r="D228" s="150" t="s">
        <v>148</v>
      </c>
      <c r="E228" s="151" t="s">
        <v>19</v>
      </c>
      <c r="F228" s="152" t="s">
        <v>335</v>
      </c>
      <c r="H228" s="151" t="s">
        <v>19</v>
      </c>
      <c r="I228" s="153"/>
      <c r="L228" s="149"/>
      <c r="M228" s="154"/>
      <c r="T228" s="155"/>
      <c r="AT228" s="151" t="s">
        <v>148</v>
      </c>
      <c r="AU228" s="151" t="s">
        <v>81</v>
      </c>
      <c r="AV228" s="12" t="s">
        <v>79</v>
      </c>
      <c r="AW228" s="12" t="s">
        <v>33</v>
      </c>
      <c r="AX228" s="12" t="s">
        <v>72</v>
      </c>
      <c r="AY228" s="151" t="s">
        <v>137</v>
      </c>
    </row>
    <row r="229" spans="2:65" s="13" customFormat="1" ht="11.25">
      <c r="B229" s="156"/>
      <c r="D229" s="150" t="s">
        <v>148</v>
      </c>
      <c r="E229" s="163" t="s">
        <v>19</v>
      </c>
      <c r="F229" s="157" t="s">
        <v>336</v>
      </c>
      <c r="H229" s="159">
        <v>127.708</v>
      </c>
      <c r="I229" s="160"/>
      <c r="L229" s="156"/>
      <c r="M229" s="161"/>
      <c r="T229" s="162"/>
      <c r="AT229" s="163" t="s">
        <v>148</v>
      </c>
      <c r="AU229" s="163" t="s">
        <v>81</v>
      </c>
      <c r="AV229" s="13" t="s">
        <v>81</v>
      </c>
      <c r="AW229" s="13" t="s">
        <v>33</v>
      </c>
      <c r="AX229" s="13" t="s">
        <v>79</v>
      </c>
      <c r="AY229" s="163" t="s">
        <v>137</v>
      </c>
    </row>
    <row r="230" spans="2:65" s="1" customFormat="1" ht="44.25" customHeight="1">
      <c r="B230" s="32"/>
      <c r="C230" s="132" t="s">
        <v>8</v>
      </c>
      <c r="D230" s="132" t="s">
        <v>139</v>
      </c>
      <c r="E230" s="133" t="s">
        <v>369</v>
      </c>
      <c r="F230" s="134" t="s">
        <v>370</v>
      </c>
      <c r="G230" s="135" t="s">
        <v>216</v>
      </c>
      <c r="H230" s="136">
        <v>137.83500000000001</v>
      </c>
      <c r="I230" s="137"/>
      <c r="J230" s="138">
        <f>ROUND(I230*H230,2)</f>
        <v>0</v>
      </c>
      <c r="K230" s="134" t="s">
        <v>143</v>
      </c>
      <c r="L230" s="32"/>
      <c r="M230" s="139" t="s">
        <v>19</v>
      </c>
      <c r="N230" s="140" t="s">
        <v>43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144</v>
      </c>
      <c r="AT230" s="143" t="s">
        <v>139</v>
      </c>
      <c r="AU230" s="143" t="s">
        <v>81</v>
      </c>
      <c r="AY230" s="17" t="s">
        <v>137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7" t="s">
        <v>79</v>
      </c>
      <c r="BK230" s="144">
        <f>ROUND(I230*H230,2)</f>
        <v>0</v>
      </c>
      <c r="BL230" s="17" t="s">
        <v>144</v>
      </c>
      <c r="BM230" s="143" t="s">
        <v>371</v>
      </c>
    </row>
    <row r="231" spans="2:65" s="1" customFormat="1" ht="11.25">
      <c r="B231" s="32"/>
      <c r="D231" s="145" t="s">
        <v>146</v>
      </c>
      <c r="F231" s="146" t="s">
        <v>372</v>
      </c>
      <c r="I231" s="147"/>
      <c r="L231" s="32"/>
      <c r="M231" s="148"/>
      <c r="T231" s="53"/>
      <c r="AT231" s="17" t="s">
        <v>146</v>
      </c>
      <c r="AU231" s="17" t="s">
        <v>81</v>
      </c>
    </row>
    <row r="232" spans="2:65" s="12" customFormat="1" ht="11.25">
      <c r="B232" s="149"/>
      <c r="D232" s="150" t="s">
        <v>148</v>
      </c>
      <c r="E232" s="151" t="s">
        <v>19</v>
      </c>
      <c r="F232" s="152" t="s">
        <v>331</v>
      </c>
      <c r="H232" s="151" t="s">
        <v>19</v>
      </c>
      <c r="I232" s="153"/>
      <c r="L232" s="149"/>
      <c r="M232" s="154"/>
      <c r="T232" s="155"/>
      <c r="AT232" s="151" t="s">
        <v>148</v>
      </c>
      <c r="AU232" s="151" t="s">
        <v>81</v>
      </c>
      <c r="AV232" s="12" t="s">
        <v>79</v>
      </c>
      <c r="AW232" s="12" t="s">
        <v>33</v>
      </c>
      <c r="AX232" s="12" t="s">
        <v>72</v>
      </c>
      <c r="AY232" s="151" t="s">
        <v>137</v>
      </c>
    </row>
    <row r="233" spans="2:65" s="13" customFormat="1" ht="11.25">
      <c r="B233" s="156"/>
      <c r="D233" s="150" t="s">
        <v>148</v>
      </c>
      <c r="E233" s="163" t="s">
        <v>19</v>
      </c>
      <c r="F233" s="157" t="s">
        <v>332</v>
      </c>
      <c r="H233" s="159">
        <v>137.83500000000001</v>
      </c>
      <c r="I233" s="160"/>
      <c r="L233" s="156"/>
      <c r="M233" s="161"/>
      <c r="T233" s="162"/>
      <c r="AT233" s="163" t="s">
        <v>148</v>
      </c>
      <c r="AU233" s="163" t="s">
        <v>81</v>
      </c>
      <c r="AV233" s="13" t="s">
        <v>81</v>
      </c>
      <c r="AW233" s="13" t="s">
        <v>33</v>
      </c>
      <c r="AX233" s="13" t="s">
        <v>79</v>
      </c>
      <c r="AY233" s="163" t="s">
        <v>137</v>
      </c>
    </row>
    <row r="234" spans="2:65" s="11" customFormat="1" ht="25.9" customHeight="1">
      <c r="B234" s="120"/>
      <c r="D234" s="121" t="s">
        <v>71</v>
      </c>
      <c r="E234" s="122" t="s">
        <v>373</v>
      </c>
      <c r="F234" s="122" t="s">
        <v>374</v>
      </c>
      <c r="I234" s="123"/>
      <c r="J234" s="124">
        <f>BK234</f>
        <v>0</v>
      </c>
      <c r="L234" s="120"/>
      <c r="M234" s="125"/>
      <c r="P234" s="126">
        <f>P235+P246</f>
        <v>0</v>
      </c>
      <c r="R234" s="126">
        <f>R235+R246</f>
        <v>0</v>
      </c>
      <c r="T234" s="127">
        <f>T235+T246</f>
        <v>15.727927999999999</v>
      </c>
      <c r="AR234" s="121" t="s">
        <v>81</v>
      </c>
      <c r="AT234" s="128" t="s">
        <v>71</v>
      </c>
      <c r="AU234" s="128" t="s">
        <v>72</v>
      </c>
      <c r="AY234" s="121" t="s">
        <v>137</v>
      </c>
      <c r="BK234" s="129">
        <f>BK235+BK246</f>
        <v>0</v>
      </c>
    </row>
    <row r="235" spans="2:65" s="11" customFormat="1" ht="22.9" customHeight="1">
      <c r="B235" s="120"/>
      <c r="D235" s="121" t="s">
        <v>71</v>
      </c>
      <c r="E235" s="130" t="s">
        <v>375</v>
      </c>
      <c r="F235" s="130" t="s">
        <v>376</v>
      </c>
      <c r="I235" s="123"/>
      <c r="J235" s="131">
        <f>BK235</f>
        <v>0</v>
      </c>
      <c r="L235" s="120"/>
      <c r="M235" s="125"/>
      <c r="P235" s="126">
        <f>SUM(P236:P245)</f>
        <v>0</v>
      </c>
      <c r="R235" s="126">
        <f>SUM(R236:R245)</f>
        <v>0</v>
      </c>
      <c r="T235" s="127">
        <f>SUM(T236:T245)</f>
        <v>1.7807999999999999</v>
      </c>
      <c r="AR235" s="121" t="s">
        <v>81</v>
      </c>
      <c r="AT235" s="128" t="s">
        <v>71</v>
      </c>
      <c r="AU235" s="128" t="s">
        <v>79</v>
      </c>
      <c r="AY235" s="121" t="s">
        <v>137</v>
      </c>
      <c r="BK235" s="129">
        <f>SUM(BK236:BK245)</f>
        <v>0</v>
      </c>
    </row>
    <row r="236" spans="2:65" s="1" customFormat="1" ht="24.2" customHeight="1">
      <c r="B236" s="32"/>
      <c r="C236" s="132" t="s">
        <v>377</v>
      </c>
      <c r="D236" s="132" t="s">
        <v>139</v>
      </c>
      <c r="E236" s="133" t="s">
        <v>378</v>
      </c>
      <c r="F236" s="134" t="s">
        <v>379</v>
      </c>
      <c r="G236" s="135" t="s">
        <v>142</v>
      </c>
      <c r="H236" s="136">
        <v>445.2</v>
      </c>
      <c r="I236" s="137"/>
      <c r="J236" s="138">
        <f>ROUND(I236*H236,2)</f>
        <v>0</v>
      </c>
      <c r="K236" s="134" t="s">
        <v>143</v>
      </c>
      <c r="L236" s="32"/>
      <c r="M236" s="139" t="s">
        <v>19</v>
      </c>
      <c r="N236" s="140" t="s">
        <v>43</v>
      </c>
      <c r="P236" s="141">
        <f>O236*H236</f>
        <v>0</v>
      </c>
      <c r="Q236" s="141">
        <v>0</v>
      </c>
      <c r="R236" s="141">
        <f>Q236*H236</f>
        <v>0</v>
      </c>
      <c r="S236" s="141">
        <v>4.0000000000000001E-3</v>
      </c>
      <c r="T236" s="142">
        <f>S236*H236</f>
        <v>1.7807999999999999</v>
      </c>
      <c r="AR236" s="143" t="s">
        <v>380</v>
      </c>
      <c r="AT236" s="143" t="s">
        <v>139</v>
      </c>
      <c r="AU236" s="143" t="s">
        <v>81</v>
      </c>
      <c r="AY236" s="17" t="s">
        <v>137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79</v>
      </c>
      <c r="BK236" s="144">
        <f>ROUND(I236*H236,2)</f>
        <v>0</v>
      </c>
      <c r="BL236" s="17" t="s">
        <v>380</v>
      </c>
      <c r="BM236" s="143" t="s">
        <v>381</v>
      </c>
    </row>
    <row r="237" spans="2:65" s="1" customFormat="1" ht="11.25">
      <c r="B237" s="32"/>
      <c r="D237" s="145" t="s">
        <v>146</v>
      </c>
      <c r="F237" s="146" t="s">
        <v>382</v>
      </c>
      <c r="I237" s="147"/>
      <c r="L237" s="32"/>
      <c r="M237" s="148"/>
      <c r="T237" s="53"/>
      <c r="AT237" s="17" t="s">
        <v>146</v>
      </c>
      <c r="AU237" s="17" t="s">
        <v>81</v>
      </c>
    </row>
    <row r="238" spans="2:65" s="12" customFormat="1" ht="11.25">
      <c r="B238" s="149"/>
      <c r="D238" s="150" t="s">
        <v>148</v>
      </c>
      <c r="E238" s="151" t="s">
        <v>19</v>
      </c>
      <c r="F238" s="152" t="s">
        <v>149</v>
      </c>
      <c r="H238" s="151" t="s">
        <v>19</v>
      </c>
      <c r="I238" s="153"/>
      <c r="L238" s="149"/>
      <c r="M238" s="154"/>
      <c r="T238" s="155"/>
      <c r="AT238" s="151" t="s">
        <v>148</v>
      </c>
      <c r="AU238" s="151" t="s">
        <v>81</v>
      </c>
      <c r="AV238" s="12" t="s">
        <v>79</v>
      </c>
      <c r="AW238" s="12" t="s">
        <v>33</v>
      </c>
      <c r="AX238" s="12" t="s">
        <v>72</v>
      </c>
      <c r="AY238" s="151" t="s">
        <v>137</v>
      </c>
    </row>
    <row r="239" spans="2:65" s="12" customFormat="1" ht="11.25">
      <c r="B239" s="149"/>
      <c r="D239" s="150" t="s">
        <v>148</v>
      </c>
      <c r="E239" s="151" t="s">
        <v>19</v>
      </c>
      <c r="F239" s="152" t="s">
        <v>268</v>
      </c>
      <c r="H239" s="151" t="s">
        <v>19</v>
      </c>
      <c r="I239" s="153"/>
      <c r="L239" s="149"/>
      <c r="M239" s="154"/>
      <c r="T239" s="155"/>
      <c r="AT239" s="151" t="s">
        <v>148</v>
      </c>
      <c r="AU239" s="151" t="s">
        <v>81</v>
      </c>
      <c r="AV239" s="12" t="s">
        <v>79</v>
      </c>
      <c r="AW239" s="12" t="s">
        <v>33</v>
      </c>
      <c r="AX239" s="12" t="s">
        <v>72</v>
      </c>
      <c r="AY239" s="151" t="s">
        <v>137</v>
      </c>
    </row>
    <row r="240" spans="2:65" s="12" customFormat="1" ht="11.25">
      <c r="B240" s="149"/>
      <c r="D240" s="150" t="s">
        <v>148</v>
      </c>
      <c r="E240" s="151" t="s">
        <v>19</v>
      </c>
      <c r="F240" s="152" t="s">
        <v>310</v>
      </c>
      <c r="H240" s="151" t="s">
        <v>19</v>
      </c>
      <c r="I240" s="153"/>
      <c r="L240" s="149"/>
      <c r="M240" s="154"/>
      <c r="T240" s="155"/>
      <c r="AT240" s="151" t="s">
        <v>148</v>
      </c>
      <c r="AU240" s="151" t="s">
        <v>81</v>
      </c>
      <c r="AV240" s="12" t="s">
        <v>79</v>
      </c>
      <c r="AW240" s="12" t="s">
        <v>33</v>
      </c>
      <c r="AX240" s="12" t="s">
        <v>72</v>
      </c>
      <c r="AY240" s="151" t="s">
        <v>137</v>
      </c>
    </row>
    <row r="241" spans="2:65" s="12" customFormat="1" ht="11.25">
      <c r="B241" s="149"/>
      <c r="D241" s="150" t="s">
        <v>148</v>
      </c>
      <c r="E241" s="151" t="s">
        <v>19</v>
      </c>
      <c r="F241" s="152" t="s">
        <v>383</v>
      </c>
      <c r="H241" s="151" t="s">
        <v>19</v>
      </c>
      <c r="I241" s="153"/>
      <c r="L241" s="149"/>
      <c r="M241" s="154"/>
      <c r="T241" s="155"/>
      <c r="AT241" s="151" t="s">
        <v>148</v>
      </c>
      <c r="AU241" s="151" t="s">
        <v>81</v>
      </c>
      <c r="AV241" s="12" t="s">
        <v>79</v>
      </c>
      <c r="AW241" s="12" t="s">
        <v>33</v>
      </c>
      <c r="AX241" s="12" t="s">
        <v>72</v>
      </c>
      <c r="AY241" s="151" t="s">
        <v>137</v>
      </c>
    </row>
    <row r="242" spans="2:65" s="12" customFormat="1" ht="11.25">
      <c r="B242" s="149"/>
      <c r="D242" s="150" t="s">
        <v>148</v>
      </c>
      <c r="E242" s="151" t="s">
        <v>19</v>
      </c>
      <c r="F242" s="152" t="s">
        <v>384</v>
      </c>
      <c r="H242" s="151" t="s">
        <v>19</v>
      </c>
      <c r="I242" s="153"/>
      <c r="L242" s="149"/>
      <c r="M242" s="154"/>
      <c r="T242" s="155"/>
      <c r="AT242" s="151" t="s">
        <v>148</v>
      </c>
      <c r="AU242" s="151" t="s">
        <v>81</v>
      </c>
      <c r="AV242" s="12" t="s">
        <v>79</v>
      </c>
      <c r="AW242" s="12" t="s">
        <v>33</v>
      </c>
      <c r="AX242" s="12" t="s">
        <v>72</v>
      </c>
      <c r="AY242" s="151" t="s">
        <v>137</v>
      </c>
    </row>
    <row r="243" spans="2:65" s="13" customFormat="1" ht="11.25">
      <c r="B243" s="156"/>
      <c r="D243" s="150" t="s">
        <v>148</v>
      </c>
      <c r="E243" s="157" t="s">
        <v>19</v>
      </c>
      <c r="F243" s="158" t="s">
        <v>96</v>
      </c>
      <c r="H243" s="159">
        <v>445.2</v>
      </c>
      <c r="I243" s="160"/>
      <c r="L243" s="156"/>
      <c r="M243" s="161"/>
      <c r="T243" s="162"/>
      <c r="AT243" s="163" t="s">
        <v>148</v>
      </c>
      <c r="AU243" s="163" t="s">
        <v>81</v>
      </c>
      <c r="AV243" s="13" t="s">
        <v>81</v>
      </c>
      <c r="AW243" s="13" t="s">
        <v>33</v>
      </c>
      <c r="AX243" s="13" t="s">
        <v>79</v>
      </c>
      <c r="AY243" s="163" t="s">
        <v>137</v>
      </c>
    </row>
    <row r="244" spans="2:65" s="1" customFormat="1" ht="11.25">
      <c r="B244" s="32"/>
      <c r="D244" s="150" t="s">
        <v>152</v>
      </c>
      <c r="F244" s="164" t="s">
        <v>316</v>
      </c>
      <c r="L244" s="32"/>
      <c r="M244" s="148"/>
      <c r="T244" s="53"/>
      <c r="AU244" s="17" t="s">
        <v>81</v>
      </c>
    </row>
    <row r="245" spans="2:65" s="1" customFormat="1" ht="11.25">
      <c r="B245" s="32"/>
      <c r="D245" s="150" t="s">
        <v>152</v>
      </c>
      <c r="F245" s="165" t="s">
        <v>317</v>
      </c>
      <c r="H245" s="166">
        <v>222.6</v>
      </c>
      <c r="L245" s="32"/>
      <c r="M245" s="148"/>
      <c r="T245" s="53"/>
      <c r="AU245" s="17" t="s">
        <v>81</v>
      </c>
    </row>
    <row r="246" spans="2:65" s="11" customFormat="1" ht="22.9" customHeight="1">
      <c r="B246" s="120"/>
      <c r="D246" s="121" t="s">
        <v>71</v>
      </c>
      <c r="E246" s="130" t="s">
        <v>385</v>
      </c>
      <c r="F246" s="130" t="s">
        <v>386</v>
      </c>
      <c r="I246" s="123"/>
      <c r="J246" s="131">
        <f>BK246</f>
        <v>0</v>
      </c>
      <c r="L246" s="120"/>
      <c r="M246" s="125"/>
      <c r="P246" s="126">
        <f>SUM(P247:P273)</f>
        <v>0</v>
      </c>
      <c r="R246" s="126">
        <f>SUM(R247:R273)</f>
        <v>0</v>
      </c>
      <c r="T246" s="127">
        <f>SUM(T247:T273)</f>
        <v>13.947127999999999</v>
      </c>
      <c r="AR246" s="121" t="s">
        <v>81</v>
      </c>
      <c r="AT246" s="128" t="s">
        <v>71</v>
      </c>
      <c r="AU246" s="128" t="s">
        <v>79</v>
      </c>
      <c r="AY246" s="121" t="s">
        <v>137</v>
      </c>
      <c r="BK246" s="129">
        <f>SUM(BK247:BK273)</f>
        <v>0</v>
      </c>
    </row>
    <row r="247" spans="2:65" s="1" customFormat="1" ht="37.9" customHeight="1">
      <c r="B247" s="32"/>
      <c r="C247" s="132" t="s">
        <v>387</v>
      </c>
      <c r="D247" s="132" t="s">
        <v>139</v>
      </c>
      <c r="E247" s="133" t="s">
        <v>388</v>
      </c>
      <c r="F247" s="134" t="s">
        <v>389</v>
      </c>
      <c r="G247" s="135" t="s">
        <v>142</v>
      </c>
      <c r="H247" s="136">
        <v>59.097999999999999</v>
      </c>
      <c r="I247" s="137"/>
      <c r="J247" s="138">
        <f>ROUND(I247*H247,2)</f>
        <v>0</v>
      </c>
      <c r="K247" s="134" t="s">
        <v>143</v>
      </c>
      <c r="L247" s="32"/>
      <c r="M247" s="139" t="s">
        <v>19</v>
      </c>
      <c r="N247" s="140" t="s">
        <v>43</v>
      </c>
      <c r="P247" s="141">
        <f>O247*H247</f>
        <v>0</v>
      </c>
      <c r="Q247" s="141">
        <v>0</v>
      </c>
      <c r="R247" s="141">
        <f>Q247*H247</f>
        <v>0</v>
      </c>
      <c r="S247" s="141">
        <v>2E-3</v>
      </c>
      <c r="T247" s="142">
        <f>S247*H247</f>
        <v>0.118196</v>
      </c>
      <c r="AR247" s="143" t="s">
        <v>380</v>
      </c>
      <c r="AT247" s="143" t="s">
        <v>139</v>
      </c>
      <c r="AU247" s="143" t="s">
        <v>81</v>
      </c>
      <c r="AY247" s="17" t="s">
        <v>137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7" t="s">
        <v>79</v>
      </c>
      <c r="BK247" s="144">
        <f>ROUND(I247*H247,2)</f>
        <v>0</v>
      </c>
      <c r="BL247" s="17" t="s">
        <v>380</v>
      </c>
      <c r="BM247" s="143" t="s">
        <v>390</v>
      </c>
    </row>
    <row r="248" spans="2:65" s="1" customFormat="1" ht="11.25">
      <c r="B248" s="32"/>
      <c r="D248" s="145" t="s">
        <v>146</v>
      </c>
      <c r="F248" s="146" t="s">
        <v>391</v>
      </c>
      <c r="I248" s="147"/>
      <c r="L248" s="32"/>
      <c r="M248" s="148"/>
      <c r="T248" s="53"/>
      <c r="AT248" s="17" t="s">
        <v>146</v>
      </c>
      <c r="AU248" s="17" t="s">
        <v>81</v>
      </c>
    </row>
    <row r="249" spans="2:65" s="12" customFormat="1" ht="11.25">
      <c r="B249" s="149"/>
      <c r="D249" s="150" t="s">
        <v>148</v>
      </c>
      <c r="E249" s="151" t="s">
        <v>19</v>
      </c>
      <c r="F249" s="152" t="s">
        <v>149</v>
      </c>
      <c r="H249" s="151" t="s">
        <v>19</v>
      </c>
      <c r="I249" s="153"/>
      <c r="L249" s="149"/>
      <c r="M249" s="154"/>
      <c r="T249" s="155"/>
      <c r="AT249" s="151" t="s">
        <v>148</v>
      </c>
      <c r="AU249" s="151" t="s">
        <v>81</v>
      </c>
      <c r="AV249" s="12" t="s">
        <v>79</v>
      </c>
      <c r="AW249" s="12" t="s">
        <v>33</v>
      </c>
      <c r="AX249" s="12" t="s">
        <v>72</v>
      </c>
      <c r="AY249" s="151" t="s">
        <v>137</v>
      </c>
    </row>
    <row r="250" spans="2:65" s="12" customFormat="1" ht="11.25">
      <c r="B250" s="149"/>
      <c r="D250" s="150" t="s">
        <v>148</v>
      </c>
      <c r="E250" s="151" t="s">
        <v>19</v>
      </c>
      <c r="F250" s="152" t="s">
        <v>313</v>
      </c>
      <c r="H250" s="151" t="s">
        <v>19</v>
      </c>
      <c r="I250" s="153"/>
      <c r="L250" s="149"/>
      <c r="M250" s="154"/>
      <c r="T250" s="155"/>
      <c r="AT250" s="151" t="s">
        <v>148</v>
      </c>
      <c r="AU250" s="151" t="s">
        <v>81</v>
      </c>
      <c r="AV250" s="12" t="s">
        <v>79</v>
      </c>
      <c r="AW250" s="12" t="s">
        <v>33</v>
      </c>
      <c r="AX250" s="12" t="s">
        <v>72</v>
      </c>
      <c r="AY250" s="151" t="s">
        <v>137</v>
      </c>
    </row>
    <row r="251" spans="2:65" s="12" customFormat="1" ht="11.25">
      <c r="B251" s="149"/>
      <c r="D251" s="150" t="s">
        <v>148</v>
      </c>
      <c r="E251" s="151" t="s">
        <v>19</v>
      </c>
      <c r="F251" s="152" t="s">
        <v>392</v>
      </c>
      <c r="H251" s="151" t="s">
        <v>19</v>
      </c>
      <c r="I251" s="153"/>
      <c r="L251" s="149"/>
      <c r="M251" s="154"/>
      <c r="T251" s="155"/>
      <c r="AT251" s="151" t="s">
        <v>148</v>
      </c>
      <c r="AU251" s="151" t="s">
        <v>81</v>
      </c>
      <c r="AV251" s="12" t="s">
        <v>79</v>
      </c>
      <c r="AW251" s="12" t="s">
        <v>33</v>
      </c>
      <c r="AX251" s="12" t="s">
        <v>72</v>
      </c>
      <c r="AY251" s="151" t="s">
        <v>137</v>
      </c>
    </row>
    <row r="252" spans="2:65" s="12" customFormat="1" ht="11.25">
      <c r="B252" s="149"/>
      <c r="D252" s="150" t="s">
        <v>148</v>
      </c>
      <c r="E252" s="151" t="s">
        <v>19</v>
      </c>
      <c r="F252" s="152" t="s">
        <v>393</v>
      </c>
      <c r="H252" s="151" t="s">
        <v>19</v>
      </c>
      <c r="I252" s="153"/>
      <c r="L252" s="149"/>
      <c r="M252" s="154"/>
      <c r="T252" s="155"/>
      <c r="AT252" s="151" t="s">
        <v>148</v>
      </c>
      <c r="AU252" s="151" t="s">
        <v>81</v>
      </c>
      <c r="AV252" s="12" t="s">
        <v>79</v>
      </c>
      <c r="AW252" s="12" t="s">
        <v>33</v>
      </c>
      <c r="AX252" s="12" t="s">
        <v>72</v>
      </c>
      <c r="AY252" s="151" t="s">
        <v>137</v>
      </c>
    </row>
    <row r="253" spans="2:65" s="13" customFormat="1" ht="11.25">
      <c r="B253" s="156"/>
      <c r="D253" s="150" t="s">
        <v>148</v>
      </c>
      <c r="E253" s="157" t="s">
        <v>19</v>
      </c>
      <c r="F253" s="158" t="s">
        <v>257</v>
      </c>
      <c r="H253" s="159">
        <v>59.097999999999999</v>
      </c>
      <c r="I253" s="160"/>
      <c r="L253" s="156"/>
      <c r="M253" s="161"/>
      <c r="T253" s="162"/>
      <c r="AT253" s="163" t="s">
        <v>148</v>
      </c>
      <c r="AU253" s="163" t="s">
        <v>81</v>
      </c>
      <c r="AV253" s="13" t="s">
        <v>81</v>
      </c>
      <c r="AW253" s="13" t="s">
        <v>33</v>
      </c>
      <c r="AX253" s="13" t="s">
        <v>79</v>
      </c>
      <c r="AY253" s="163" t="s">
        <v>137</v>
      </c>
    </row>
    <row r="254" spans="2:65" s="1" customFormat="1" ht="11.25">
      <c r="B254" s="32"/>
      <c r="D254" s="150" t="s">
        <v>152</v>
      </c>
      <c r="F254" s="164" t="s">
        <v>318</v>
      </c>
      <c r="L254" s="32"/>
      <c r="M254" s="148"/>
      <c r="T254" s="53"/>
      <c r="AU254" s="17" t="s">
        <v>81</v>
      </c>
    </row>
    <row r="255" spans="2:65" s="1" customFormat="1" ht="11.25">
      <c r="B255" s="32"/>
      <c r="D255" s="150" t="s">
        <v>152</v>
      </c>
      <c r="F255" s="165" t="s">
        <v>319</v>
      </c>
      <c r="H255" s="166">
        <v>234.63</v>
      </c>
      <c r="L255" s="32"/>
      <c r="M255" s="148"/>
      <c r="T255" s="53"/>
      <c r="AU255" s="17" t="s">
        <v>81</v>
      </c>
    </row>
    <row r="256" spans="2:65" s="1" customFormat="1" ht="33" customHeight="1">
      <c r="B256" s="32"/>
      <c r="C256" s="132" t="s">
        <v>394</v>
      </c>
      <c r="D256" s="132" t="s">
        <v>139</v>
      </c>
      <c r="E256" s="133" t="s">
        <v>395</v>
      </c>
      <c r="F256" s="134" t="s">
        <v>396</v>
      </c>
      <c r="G256" s="135" t="s">
        <v>142</v>
      </c>
      <c r="H256" s="136">
        <v>236.392</v>
      </c>
      <c r="I256" s="137"/>
      <c r="J256" s="138">
        <f>ROUND(I256*H256,2)</f>
        <v>0</v>
      </c>
      <c r="K256" s="134" t="s">
        <v>143</v>
      </c>
      <c r="L256" s="32"/>
      <c r="M256" s="139" t="s">
        <v>19</v>
      </c>
      <c r="N256" s="140" t="s">
        <v>43</v>
      </c>
      <c r="P256" s="141">
        <f>O256*H256</f>
        <v>0</v>
      </c>
      <c r="Q256" s="141">
        <v>0</v>
      </c>
      <c r="R256" s="141">
        <f>Q256*H256</f>
        <v>0</v>
      </c>
      <c r="S256" s="141">
        <v>1.6500000000000001E-2</v>
      </c>
      <c r="T256" s="142">
        <f>S256*H256</f>
        <v>3.900468</v>
      </c>
      <c r="AR256" s="143" t="s">
        <v>380</v>
      </c>
      <c r="AT256" s="143" t="s">
        <v>139</v>
      </c>
      <c r="AU256" s="143" t="s">
        <v>81</v>
      </c>
      <c r="AY256" s="17" t="s">
        <v>137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7" t="s">
        <v>79</v>
      </c>
      <c r="BK256" s="144">
        <f>ROUND(I256*H256,2)</f>
        <v>0</v>
      </c>
      <c r="BL256" s="17" t="s">
        <v>380</v>
      </c>
      <c r="BM256" s="143" t="s">
        <v>397</v>
      </c>
    </row>
    <row r="257" spans="2:65" s="1" customFormat="1" ht="11.25">
      <c r="B257" s="32"/>
      <c r="D257" s="145" t="s">
        <v>146</v>
      </c>
      <c r="F257" s="146" t="s">
        <v>398</v>
      </c>
      <c r="I257" s="147"/>
      <c r="L257" s="32"/>
      <c r="M257" s="148"/>
      <c r="T257" s="53"/>
      <c r="AT257" s="17" t="s">
        <v>146</v>
      </c>
      <c r="AU257" s="17" t="s">
        <v>81</v>
      </c>
    </row>
    <row r="258" spans="2:65" s="12" customFormat="1" ht="11.25">
      <c r="B258" s="149"/>
      <c r="D258" s="150" t="s">
        <v>148</v>
      </c>
      <c r="E258" s="151" t="s">
        <v>19</v>
      </c>
      <c r="F258" s="152" t="s">
        <v>149</v>
      </c>
      <c r="H258" s="151" t="s">
        <v>19</v>
      </c>
      <c r="I258" s="153"/>
      <c r="L258" s="149"/>
      <c r="M258" s="154"/>
      <c r="T258" s="155"/>
      <c r="AT258" s="151" t="s">
        <v>148</v>
      </c>
      <c r="AU258" s="151" t="s">
        <v>81</v>
      </c>
      <c r="AV258" s="12" t="s">
        <v>79</v>
      </c>
      <c r="AW258" s="12" t="s">
        <v>33</v>
      </c>
      <c r="AX258" s="12" t="s">
        <v>72</v>
      </c>
      <c r="AY258" s="151" t="s">
        <v>137</v>
      </c>
    </row>
    <row r="259" spans="2:65" s="12" customFormat="1" ht="11.25">
      <c r="B259" s="149"/>
      <c r="D259" s="150" t="s">
        <v>148</v>
      </c>
      <c r="E259" s="151" t="s">
        <v>19</v>
      </c>
      <c r="F259" s="152" t="s">
        <v>313</v>
      </c>
      <c r="H259" s="151" t="s">
        <v>19</v>
      </c>
      <c r="I259" s="153"/>
      <c r="L259" s="149"/>
      <c r="M259" s="154"/>
      <c r="T259" s="155"/>
      <c r="AT259" s="151" t="s">
        <v>148</v>
      </c>
      <c r="AU259" s="151" t="s">
        <v>81</v>
      </c>
      <c r="AV259" s="12" t="s">
        <v>79</v>
      </c>
      <c r="AW259" s="12" t="s">
        <v>33</v>
      </c>
      <c r="AX259" s="12" t="s">
        <v>72</v>
      </c>
      <c r="AY259" s="151" t="s">
        <v>137</v>
      </c>
    </row>
    <row r="260" spans="2:65" s="12" customFormat="1" ht="11.25">
      <c r="B260" s="149"/>
      <c r="D260" s="150" t="s">
        <v>148</v>
      </c>
      <c r="E260" s="151" t="s">
        <v>19</v>
      </c>
      <c r="F260" s="152" t="s">
        <v>207</v>
      </c>
      <c r="H260" s="151" t="s">
        <v>19</v>
      </c>
      <c r="I260" s="153"/>
      <c r="L260" s="149"/>
      <c r="M260" s="154"/>
      <c r="T260" s="155"/>
      <c r="AT260" s="151" t="s">
        <v>148</v>
      </c>
      <c r="AU260" s="151" t="s">
        <v>81</v>
      </c>
      <c r="AV260" s="12" t="s">
        <v>79</v>
      </c>
      <c r="AW260" s="12" t="s">
        <v>33</v>
      </c>
      <c r="AX260" s="12" t="s">
        <v>72</v>
      </c>
      <c r="AY260" s="151" t="s">
        <v>137</v>
      </c>
    </row>
    <row r="261" spans="2:65" s="12" customFormat="1" ht="11.25">
      <c r="B261" s="149"/>
      <c r="D261" s="150" t="s">
        <v>148</v>
      </c>
      <c r="E261" s="151" t="s">
        <v>19</v>
      </c>
      <c r="F261" s="152" t="s">
        <v>399</v>
      </c>
      <c r="H261" s="151" t="s">
        <v>19</v>
      </c>
      <c r="I261" s="153"/>
      <c r="L261" s="149"/>
      <c r="M261" s="154"/>
      <c r="T261" s="155"/>
      <c r="AT261" s="151" t="s">
        <v>148</v>
      </c>
      <c r="AU261" s="151" t="s">
        <v>81</v>
      </c>
      <c r="AV261" s="12" t="s">
        <v>79</v>
      </c>
      <c r="AW261" s="12" t="s">
        <v>33</v>
      </c>
      <c r="AX261" s="12" t="s">
        <v>72</v>
      </c>
      <c r="AY261" s="151" t="s">
        <v>137</v>
      </c>
    </row>
    <row r="262" spans="2:65" s="13" customFormat="1" ht="11.25">
      <c r="B262" s="156"/>
      <c r="D262" s="150" t="s">
        <v>148</v>
      </c>
      <c r="E262" s="157" t="s">
        <v>19</v>
      </c>
      <c r="F262" s="158" t="s">
        <v>104</v>
      </c>
      <c r="H262" s="159">
        <v>236.392</v>
      </c>
      <c r="I262" s="160"/>
      <c r="L262" s="156"/>
      <c r="M262" s="161"/>
      <c r="T262" s="162"/>
      <c r="AT262" s="163" t="s">
        <v>148</v>
      </c>
      <c r="AU262" s="163" t="s">
        <v>81</v>
      </c>
      <c r="AV262" s="13" t="s">
        <v>81</v>
      </c>
      <c r="AW262" s="13" t="s">
        <v>33</v>
      </c>
      <c r="AX262" s="13" t="s">
        <v>79</v>
      </c>
      <c r="AY262" s="163" t="s">
        <v>137</v>
      </c>
    </row>
    <row r="263" spans="2:65" s="1" customFormat="1" ht="11.25">
      <c r="B263" s="32"/>
      <c r="D263" s="150" t="s">
        <v>152</v>
      </c>
      <c r="F263" s="164" t="s">
        <v>318</v>
      </c>
      <c r="L263" s="32"/>
      <c r="M263" s="148"/>
      <c r="T263" s="53"/>
      <c r="AU263" s="17" t="s">
        <v>81</v>
      </c>
    </row>
    <row r="264" spans="2:65" s="1" customFormat="1" ht="11.25">
      <c r="B264" s="32"/>
      <c r="D264" s="150" t="s">
        <v>152</v>
      </c>
      <c r="F264" s="165" t="s">
        <v>319</v>
      </c>
      <c r="H264" s="166">
        <v>234.63</v>
      </c>
      <c r="L264" s="32"/>
      <c r="M264" s="148"/>
      <c r="T264" s="53"/>
      <c r="AU264" s="17" t="s">
        <v>81</v>
      </c>
    </row>
    <row r="265" spans="2:65" s="1" customFormat="1" ht="24.2" customHeight="1">
      <c r="B265" s="32"/>
      <c r="C265" s="132" t="s">
        <v>380</v>
      </c>
      <c r="D265" s="132" t="s">
        <v>139</v>
      </c>
      <c r="E265" s="133" t="s">
        <v>400</v>
      </c>
      <c r="F265" s="134" t="s">
        <v>401</v>
      </c>
      <c r="G265" s="135" t="s">
        <v>142</v>
      </c>
      <c r="H265" s="136">
        <v>118.196</v>
      </c>
      <c r="I265" s="137"/>
      <c r="J265" s="138">
        <f>ROUND(I265*H265,2)</f>
        <v>0</v>
      </c>
      <c r="K265" s="134" t="s">
        <v>143</v>
      </c>
      <c r="L265" s="32"/>
      <c r="M265" s="139" t="s">
        <v>19</v>
      </c>
      <c r="N265" s="140" t="s">
        <v>43</v>
      </c>
      <c r="P265" s="141">
        <f>O265*H265</f>
        <v>0</v>
      </c>
      <c r="Q265" s="141">
        <v>0</v>
      </c>
      <c r="R265" s="141">
        <f>Q265*H265</f>
        <v>0</v>
      </c>
      <c r="S265" s="141">
        <v>8.4000000000000005E-2</v>
      </c>
      <c r="T265" s="142">
        <f>S265*H265</f>
        <v>9.928464</v>
      </c>
      <c r="AR265" s="143" t="s">
        <v>380</v>
      </c>
      <c r="AT265" s="143" t="s">
        <v>139</v>
      </c>
      <c r="AU265" s="143" t="s">
        <v>81</v>
      </c>
      <c r="AY265" s="17" t="s">
        <v>137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7" t="s">
        <v>79</v>
      </c>
      <c r="BK265" s="144">
        <f>ROUND(I265*H265,2)</f>
        <v>0</v>
      </c>
      <c r="BL265" s="17" t="s">
        <v>380</v>
      </c>
      <c r="BM265" s="143" t="s">
        <v>402</v>
      </c>
    </row>
    <row r="266" spans="2:65" s="1" customFormat="1" ht="11.25">
      <c r="B266" s="32"/>
      <c r="D266" s="145" t="s">
        <v>146</v>
      </c>
      <c r="F266" s="146" t="s">
        <v>403</v>
      </c>
      <c r="I266" s="147"/>
      <c r="L266" s="32"/>
      <c r="M266" s="148"/>
      <c r="T266" s="53"/>
      <c r="AT266" s="17" t="s">
        <v>146</v>
      </c>
      <c r="AU266" s="17" t="s">
        <v>81</v>
      </c>
    </row>
    <row r="267" spans="2:65" s="12" customFormat="1" ht="11.25">
      <c r="B267" s="149"/>
      <c r="D267" s="150" t="s">
        <v>148</v>
      </c>
      <c r="E267" s="151" t="s">
        <v>19</v>
      </c>
      <c r="F267" s="152" t="s">
        <v>149</v>
      </c>
      <c r="H267" s="151" t="s">
        <v>19</v>
      </c>
      <c r="I267" s="153"/>
      <c r="L267" s="149"/>
      <c r="M267" s="154"/>
      <c r="T267" s="155"/>
      <c r="AT267" s="151" t="s">
        <v>148</v>
      </c>
      <c r="AU267" s="151" t="s">
        <v>81</v>
      </c>
      <c r="AV267" s="12" t="s">
        <v>79</v>
      </c>
      <c r="AW267" s="12" t="s">
        <v>33</v>
      </c>
      <c r="AX267" s="12" t="s">
        <v>72</v>
      </c>
      <c r="AY267" s="151" t="s">
        <v>137</v>
      </c>
    </row>
    <row r="268" spans="2:65" s="12" customFormat="1" ht="11.25">
      <c r="B268" s="149"/>
      <c r="D268" s="150" t="s">
        <v>148</v>
      </c>
      <c r="E268" s="151" t="s">
        <v>19</v>
      </c>
      <c r="F268" s="152" t="s">
        <v>313</v>
      </c>
      <c r="H268" s="151" t="s">
        <v>19</v>
      </c>
      <c r="I268" s="153"/>
      <c r="L268" s="149"/>
      <c r="M268" s="154"/>
      <c r="T268" s="155"/>
      <c r="AT268" s="151" t="s">
        <v>148</v>
      </c>
      <c r="AU268" s="151" t="s">
        <v>81</v>
      </c>
      <c r="AV268" s="12" t="s">
        <v>79</v>
      </c>
      <c r="AW268" s="12" t="s">
        <v>33</v>
      </c>
      <c r="AX268" s="12" t="s">
        <v>72</v>
      </c>
      <c r="AY268" s="151" t="s">
        <v>137</v>
      </c>
    </row>
    <row r="269" spans="2:65" s="12" customFormat="1" ht="11.25">
      <c r="B269" s="149"/>
      <c r="D269" s="150" t="s">
        <v>148</v>
      </c>
      <c r="E269" s="151" t="s">
        <v>19</v>
      </c>
      <c r="F269" s="152" t="s">
        <v>404</v>
      </c>
      <c r="H269" s="151" t="s">
        <v>19</v>
      </c>
      <c r="I269" s="153"/>
      <c r="L269" s="149"/>
      <c r="M269" s="154"/>
      <c r="T269" s="155"/>
      <c r="AT269" s="151" t="s">
        <v>148</v>
      </c>
      <c r="AU269" s="151" t="s">
        <v>81</v>
      </c>
      <c r="AV269" s="12" t="s">
        <v>79</v>
      </c>
      <c r="AW269" s="12" t="s">
        <v>33</v>
      </c>
      <c r="AX269" s="12" t="s">
        <v>72</v>
      </c>
      <c r="AY269" s="151" t="s">
        <v>137</v>
      </c>
    </row>
    <row r="270" spans="2:65" s="12" customFormat="1" ht="11.25">
      <c r="B270" s="149"/>
      <c r="D270" s="150" t="s">
        <v>148</v>
      </c>
      <c r="E270" s="151" t="s">
        <v>19</v>
      </c>
      <c r="F270" s="152" t="s">
        <v>405</v>
      </c>
      <c r="H270" s="151" t="s">
        <v>19</v>
      </c>
      <c r="I270" s="153"/>
      <c r="L270" s="149"/>
      <c r="M270" s="154"/>
      <c r="T270" s="155"/>
      <c r="AT270" s="151" t="s">
        <v>148</v>
      </c>
      <c r="AU270" s="151" t="s">
        <v>81</v>
      </c>
      <c r="AV270" s="12" t="s">
        <v>79</v>
      </c>
      <c r="AW270" s="12" t="s">
        <v>33</v>
      </c>
      <c r="AX270" s="12" t="s">
        <v>72</v>
      </c>
      <c r="AY270" s="151" t="s">
        <v>137</v>
      </c>
    </row>
    <row r="271" spans="2:65" s="13" customFormat="1" ht="11.25">
      <c r="B271" s="156"/>
      <c r="D271" s="150" t="s">
        <v>148</v>
      </c>
      <c r="E271" s="157" t="s">
        <v>19</v>
      </c>
      <c r="F271" s="158" t="s">
        <v>107</v>
      </c>
      <c r="H271" s="159">
        <v>118.196</v>
      </c>
      <c r="I271" s="160"/>
      <c r="L271" s="156"/>
      <c r="M271" s="161"/>
      <c r="T271" s="162"/>
      <c r="AT271" s="163" t="s">
        <v>148</v>
      </c>
      <c r="AU271" s="163" t="s">
        <v>81</v>
      </c>
      <c r="AV271" s="13" t="s">
        <v>81</v>
      </c>
      <c r="AW271" s="13" t="s">
        <v>33</v>
      </c>
      <c r="AX271" s="13" t="s">
        <v>79</v>
      </c>
      <c r="AY271" s="163" t="s">
        <v>137</v>
      </c>
    </row>
    <row r="272" spans="2:65" s="1" customFormat="1" ht="11.25">
      <c r="B272" s="32"/>
      <c r="D272" s="150" t="s">
        <v>152</v>
      </c>
      <c r="F272" s="164" t="s">
        <v>318</v>
      </c>
      <c r="L272" s="32"/>
      <c r="M272" s="148"/>
      <c r="T272" s="53"/>
      <c r="AU272" s="17" t="s">
        <v>81</v>
      </c>
    </row>
    <row r="273" spans="2:47" s="1" customFormat="1" ht="11.25">
      <c r="B273" s="32"/>
      <c r="D273" s="150" t="s">
        <v>152</v>
      </c>
      <c r="F273" s="165" t="s">
        <v>319</v>
      </c>
      <c r="H273" s="166">
        <v>234.63</v>
      </c>
      <c r="L273" s="32"/>
      <c r="M273" s="177"/>
      <c r="N273" s="178"/>
      <c r="O273" s="178"/>
      <c r="P273" s="178"/>
      <c r="Q273" s="178"/>
      <c r="R273" s="178"/>
      <c r="S273" s="178"/>
      <c r="T273" s="179"/>
      <c r="AU273" s="17" t="s">
        <v>81</v>
      </c>
    </row>
    <row r="274" spans="2:47" s="1" customFormat="1" ht="6.95" customHeight="1">
      <c r="B274" s="41"/>
      <c r="C274" s="42"/>
      <c r="D274" s="42"/>
      <c r="E274" s="42"/>
      <c r="F274" s="42"/>
      <c r="G274" s="42"/>
      <c r="H274" s="42"/>
      <c r="I274" s="42"/>
      <c r="J274" s="42"/>
      <c r="K274" s="42"/>
      <c r="L274" s="32"/>
    </row>
  </sheetData>
  <sheetProtection algorithmName="SHA-512" hashValue="8U50nZtLUAMixsGiu2fSkqW3tGoYz/2Ca1zPkdEsGBvahIN7hfnTqTbdlLkKnS88i/P4/3Te4deJSdT1VsHD4w==" saltValue="FEEV3TDXcHWEknlj4Ihyk2b67mfVQXN3Zs0S+dsQw9MLwfcPW+xjURkqShPPv09CjOQ5yYZkVCplmRilohin4w==" spinCount="100000" sheet="1" objects="1" scenarios="1" formatColumns="0" formatRows="0" autoFilter="0"/>
  <autoFilter ref="C90:K273" xr:uid="{00000000-0009-0000-0000-000002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200-000000000000}"/>
    <hyperlink ref="F110" r:id="rId2" xr:uid="{00000000-0004-0000-0200-000001000000}"/>
    <hyperlink ref="F138" r:id="rId3" xr:uid="{00000000-0004-0000-0200-000002000000}"/>
    <hyperlink ref="F147" r:id="rId4" xr:uid="{00000000-0004-0000-0200-000003000000}"/>
    <hyperlink ref="F153" r:id="rId5" xr:uid="{00000000-0004-0000-0200-000004000000}"/>
    <hyperlink ref="F159" r:id="rId6" xr:uid="{00000000-0004-0000-0200-000005000000}"/>
    <hyperlink ref="F164" r:id="rId7" xr:uid="{00000000-0004-0000-0200-000006000000}"/>
    <hyperlink ref="F174" r:id="rId8" xr:uid="{00000000-0004-0000-0200-000007000000}"/>
    <hyperlink ref="F179" r:id="rId9" xr:uid="{00000000-0004-0000-0200-000008000000}"/>
    <hyperlink ref="F192" r:id="rId10" xr:uid="{00000000-0004-0000-0200-000009000000}"/>
    <hyperlink ref="F206" r:id="rId11" xr:uid="{00000000-0004-0000-0200-00000A000000}"/>
    <hyperlink ref="F219" r:id="rId12" xr:uid="{00000000-0004-0000-0200-00000B000000}"/>
    <hyperlink ref="F223" r:id="rId13" xr:uid="{00000000-0004-0000-0200-00000C000000}"/>
    <hyperlink ref="F227" r:id="rId14" xr:uid="{00000000-0004-0000-0200-00000D000000}"/>
    <hyperlink ref="F231" r:id="rId15" xr:uid="{00000000-0004-0000-0200-00000E000000}"/>
    <hyperlink ref="F237" r:id="rId16" xr:uid="{00000000-0004-0000-0200-00000F000000}"/>
    <hyperlink ref="F243" r:id="rId17" xr:uid="{00000000-0004-0000-0200-000010000000}"/>
    <hyperlink ref="F248" r:id="rId18" xr:uid="{00000000-0004-0000-0200-000011000000}"/>
    <hyperlink ref="F253" r:id="rId19" xr:uid="{00000000-0004-0000-0200-000012000000}"/>
    <hyperlink ref="F257" r:id="rId20" xr:uid="{00000000-0004-0000-0200-000013000000}"/>
    <hyperlink ref="F262" r:id="rId21" xr:uid="{00000000-0004-0000-0200-000014000000}"/>
    <hyperlink ref="F266" r:id="rId22" xr:uid="{00000000-0004-0000-0200-000015000000}"/>
    <hyperlink ref="F271" r:id="rId23" xr:uid="{00000000-0004-0000-0200-00001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92</v>
      </c>
      <c r="AZ2" s="90" t="s">
        <v>96</v>
      </c>
      <c r="BA2" s="90" t="s">
        <v>406</v>
      </c>
      <c r="BB2" s="90" t="s">
        <v>19</v>
      </c>
      <c r="BC2" s="90" t="s">
        <v>407</v>
      </c>
      <c r="BD2" s="90" t="s">
        <v>99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  <c r="AZ3" s="90" t="s">
        <v>245</v>
      </c>
      <c r="BA3" s="90" t="s">
        <v>408</v>
      </c>
      <c r="BB3" s="90" t="s">
        <v>19</v>
      </c>
      <c r="BC3" s="90" t="s">
        <v>407</v>
      </c>
      <c r="BD3" s="90" t="s">
        <v>99</v>
      </c>
    </row>
    <row r="4" spans="2:56" ht="24.95" customHeight="1">
      <c r="B4" s="20"/>
      <c r="D4" s="21" t="s">
        <v>103</v>
      </c>
      <c r="L4" s="20"/>
      <c r="M4" s="91" t="s">
        <v>10</v>
      </c>
      <c r="AT4" s="17" t="s">
        <v>4</v>
      </c>
      <c r="AZ4" s="90" t="s">
        <v>248</v>
      </c>
      <c r="BA4" s="90" t="s">
        <v>409</v>
      </c>
      <c r="BB4" s="90" t="s">
        <v>19</v>
      </c>
      <c r="BC4" s="90" t="s">
        <v>410</v>
      </c>
      <c r="BD4" s="90" t="s">
        <v>99</v>
      </c>
    </row>
    <row r="5" spans="2:56" ht="6.95" customHeight="1">
      <c r="B5" s="20"/>
      <c r="L5" s="20"/>
      <c r="AZ5" s="90" t="s">
        <v>100</v>
      </c>
      <c r="BA5" s="90" t="s">
        <v>411</v>
      </c>
      <c r="BB5" s="90" t="s">
        <v>19</v>
      </c>
      <c r="BC5" s="90" t="s">
        <v>410</v>
      </c>
      <c r="BD5" s="90" t="s">
        <v>99</v>
      </c>
    </row>
    <row r="6" spans="2:56" ht="12" customHeight="1">
      <c r="B6" s="20"/>
      <c r="D6" s="27" t="s">
        <v>16</v>
      </c>
      <c r="L6" s="20"/>
      <c r="AZ6" s="90" t="s">
        <v>104</v>
      </c>
      <c r="BA6" s="90" t="s">
        <v>412</v>
      </c>
      <c r="BB6" s="90" t="s">
        <v>19</v>
      </c>
      <c r="BC6" s="90" t="s">
        <v>109</v>
      </c>
      <c r="BD6" s="90" t="s">
        <v>99</v>
      </c>
    </row>
    <row r="7" spans="2:56" ht="16.5" customHeight="1">
      <c r="B7" s="20"/>
      <c r="E7" s="326" t="str">
        <f>'Rekapitulace stavby'!K6</f>
        <v>Demolice garáží - Předlice</v>
      </c>
      <c r="F7" s="327"/>
      <c r="G7" s="327"/>
      <c r="H7" s="327"/>
      <c r="L7" s="20"/>
    </row>
    <row r="8" spans="2:56" ht="12" customHeight="1">
      <c r="B8" s="20"/>
      <c r="D8" s="27" t="s">
        <v>110</v>
      </c>
      <c r="L8" s="20"/>
    </row>
    <row r="9" spans="2:56" s="1" customFormat="1" ht="16.5" customHeight="1">
      <c r="B9" s="32"/>
      <c r="E9" s="326" t="s">
        <v>111</v>
      </c>
      <c r="F9" s="328"/>
      <c r="G9" s="328"/>
      <c r="H9" s="328"/>
      <c r="L9" s="32"/>
    </row>
    <row r="10" spans="2:56" s="1" customFormat="1" ht="12" customHeight="1">
      <c r="B10" s="32"/>
      <c r="D10" s="27" t="s">
        <v>112</v>
      </c>
      <c r="L10" s="32"/>
    </row>
    <row r="11" spans="2:56" s="1" customFormat="1" ht="16.5" customHeight="1">
      <c r="B11" s="32"/>
      <c r="E11" s="285" t="s">
        <v>413</v>
      </c>
      <c r="F11" s="328"/>
      <c r="G11" s="328"/>
      <c r="H11" s="328"/>
      <c r="L11" s="32"/>
    </row>
    <row r="12" spans="2:56" s="1" customFormat="1" ht="11.25">
      <c r="B12" s="32"/>
      <c r="L12" s="32"/>
    </row>
    <row r="13" spans="2:5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5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26. 3. 2024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29" t="str">
        <f>'Rekapitulace stavby'!E14</f>
        <v>Vyplň údaj</v>
      </c>
      <c r="F20" s="310"/>
      <c r="G20" s="310"/>
      <c r="H20" s="310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71.25" customHeight="1">
      <c r="B29" s="92"/>
      <c r="E29" s="315" t="s">
        <v>37</v>
      </c>
      <c r="F29" s="315"/>
      <c r="G29" s="315"/>
      <c r="H29" s="315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3" t="s">
        <v>38</v>
      </c>
      <c r="J32" s="63">
        <f>ROUND(J90,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ROUND((SUM(BE90:BE160)),  2)</f>
        <v>0</v>
      </c>
      <c r="I35" s="94">
        <v>0.21</v>
      </c>
      <c r="J35" s="83">
        <f>ROUND(((SUM(BE90:BE160))*I35),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ROUND((SUM(BF90:BF160)),  2)</f>
        <v>0</v>
      </c>
      <c r="I36" s="94">
        <v>0.12</v>
      </c>
      <c r="J36" s="83">
        <f>ROUND(((SUM(BF90:BF160))*I36),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ROUND((SUM(BG90:BG160)),  2)</f>
        <v>0</v>
      </c>
      <c r="I37" s="94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ROUND((SUM(BH90:BH160)),  2)</f>
        <v>0</v>
      </c>
      <c r="I38" s="94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ROUND((SUM(BI90:BI160)),  2)</f>
        <v>0</v>
      </c>
      <c r="I39" s="94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5"/>
      <c r="D41" s="96" t="s">
        <v>48</v>
      </c>
      <c r="E41" s="54"/>
      <c r="F41" s="54"/>
      <c r="G41" s="97" t="s">
        <v>49</v>
      </c>
      <c r="H41" s="98" t="s">
        <v>50</v>
      </c>
      <c r="I41" s="54"/>
      <c r="J41" s="99">
        <f>SUM(J32:J39)</f>
        <v>0</v>
      </c>
      <c r="K41" s="100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26" t="str">
        <f>E7</f>
        <v>Demolice garáží - Předlice</v>
      </c>
      <c r="F50" s="327"/>
      <c r="G50" s="327"/>
      <c r="H50" s="327"/>
      <c r="L50" s="32"/>
    </row>
    <row r="51" spans="2:47" ht="12" customHeight="1">
      <c r="B51" s="20"/>
      <c r="C51" s="27" t="s">
        <v>110</v>
      </c>
      <c r="L51" s="20"/>
    </row>
    <row r="52" spans="2:47" s="1" customFormat="1" ht="16.5" customHeight="1">
      <c r="B52" s="32"/>
      <c r="E52" s="326" t="s">
        <v>111</v>
      </c>
      <c r="F52" s="328"/>
      <c r="G52" s="328"/>
      <c r="H52" s="328"/>
      <c r="L52" s="32"/>
    </row>
    <row r="53" spans="2:47" s="1" customFormat="1" ht="12" customHeight="1">
      <c r="B53" s="32"/>
      <c r="C53" s="27" t="s">
        <v>112</v>
      </c>
      <c r="L53" s="32"/>
    </row>
    <row r="54" spans="2:47" s="1" customFormat="1" ht="16.5" customHeight="1">
      <c r="B54" s="32"/>
      <c r="E54" s="285" t="str">
        <f>E11</f>
        <v>01.03 - Úprava prostoru po demolici</v>
      </c>
      <c r="F54" s="328"/>
      <c r="G54" s="328"/>
      <c r="H54" s="328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Ústí n.L. - Předlice</v>
      </c>
      <c r="I56" s="27" t="s">
        <v>23</v>
      </c>
      <c r="J56" s="49" t="str">
        <f>IF(J14="","",J14)</f>
        <v>26. 3. 2024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Ústí nad Labem</v>
      </c>
      <c r="I58" s="27" t="s">
        <v>31</v>
      </c>
      <c r="J58" s="30" t="str">
        <f>E23</f>
        <v>AIDIA21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L. Štuller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1" t="s">
        <v>115</v>
      </c>
      <c r="D61" s="95"/>
      <c r="E61" s="95"/>
      <c r="F61" s="95"/>
      <c r="G61" s="95"/>
      <c r="H61" s="95"/>
      <c r="I61" s="95"/>
      <c r="J61" s="102" t="s">
        <v>116</v>
      </c>
      <c r="K61" s="95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3" t="s">
        <v>70</v>
      </c>
      <c r="J63" s="63">
        <f>J90</f>
        <v>0</v>
      </c>
      <c r="L63" s="32"/>
      <c r="AU63" s="17" t="s">
        <v>117</v>
      </c>
    </row>
    <row r="64" spans="2:47" s="8" customFormat="1" ht="24.95" customHeight="1">
      <c r="B64" s="104"/>
      <c r="D64" s="105" t="s">
        <v>118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9" customFormat="1" ht="19.899999999999999" customHeight="1">
      <c r="B65" s="108"/>
      <c r="D65" s="109" t="s">
        <v>119</v>
      </c>
      <c r="E65" s="110"/>
      <c r="F65" s="110"/>
      <c r="G65" s="110"/>
      <c r="H65" s="110"/>
      <c r="I65" s="110"/>
      <c r="J65" s="111">
        <f>J92</f>
        <v>0</v>
      </c>
      <c r="L65" s="108"/>
    </row>
    <row r="66" spans="2:12" s="9" customFormat="1" ht="19.899999999999999" customHeight="1">
      <c r="B66" s="108"/>
      <c r="D66" s="109" t="s">
        <v>414</v>
      </c>
      <c r="E66" s="110"/>
      <c r="F66" s="110"/>
      <c r="G66" s="110"/>
      <c r="H66" s="110"/>
      <c r="I66" s="110"/>
      <c r="J66" s="111">
        <f>J131</f>
        <v>0</v>
      </c>
      <c r="L66" s="108"/>
    </row>
    <row r="67" spans="2:12" s="9" customFormat="1" ht="19.899999999999999" customHeight="1">
      <c r="B67" s="108"/>
      <c r="D67" s="109" t="s">
        <v>415</v>
      </c>
      <c r="E67" s="110"/>
      <c r="F67" s="110"/>
      <c r="G67" s="110"/>
      <c r="H67" s="110"/>
      <c r="I67" s="110"/>
      <c r="J67" s="111">
        <f>J149</f>
        <v>0</v>
      </c>
      <c r="L67" s="108"/>
    </row>
    <row r="68" spans="2:12" s="9" customFormat="1" ht="19.899999999999999" customHeight="1">
      <c r="B68" s="108"/>
      <c r="D68" s="109" t="s">
        <v>416</v>
      </c>
      <c r="E68" s="110"/>
      <c r="F68" s="110"/>
      <c r="G68" s="110"/>
      <c r="H68" s="110"/>
      <c r="I68" s="110"/>
      <c r="J68" s="111">
        <f>J158</f>
        <v>0</v>
      </c>
      <c r="L68" s="108"/>
    </row>
    <row r="69" spans="2:12" s="1" customFormat="1" ht="21.75" customHeight="1">
      <c r="B69" s="32"/>
      <c r="L69" s="32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4.95" customHeight="1">
      <c r="B75" s="32"/>
      <c r="C75" s="21" t="s">
        <v>122</v>
      </c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16</v>
      </c>
      <c r="L77" s="32"/>
    </row>
    <row r="78" spans="2:12" s="1" customFormat="1" ht="16.5" customHeight="1">
      <c r="B78" s="32"/>
      <c r="E78" s="326" t="str">
        <f>E7</f>
        <v>Demolice garáží - Předlice</v>
      </c>
      <c r="F78" s="327"/>
      <c r="G78" s="327"/>
      <c r="H78" s="327"/>
      <c r="L78" s="32"/>
    </row>
    <row r="79" spans="2:12" ht="12" customHeight="1">
      <c r="B79" s="20"/>
      <c r="C79" s="27" t="s">
        <v>110</v>
      </c>
      <c r="L79" s="20"/>
    </row>
    <row r="80" spans="2:12" s="1" customFormat="1" ht="16.5" customHeight="1">
      <c r="B80" s="32"/>
      <c r="E80" s="326" t="s">
        <v>111</v>
      </c>
      <c r="F80" s="328"/>
      <c r="G80" s="328"/>
      <c r="H80" s="328"/>
      <c r="L80" s="32"/>
    </row>
    <row r="81" spans="2:65" s="1" customFormat="1" ht="12" customHeight="1">
      <c r="B81" s="32"/>
      <c r="C81" s="27" t="s">
        <v>112</v>
      </c>
      <c r="L81" s="32"/>
    </row>
    <row r="82" spans="2:65" s="1" customFormat="1" ht="16.5" customHeight="1">
      <c r="B82" s="32"/>
      <c r="E82" s="285" t="str">
        <f>E11</f>
        <v>01.03 - Úprava prostoru po demolici</v>
      </c>
      <c r="F82" s="328"/>
      <c r="G82" s="328"/>
      <c r="H82" s="328"/>
      <c r="L82" s="32"/>
    </row>
    <row r="83" spans="2:65" s="1" customFormat="1" ht="6.95" customHeight="1">
      <c r="B83" s="32"/>
      <c r="L83" s="32"/>
    </row>
    <row r="84" spans="2:65" s="1" customFormat="1" ht="12" customHeight="1">
      <c r="B84" s="32"/>
      <c r="C84" s="27" t="s">
        <v>21</v>
      </c>
      <c r="F84" s="25" t="str">
        <f>F14</f>
        <v>Ústí n.L. - Předlice</v>
      </c>
      <c r="I84" s="27" t="s">
        <v>23</v>
      </c>
      <c r="J84" s="49" t="str">
        <f>IF(J14="","",J14)</f>
        <v>26. 3. 2024</v>
      </c>
      <c r="L84" s="32"/>
    </row>
    <row r="85" spans="2:65" s="1" customFormat="1" ht="6.95" customHeight="1">
      <c r="B85" s="32"/>
      <c r="L85" s="32"/>
    </row>
    <row r="86" spans="2:65" s="1" customFormat="1" ht="15.2" customHeight="1">
      <c r="B86" s="32"/>
      <c r="C86" s="27" t="s">
        <v>25</v>
      </c>
      <c r="F86" s="25" t="str">
        <f>E17</f>
        <v>Statutární město Ústí nad Labem</v>
      </c>
      <c r="I86" s="27" t="s">
        <v>31</v>
      </c>
      <c r="J86" s="30" t="str">
        <f>E23</f>
        <v>AIDIA21 s.r.o.</v>
      </c>
      <c r="L86" s="32"/>
    </row>
    <row r="87" spans="2:65" s="1" customFormat="1" ht="15.2" customHeight="1">
      <c r="B87" s="32"/>
      <c r="C87" s="27" t="s">
        <v>29</v>
      </c>
      <c r="F87" s="25" t="str">
        <f>IF(E20="","",E20)</f>
        <v>Vyplň údaj</v>
      </c>
      <c r="I87" s="27" t="s">
        <v>34</v>
      </c>
      <c r="J87" s="30" t="str">
        <f>E26</f>
        <v>L. Štuller</v>
      </c>
      <c r="L87" s="32"/>
    </row>
    <row r="88" spans="2:65" s="1" customFormat="1" ht="10.35" customHeight="1">
      <c r="B88" s="32"/>
      <c r="L88" s="32"/>
    </row>
    <row r="89" spans="2:65" s="10" customFormat="1" ht="29.25" customHeight="1">
      <c r="B89" s="112"/>
      <c r="C89" s="113" t="s">
        <v>123</v>
      </c>
      <c r="D89" s="114" t="s">
        <v>57</v>
      </c>
      <c r="E89" s="114" t="s">
        <v>53</v>
      </c>
      <c r="F89" s="114" t="s">
        <v>54</v>
      </c>
      <c r="G89" s="114" t="s">
        <v>124</v>
      </c>
      <c r="H89" s="114" t="s">
        <v>125</v>
      </c>
      <c r="I89" s="114" t="s">
        <v>126</v>
      </c>
      <c r="J89" s="114" t="s">
        <v>116</v>
      </c>
      <c r="K89" s="115" t="s">
        <v>127</v>
      </c>
      <c r="L89" s="112"/>
      <c r="M89" s="56" t="s">
        <v>19</v>
      </c>
      <c r="N89" s="57" t="s">
        <v>42</v>
      </c>
      <c r="O89" s="57" t="s">
        <v>128</v>
      </c>
      <c r="P89" s="57" t="s">
        <v>129</v>
      </c>
      <c r="Q89" s="57" t="s">
        <v>130</v>
      </c>
      <c r="R89" s="57" t="s">
        <v>131</v>
      </c>
      <c r="S89" s="57" t="s">
        <v>132</v>
      </c>
      <c r="T89" s="58" t="s">
        <v>133</v>
      </c>
    </row>
    <row r="90" spans="2:65" s="1" customFormat="1" ht="22.9" customHeight="1">
      <c r="B90" s="32"/>
      <c r="C90" s="61" t="s">
        <v>134</v>
      </c>
      <c r="J90" s="116">
        <f>BK90</f>
        <v>0</v>
      </c>
      <c r="L90" s="32"/>
      <c r="M90" s="59"/>
      <c r="N90" s="50"/>
      <c r="O90" s="50"/>
      <c r="P90" s="117">
        <f>P91</f>
        <v>0</v>
      </c>
      <c r="Q90" s="50"/>
      <c r="R90" s="117">
        <f>R91</f>
        <v>1.9917999999999998</v>
      </c>
      <c r="S90" s="50"/>
      <c r="T90" s="118">
        <f>T91</f>
        <v>0</v>
      </c>
      <c r="AT90" s="17" t="s">
        <v>71</v>
      </c>
      <c r="AU90" s="17" t="s">
        <v>117</v>
      </c>
      <c r="BK90" s="119">
        <f>BK91</f>
        <v>0</v>
      </c>
    </row>
    <row r="91" spans="2:65" s="11" customFormat="1" ht="25.9" customHeight="1">
      <c r="B91" s="120"/>
      <c r="D91" s="121" t="s">
        <v>71</v>
      </c>
      <c r="E91" s="122" t="s">
        <v>135</v>
      </c>
      <c r="F91" s="122" t="s">
        <v>136</v>
      </c>
      <c r="I91" s="123"/>
      <c r="J91" s="124">
        <f>BK91</f>
        <v>0</v>
      </c>
      <c r="L91" s="120"/>
      <c r="M91" s="125"/>
      <c r="P91" s="126">
        <f>P92+P131+P149+P158</f>
        <v>0</v>
      </c>
      <c r="R91" s="126">
        <f>R92+R131+R149+R158</f>
        <v>1.9917999999999998</v>
      </c>
      <c r="T91" s="127">
        <f>T92+T131+T149+T158</f>
        <v>0</v>
      </c>
      <c r="AR91" s="121" t="s">
        <v>79</v>
      </c>
      <c r="AT91" s="128" t="s">
        <v>71</v>
      </c>
      <c r="AU91" s="128" t="s">
        <v>72</v>
      </c>
      <c r="AY91" s="121" t="s">
        <v>137</v>
      </c>
      <c r="BK91" s="129">
        <f>BK92+BK131+BK149+BK158</f>
        <v>0</v>
      </c>
    </row>
    <row r="92" spans="2:65" s="11" customFormat="1" ht="22.9" customHeight="1">
      <c r="B92" s="120"/>
      <c r="D92" s="121" t="s">
        <v>71</v>
      </c>
      <c r="E92" s="130" t="s">
        <v>79</v>
      </c>
      <c r="F92" s="130" t="s">
        <v>138</v>
      </c>
      <c r="I92" s="123"/>
      <c r="J92" s="131">
        <f>BK92</f>
        <v>0</v>
      </c>
      <c r="L92" s="120"/>
      <c r="M92" s="125"/>
      <c r="P92" s="126">
        <f>SUM(P93:P130)</f>
        <v>0</v>
      </c>
      <c r="R92" s="126">
        <f>SUM(R93:R130)</f>
        <v>0</v>
      </c>
      <c r="T92" s="127">
        <f>SUM(T93:T130)</f>
        <v>0</v>
      </c>
      <c r="AR92" s="121" t="s">
        <v>79</v>
      </c>
      <c r="AT92" s="128" t="s">
        <v>71</v>
      </c>
      <c r="AU92" s="128" t="s">
        <v>79</v>
      </c>
      <c r="AY92" s="121" t="s">
        <v>137</v>
      </c>
      <c r="BK92" s="129">
        <f>SUM(BK93:BK130)</f>
        <v>0</v>
      </c>
    </row>
    <row r="93" spans="2:65" s="1" customFormat="1" ht="33" customHeight="1">
      <c r="B93" s="32"/>
      <c r="C93" s="132" t="s">
        <v>79</v>
      </c>
      <c r="D93" s="132" t="s">
        <v>139</v>
      </c>
      <c r="E93" s="133" t="s">
        <v>417</v>
      </c>
      <c r="F93" s="134" t="s">
        <v>418</v>
      </c>
      <c r="G93" s="135" t="s">
        <v>202</v>
      </c>
      <c r="H93" s="136">
        <v>10.726000000000001</v>
      </c>
      <c r="I93" s="137"/>
      <c r="J93" s="138">
        <f>ROUND(I93*H93,2)</f>
        <v>0</v>
      </c>
      <c r="K93" s="134" t="s">
        <v>143</v>
      </c>
      <c r="L93" s="32"/>
      <c r="M93" s="139" t="s">
        <v>19</v>
      </c>
      <c r="N93" s="140" t="s">
        <v>43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144</v>
      </c>
      <c r="AT93" s="143" t="s">
        <v>139</v>
      </c>
      <c r="AU93" s="143" t="s">
        <v>81</v>
      </c>
      <c r="AY93" s="17" t="s">
        <v>137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7" t="s">
        <v>79</v>
      </c>
      <c r="BK93" s="144">
        <f>ROUND(I93*H93,2)</f>
        <v>0</v>
      </c>
      <c r="BL93" s="17" t="s">
        <v>144</v>
      </c>
      <c r="BM93" s="143" t="s">
        <v>419</v>
      </c>
    </row>
    <row r="94" spans="2:65" s="1" customFormat="1" ht="11.25">
      <c r="B94" s="32"/>
      <c r="D94" s="145" t="s">
        <v>146</v>
      </c>
      <c r="F94" s="146" t="s">
        <v>420</v>
      </c>
      <c r="I94" s="147"/>
      <c r="L94" s="32"/>
      <c r="M94" s="148"/>
      <c r="T94" s="53"/>
      <c r="AT94" s="17" t="s">
        <v>146</v>
      </c>
      <c r="AU94" s="17" t="s">
        <v>81</v>
      </c>
    </row>
    <row r="95" spans="2:65" s="12" customFormat="1" ht="11.25">
      <c r="B95" s="149"/>
      <c r="D95" s="150" t="s">
        <v>148</v>
      </c>
      <c r="E95" s="151" t="s">
        <v>19</v>
      </c>
      <c r="F95" s="152" t="s">
        <v>149</v>
      </c>
      <c r="H95" s="151" t="s">
        <v>19</v>
      </c>
      <c r="I95" s="153"/>
      <c r="L95" s="149"/>
      <c r="M95" s="154"/>
      <c r="T95" s="155"/>
      <c r="AT95" s="151" t="s">
        <v>148</v>
      </c>
      <c r="AU95" s="151" t="s">
        <v>81</v>
      </c>
      <c r="AV95" s="12" t="s">
        <v>79</v>
      </c>
      <c r="AW95" s="12" t="s">
        <v>33</v>
      </c>
      <c r="AX95" s="12" t="s">
        <v>72</v>
      </c>
      <c r="AY95" s="151" t="s">
        <v>137</v>
      </c>
    </row>
    <row r="96" spans="2:65" s="12" customFormat="1" ht="11.25">
      <c r="B96" s="149"/>
      <c r="D96" s="150" t="s">
        <v>148</v>
      </c>
      <c r="E96" s="151" t="s">
        <v>19</v>
      </c>
      <c r="F96" s="152" t="s">
        <v>421</v>
      </c>
      <c r="H96" s="151" t="s">
        <v>19</v>
      </c>
      <c r="I96" s="153"/>
      <c r="L96" s="149"/>
      <c r="M96" s="154"/>
      <c r="T96" s="155"/>
      <c r="AT96" s="151" t="s">
        <v>148</v>
      </c>
      <c r="AU96" s="151" t="s">
        <v>81</v>
      </c>
      <c r="AV96" s="12" t="s">
        <v>79</v>
      </c>
      <c r="AW96" s="12" t="s">
        <v>33</v>
      </c>
      <c r="AX96" s="12" t="s">
        <v>72</v>
      </c>
      <c r="AY96" s="151" t="s">
        <v>137</v>
      </c>
    </row>
    <row r="97" spans="2:65" s="12" customFormat="1" ht="11.25">
      <c r="B97" s="149"/>
      <c r="D97" s="150" t="s">
        <v>148</v>
      </c>
      <c r="E97" s="151" t="s">
        <v>19</v>
      </c>
      <c r="F97" s="152" t="s">
        <v>422</v>
      </c>
      <c r="H97" s="151" t="s">
        <v>19</v>
      </c>
      <c r="I97" s="153"/>
      <c r="L97" s="149"/>
      <c r="M97" s="154"/>
      <c r="T97" s="155"/>
      <c r="AT97" s="151" t="s">
        <v>148</v>
      </c>
      <c r="AU97" s="151" t="s">
        <v>81</v>
      </c>
      <c r="AV97" s="12" t="s">
        <v>79</v>
      </c>
      <c r="AW97" s="12" t="s">
        <v>33</v>
      </c>
      <c r="AX97" s="12" t="s">
        <v>72</v>
      </c>
      <c r="AY97" s="151" t="s">
        <v>137</v>
      </c>
    </row>
    <row r="98" spans="2:65" s="13" customFormat="1" ht="11.25">
      <c r="B98" s="156"/>
      <c r="D98" s="150" t="s">
        <v>148</v>
      </c>
      <c r="E98" s="157" t="s">
        <v>19</v>
      </c>
      <c r="F98" s="158" t="s">
        <v>248</v>
      </c>
      <c r="H98" s="159">
        <v>10.726000000000001</v>
      </c>
      <c r="I98" s="160"/>
      <c r="L98" s="156"/>
      <c r="M98" s="161"/>
      <c r="T98" s="162"/>
      <c r="AT98" s="163" t="s">
        <v>148</v>
      </c>
      <c r="AU98" s="163" t="s">
        <v>81</v>
      </c>
      <c r="AV98" s="13" t="s">
        <v>81</v>
      </c>
      <c r="AW98" s="13" t="s">
        <v>33</v>
      </c>
      <c r="AX98" s="13" t="s">
        <v>79</v>
      </c>
      <c r="AY98" s="163" t="s">
        <v>137</v>
      </c>
    </row>
    <row r="99" spans="2:65" s="1" customFormat="1" ht="11.25">
      <c r="B99" s="32"/>
      <c r="D99" s="150" t="s">
        <v>152</v>
      </c>
      <c r="F99" s="164" t="s">
        <v>423</v>
      </c>
      <c r="L99" s="32"/>
      <c r="M99" s="148"/>
      <c r="T99" s="53"/>
      <c r="AU99" s="17" t="s">
        <v>81</v>
      </c>
    </row>
    <row r="100" spans="2:65" s="1" customFormat="1" ht="11.25">
      <c r="B100" s="32"/>
      <c r="D100" s="150" t="s">
        <v>152</v>
      </c>
      <c r="F100" s="165" t="s">
        <v>424</v>
      </c>
      <c r="H100" s="166">
        <v>53.63</v>
      </c>
      <c r="L100" s="32"/>
      <c r="M100" s="148"/>
      <c r="T100" s="53"/>
      <c r="AU100" s="17" t="s">
        <v>81</v>
      </c>
    </row>
    <row r="101" spans="2:65" s="1" customFormat="1" ht="24.2" customHeight="1">
      <c r="B101" s="32"/>
      <c r="C101" s="132" t="s">
        <v>81</v>
      </c>
      <c r="D101" s="132" t="s">
        <v>139</v>
      </c>
      <c r="E101" s="133" t="s">
        <v>425</v>
      </c>
      <c r="F101" s="134" t="s">
        <v>426</v>
      </c>
      <c r="G101" s="135" t="s">
        <v>192</v>
      </c>
      <c r="H101" s="136">
        <v>6.5</v>
      </c>
      <c r="I101" s="137"/>
      <c r="J101" s="138">
        <f>ROUND(I101*H101,2)</f>
        <v>0</v>
      </c>
      <c r="K101" s="134" t="s">
        <v>143</v>
      </c>
      <c r="L101" s="32"/>
      <c r="M101" s="139" t="s">
        <v>19</v>
      </c>
      <c r="N101" s="140" t="s">
        <v>43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144</v>
      </c>
      <c r="AT101" s="143" t="s">
        <v>139</v>
      </c>
      <c r="AU101" s="143" t="s">
        <v>81</v>
      </c>
      <c r="AY101" s="17" t="s">
        <v>137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7" t="s">
        <v>79</v>
      </c>
      <c r="BK101" s="144">
        <f>ROUND(I101*H101,2)</f>
        <v>0</v>
      </c>
      <c r="BL101" s="17" t="s">
        <v>144</v>
      </c>
      <c r="BM101" s="143" t="s">
        <v>427</v>
      </c>
    </row>
    <row r="102" spans="2:65" s="1" customFormat="1" ht="11.25">
      <c r="B102" s="32"/>
      <c r="D102" s="145" t="s">
        <v>146</v>
      </c>
      <c r="F102" s="146" t="s">
        <v>428</v>
      </c>
      <c r="I102" s="147"/>
      <c r="L102" s="32"/>
      <c r="M102" s="148"/>
      <c r="T102" s="53"/>
      <c r="AT102" s="17" t="s">
        <v>146</v>
      </c>
      <c r="AU102" s="17" t="s">
        <v>81</v>
      </c>
    </row>
    <row r="103" spans="2:65" s="12" customFormat="1" ht="11.25">
      <c r="B103" s="149"/>
      <c r="D103" s="150" t="s">
        <v>148</v>
      </c>
      <c r="E103" s="151" t="s">
        <v>19</v>
      </c>
      <c r="F103" s="152" t="s">
        <v>421</v>
      </c>
      <c r="H103" s="151" t="s">
        <v>19</v>
      </c>
      <c r="I103" s="153"/>
      <c r="L103" s="149"/>
      <c r="M103" s="154"/>
      <c r="T103" s="155"/>
      <c r="AT103" s="151" t="s">
        <v>148</v>
      </c>
      <c r="AU103" s="151" t="s">
        <v>81</v>
      </c>
      <c r="AV103" s="12" t="s">
        <v>79</v>
      </c>
      <c r="AW103" s="12" t="s">
        <v>33</v>
      </c>
      <c r="AX103" s="12" t="s">
        <v>72</v>
      </c>
      <c r="AY103" s="151" t="s">
        <v>137</v>
      </c>
    </row>
    <row r="104" spans="2:65" s="12" customFormat="1" ht="11.25">
      <c r="B104" s="149"/>
      <c r="D104" s="150" t="s">
        <v>148</v>
      </c>
      <c r="E104" s="151" t="s">
        <v>19</v>
      </c>
      <c r="F104" s="152" t="s">
        <v>429</v>
      </c>
      <c r="H104" s="151" t="s">
        <v>19</v>
      </c>
      <c r="I104" s="153"/>
      <c r="L104" s="149"/>
      <c r="M104" s="154"/>
      <c r="T104" s="155"/>
      <c r="AT104" s="151" t="s">
        <v>148</v>
      </c>
      <c r="AU104" s="151" t="s">
        <v>81</v>
      </c>
      <c r="AV104" s="12" t="s">
        <v>79</v>
      </c>
      <c r="AW104" s="12" t="s">
        <v>33</v>
      </c>
      <c r="AX104" s="12" t="s">
        <v>72</v>
      </c>
      <c r="AY104" s="151" t="s">
        <v>137</v>
      </c>
    </row>
    <row r="105" spans="2:65" s="12" customFormat="1" ht="11.25">
      <c r="B105" s="149"/>
      <c r="D105" s="150" t="s">
        <v>148</v>
      </c>
      <c r="E105" s="151" t="s">
        <v>19</v>
      </c>
      <c r="F105" s="152" t="s">
        <v>430</v>
      </c>
      <c r="H105" s="151" t="s">
        <v>19</v>
      </c>
      <c r="I105" s="153"/>
      <c r="L105" s="149"/>
      <c r="M105" s="154"/>
      <c r="T105" s="155"/>
      <c r="AT105" s="151" t="s">
        <v>148</v>
      </c>
      <c r="AU105" s="151" t="s">
        <v>81</v>
      </c>
      <c r="AV105" s="12" t="s">
        <v>79</v>
      </c>
      <c r="AW105" s="12" t="s">
        <v>33</v>
      </c>
      <c r="AX105" s="12" t="s">
        <v>72</v>
      </c>
      <c r="AY105" s="151" t="s">
        <v>137</v>
      </c>
    </row>
    <row r="106" spans="2:65" s="13" customFormat="1" ht="11.25">
      <c r="B106" s="156"/>
      <c r="D106" s="150" t="s">
        <v>148</v>
      </c>
      <c r="E106" s="163" t="s">
        <v>19</v>
      </c>
      <c r="F106" s="157" t="s">
        <v>431</v>
      </c>
      <c r="H106" s="159">
        <v>6.5</v>
      </c>
      <c r="I106" s="160"/>
      <c r="L106" s="156"/>
      <c r="M106" s="161"/>
      <c r="T106" s="162"/>
      <c r="AT106" s="163" t="s">
        <v>148</v>
      </c>
      <c r="AU106" s="163" t="s">
        <v>81</v>
      </c>
      <c r="AV106" s="13" t="s">
        <v>81</v>
      </c>
      <c r="AW106" s="13" t="s">
        <v>33</v>
      </c>
      <c r="AX106" s="13" t="s">
        <v>79</v>
      </c>
      <c r="AY106" s="163" t="s">
        <v>137</v>
      </c>
    </row>
    <row r="107" spans="2:65" s="1" customFormat="1" ht="33" customHeight="1">
      <c r="B107" s="32"/>
      <c r="C107" s="132" t="s">
        <v>99</v>
      </c>
      <c r="D107" s="132" t="s">
        <v>139</v>
      </c>
      <c r="E107" s="133" t="s">
        <v>432</v>
      </c>
      <c r="F107" s="134" t="s">
        <v>433</v>
      </c>
      <c r="G107" s="135" t="s">
        <v>192</v>
      </c>
      <c r="H107" s="136">
        <v>6.5</v>
      </c>
      <c r="I107" s="137"/>
      <c r="J107" s="138">
        <f>ROUND(I107*H107,2)</f>
        <v>0</v>
      </c>
      <c r="K107" s="134" t="s">
        <v>143</v>
      </c>
      <c r="L107" s="32"/>
      <c r="M107" s="139" t="s">
        <v>19</v>
      </c>
      <c r="N107" s="140" t="s">
        <v>43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144</v>
      </c>
      <c r="AT107" s="143" t="s">
        <v>139</v>
      </c>
      <c r="AU107" s="143" t="s">
        <v>81</v>
      </c>
      <c r="AY107" s="17" t="s">
        <v>137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7" t="s">
        <v>79</v>
      </c>
      <c r="BK107" s="144">
        <f>ROUND(I107*H107,2)</f>
        <v>0</v>
      </c>
      <c r="BL107" s="17" t="s">
        <v>144</v>
      </c>
      <c r="BM107" s="143" t="s">
        <v>434</v>
      </c>
    </row>
    <row r="108" spans="2:65" s="1" customFormat="1" ht="11.25">
      <c r="B108" s="32"/>
      <c r="D108" s="145" t="s">
        <v>146</v>
      </c>
      <c r="F108" s="146" t="s">
        <v>435</v>
      </c>
      <c r="I108" s="147"/>
      <c r="L108" s="32"/>
      <c r="M108" s="148"/>
      <c r="T108" s="53"/>
      <c r="AT108" s="17" t="s">
        <v>146</v>
      </c>
      <c r="AU108" s="17" t="s">
        <v>81</v>
      </c>
    </row>
    <row r="109" spans="2:65" s="12" customFormat="1" ht="11.25">
      <c r="B109" s="149"/>
      <c r="D109" s="150" t="s">
        <v>148</v>
      </c>
      <c r="E109" s="151" t="s">
        <v>19</v>
      </c>
      <c r="F109" s="152" t="s">
        <v>421</v>
      </c>
      <c r="H109" s="151" t="s">
        <v>19</v>
      </c>
      <c r="I109" s="153"/>
      <c r="L109" s="149"/>
      <c r="M109" s="154"/>
      <c r="T109" s="155"/>
      <c r="AT109" s="151" t="s">
        <v>148</v>
      </c>
      <c r="AU109" s="151" t="s">
        <v>81</v>
      </c>
      <c r="AV109" s="12" t="s">
        <v>79</v>
      </c>
      <c r="AW109" s="12" t="s">
        <v>33</v>
      </c>
      <c r="AX109" s="12" t="s">
        <v>72</v>
      </c>
      <c r="AY109" s="151" t="s">
        <v>137</v>
      </c>
    </row>
    <row r="110" spans="2:65" s="12" customFormat="1" ht="11.25">
      <c r="B110" s="149"/>
      <c r="D110" s="150" t="s">
        <v>148</v>
      </c>
      <c r="E110" s="151" t="s">
        <v>19</v>
      </c>
      <c r="F110" s="152" t="s">
        <v>429</v>
      </c>
      <c r="H110" s="151" t="s">
        <v>19</v>
      </c>
      <c r="I110" s="153"/>
      <c r="L110" s="149"/>
      <c r="M110" s="154"/>
      <c r="T110" s="155"/>
      <c r="AT110" s="151" t="s">
        <v>148</v>
      </c>
      <c r="AU110" s="151" t="s">
        <v>81</v>
      </c>
      <c r="AV110" s="12" t="s">
        <v>79</v>
      </c>
      <c r="AW110" s="12" t="s">
        <v>33</v>
      </c>
      <c r="AX110" s="12" t="s">
        <v>72</v>
      </c>
      <c r="AY110" s="151" t="s">
        <v>137</v>
      </c>
    </row>
    <row r="111" spans="2:65" s="12" customFormat="1" ht="11.25">
      <c r="B111" s="149"/>
      <c r="D111" s="150" t="s">
        <v>148</v>
      </c>
      <c r="E111" s="151" t="s">
        <v>19</v>
      </c>
      <c r="F111" s="152" t="s">
        <v>430</v>
      </c>
      <c r="H111" s="151" t="s">
        <v>19</v>
      </c>
      <c r="I111" s="153"/>
      <c r="L111" s="149"/>
      <c r="M111" s="154"/>
      <c r="T111" s="155"/>
      <c r="AT111" s="151" t="s">
        <v>148</v>
      </c>
      <c r="AU111" s="151" t="s">
        <v>81</v>
      </c>
      <c r="AV111" s="12" t="s">
        <v>79</v>
      </c>
      <c r="AW111" s="12" t="s">
        <v>33</v>
      </c>
      <c r="AX111" s="12" t="s">
        <v>72</v>
      </c>
      <c r="AY111" s="151" t="s">
        <v>137</v>
      </c>
    </row>
    <row r="112" spans="2:65" s="13" customFormat="1" ht="11.25">
      <c r="B112" s="156"/>
      <c r="D112" s="150" t="s">
        <v>148</v>
      </c>
      <c r="E112" s="163" t="s">
        <v>19</v>
      </c>
      <c r="F112" s="157" t="s">
        <v>431</v>
      </c>
      <c r="H112" s="159">
        <v>6.5</v>
      </c>
      <c r="I112" s="160"/>
      <c r="L112" s="156"/>
      <c r="M112" s="161"/>
      <c r="T112" s="162"/>
      <c r="AT112" s="163" t="s">
        <v>148</v>
      </c>
      <c r="AU112" s="163" t="s">
        <v>81</v>
      </c>
      <c r="AV112" s="13" t="s">
        <v>81</v>
      </c>
      <c r="AW112" s="13" t="s">
        <v>33</v>
      </c>
      <c r="AX112" s="13" t="s">
        <v>79</v>
      </c>
      <c r="AY112" s="163" t="s">
        <v>137</v>
      </c>
    </row>
    <row r="113" spans="2:65" s="1" customFormat="1" ht="24.2" customHeight="1">
      <c r="B113" s="32"/>
      <c r="C113" s="132" t="s">
        <v>144</v>
      </c>
      <c r="D113" s="132" t="s">
        <v>139</v>
      </c>
      <c r="E113" s="133" t="s">
        <v>436</v>
      </c>
      <c r="F113" s="134" t="s">
        <v>437</v>
      </c>
      <c r="G113" s="135" t="s">
        <v>202</v>
      </c>
      <c r="H113" s="136">
        <v>10.726000000000001</v>
      </c>
      <c r="I113" s="137"/>
      <c r="J113" s="138">
        <f>ROUND(I113*H113,2)</f>
        <v>0</v>
      </c>
      <c r="K113" s="134" t="s">
        <v>143</v>
      </c>
      <c r="L113" s="32"/>
      <c r="M113" s="139" t="s">
        <v>19</v>
      </c>
      <c r="N113" s="140" t="s">
        <v>43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144</v>
      </c>
      <c r="AT113" s="143" t="s">
        <v>139</v>
      </c>
      <c r="AU113" s="143" t="s">
        <v>81</v>
      </c>
      <c r="AY113" s="17" t="s">
        <v>137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7" t="s">
        <v>79</v>
      </c>
      <c r="BK113" s="144">
        <f>ROUND(I113*H113,2)</f>
        <v>0</v>
      </c>
      <c r="BL113" s="17" t="s">
        <v>144</v>
      </c>
      <c r="BM113" s="143" t="s">
        <v>438</v>
      </c>
    </row>
    <row r="114" spans="2:65" s="1" customFormat="1" ht="11.25">
      <c r="B114" s="32"/>
      <c r="D114" s="145" t="s">
        <v>146</v>
      </c>
      <c r="F114" s="146" t="s">
        <v>439</v>
      </c>
      <c r="I114" s="147"/>
      <c r="L114" s="32"/>
      <c r="M114" s="148"/>
      <c r="T114" s="53"/>
      <c r="AT114" s="17" t="s">
        <v>146</v>
      </c>
      <c r="AU114" s="17" t="s">
        <v>81</v>
      </c>
    </row>
    <row r="115" spans="2:65" s="12" customFormat="1" ht="11.25">
      <c r="B115" s="149"/>
      <c r="D115" s="150" t="s">
        <v>148</v>
      </c>
      <c r="E115" s="151" t="s">
        <v>19</v>
      </c>
      <c r="F115" s="152" t="s">
        <v>149</v>
      </c>
      <c r="H115" s="151" t="s">
        <v>19</v>
      </c>
      <c r="I115" s="153"/>
      <c r="L115" s="149"/>
      <c r="M115" s="154"/>
      <c r="T115" s="155"/>
      <c r="AT115" s="151" t="s">
        <v>148</v>
      </c>
      <c r="AU115" s="151" t="s">
        <v>81</v>
      </c>
      <c r="AV115" s="12" t="s">
        <v>79</v>
      </c>
      <c r="AW115" s="12" t="s">
        <v>33</v>
      </c>
      <c r="AX115" s="12" t="s">
        <v>72</v>
      </c>
      <c r="AY115" s="151" t="s">
        <v>137</v>
      </c>
    </row>
    <row r="116" spans="2:65" s="12" customFormat="1" ht="11.25">
      <c r="B116" s="149"/>
      <c r="D116" s="150" t="s">
        <v>148</v>
      </c>
      <c r="E116" s="151" t="s">
        <v>19</v>
      </c>
      <c r="F116" s="152" t="s">
        <v>421</v>
      </c>
      <c r="H116" s="151" t="s">
        <v>19</v>
      </c>
      <c r="I116" s="153"/>
      <c r="L116" s="149"/>
      <c r="M116" s="154"/>
      <c r="T116" s="155"/>
      <c r="AT116" s="151" t="s">
        <v>148</v>
      </c>
      <c r="AU116" s="151" t="s">
        <v>81</v>
      </c>
      <c r="AV116" s="12" t="s">
        <v>79</v>
      </c>
      <c r="AW116" s="12" t="s">
        <v>33</v>
      </c>
      <c r="AX116" s="12" t="s">
        <v>72</v>
      </c>
      <c r="AY116" s="151" t="s">
        <v>137</v>
      </c>
    </row>
    <row r="117" spans="2:65" s="12" customFormat="1" ht="11.25">
      <c r="B117" s="149"/>
      <c r="D117" s="150" t="s">
        <v>148</v>
      </c>
      <c r="E117" s="151" t="s">
        <v>19</v>
      </c>
      <c r="F117" s="152" t="s">
        <v>440</v>
      </c>
      <c r="H117" s="151" t="s">
        <v>19</v>
      </c>
      <c r="I117" s="153"/>
      <c r="L117" s="149"/>
      <c r="M117" s="154"/>
      <c r="T117" s="155"/>
      <c r="AT117" s="151" t="s">
        <v>148</v>
      </c>
      <c r="AU117" s="151" t="s">
        <v>81</v>
      </c>
      <c r="AV117" s="12" t="s">
        <v>79</v>
      </c>
      <c r="AW117" s="12" t="s">
        <v>33</v>
      </c>
      <c r="AX117" s="12" t="s">
        <v>72</v>
      </c>
      <c r="AY117" s="151" t="s">
        <v>137</v>
      </c>
    </row>
    <row r="118" spans="2:65" s="12" customFormat="1" ht="11.25">
      <c r="B118" s="149"/>
      <c r="D118" s="150" t="s">
        <v>148</v>
      </c>
      <c r="E118" s="151" t="s">
        <v>19</v>
      </c>
      <c r="F118" s="152" t="s">
        <v>422</v>
      </c>
      <c r="H118" s="151" t="s">
        <v>19</v>
      </c>
      <c r="I118" s="153"/>
      <c r="L118" s="149"/>
      <c r="M118" s="154"/>
      <c r="T118" s="155"/>
      <c r="AT118" s="151" t="s">
        <v>148</v>
      </c>
      <c r="AU118" s="151" t="s">
        <v>81</v>
      </c>
      <c r="AV118" s="12" t="s">
        <v>79</v>
      </c>
      <c r="AW118" s="12" t="s">
        <v>33</v>
      </c>
      <c r="AX118" s="12" t="s">
        <v>72</v>
      </c>
      <c r="AY118" s="151" t="s">
        <v>137</v>
      </c>
    </row>
    <row r="119" spans="2:65" s="13" customFormat="1" ht="11.25">
      <c r="B119" s="156"/>
      <c r="D119" s="150" t="s">
        <v>148</v>
      </c>
      <c r="E119" s="157" t="s">
        <v>19</v>
      </c>
      <c r="F119" s="158" t="s">
        <v>100</v>
      </c>
      <c r="H119" s="159">
        <v>10.726000000000001</v>
      </c>
      <c r="I119" s="160"/>
      <c r="L119" s="156"/>
      <c r="M119" s="161"/>
      <c r="T119" s="162"/>
      <c r="AT119" s="163" t="s">
        <v>148</v>
      </c>
      <c r="AU119" s="163" t="s">
        <v>81</v>
      </c>
      <c r="AV119" s="13" t="s">
        <v>81</v>
      </c>
      <c r="AW119" s="13" t="s">
        <v>33</v>
      </c>
      <c r="AX119" s="13" t="s">
        <v>79</v>
      </c>
      <c r="AY119" s="163" t="s">
        <v>137</v>
      </c>
    </row>
    <row r="120" spans="2:65" s="1" customFormat="1" ht="11.25">
      <c r="B120" s="32"/>
      <c r="D120" s="150" t="s">
        <v>152</v>
      </c>
      <c r="F120" s="164" t="s">
        <v>423</v>
      </c>
      <c r="L120" s="32"/>
      <c r="M120" s="148"/>
      <c r="T120" s="53"/>
      <c r="AU120" s="17" t="s">
        <v>81</v>
      </c>
    </row>
    <row r="121" spans="2:65" s="1" customFormat="1" ht="11.25">
      <c r="B121" s="32"/>
      <c r="D121" s="150" t="s">
        <v>152</v>
      </c>
      <c r="F121" s="165" t="s">
        <v>424</v>
      </c>
      <c r="H121" s="166">
        <v>53.63</v>
      </c>
      <c r="L121" s="32"/>
      <c r="M121" s="148"/>
      <c r="T121" s="53"/>
      <c r="AU121" s="17" t="s">
        <v>81</v>
      </c>
    </row>
    <row r="122" spans="2:65" s="1" customFormat="1" ht="33" customHeight="1">
      <c r="B122" s="32"/>
      <c r="C122" s="132" t="s">
        <v>178</v>
      </c>
      <c r="D122" s="132" t="s">
        <v>139</v>
      </c>
      <c r="E122" s="133" t="s">
        <v>441</v>
      </c>
      <c r="F122" s="134" t="s">
        <v>442</v>
      </c>
      <c r="G122" s="135" t="s">
        <v>142</v>
      </c>
      <c r="H122" s="136">
        <v>364.33</v>
      </c>
      <c r="I122" s="137"/>
      <c r="J122" s="138">
        <f>ROUND(I122*H122,2)</f>
        <v>0</v>
      </c>
      <c r="K122" s="134" t="s">
        <v>143</v>
      </c>
      <c r="L122" s="32"/>
      <c r="M122" s="139" t="s">
        <v>19</v>
      </c>
      <c r="N122" s="140" t="s">
        <v>43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144</v>
      </c>
      <c r="AT122" s="143" t="s">
        <v>139</v>
      </c>
      <c r="AU122" s="143" t="s">
        <v>81</v>
      </c>
      <c r="AY122" s="17" t="s">
        <v>137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79</v>
      </c>
      <c r="BK122" s="144">
        <f>ROUND(I122*H122,2)</f>
        <v>0</v>
      </c>
      <c r="BL122" s="17" t="s">
        <v>144</v>
      </c>
      <c r="BM122" s="143" t="s">
        <v>443</v>
      </c>
    </row>
    <row r="123" spans="2:65" s="1" customFormat="1" ht="11.25">
      <c r="B123" s="32"/>
      <c r="D123" s="145" t="s">
        <v>146</v>
      </c>
      <c r="F123" s="146" t="s">
        <v>444</v>
      </c>
      <c r="I123" s="147"/>
      <c r="L123" s="32"/>
      <c r="M123" s="148"/>
      <c r="T123" s="53"/>
      <c r="AT123" s="17" t="s">
        <v>146</v>
      </c>
      <c r="AU123" s="17" t="s">
        <v>81</v>
      </c>
    </row>
    <row r="124" spans="2:65" s="12" customFormat="1" ht="11.25">
      <c r="B124" s="149"/>
      <c r="D124" s="150" t="s">
        <v>148</v>
      </c>
      <c r="E124" s="151" t="s">
        <v>19</v>
      </c>
      <c r="F124" s="152" t="s">
        <v>149</v>
      </c>
      <c r="H124" s="151" t="s">
        <v>19</v>
      </c>
      <c r="I124" s="153"/>
      <c r="L124" s="149"/>
      <c r="M124" s="154"/>
      <c r="T124" s="155"/>
      <c r="AT124" s="151" t="s">
        <v>148</v>
      </c>
      <c r="AU124" s="151" t="s">
        <v>81</v>
      </c>
      <c r="AV124" s="12" t="s">
        <v>79</v>
      </c>
      <c r="AW124" s="12" t="s">
        <v>33</v>
      </c>
      <c r="AX124" s="12" t="s">
        <v>72</v>
      </c>
      <c r="AY124" s="151" t="s">
        <v>137</v>
      </c>
    </row>
    <row r="125" spans="2:65" s="12" customFormat="1" ht="11.25">
      <c r="B125" s="149"/>
      <c r="D125" s="150" t="s">
        <v>148</v>
      </c>
      <c r="E125" s="151" t="s">
        <v>19</v>
      </c>
      <c r="F125" s="152" t="s">
        <v>421</v>
      </c>
      <c r="H125" s="151" t="s">
        <v>19</v>
      </c>
      <c r="I125" s="153"/>
      <c r="L125" s="149"/>
      <c r="M125" s="154"/>
      <c r="T125" s="155"/>
      <c r="AT125" s="151" t="s">
        <v>148</v>
      </c>
      <c r="AU125" s="151" t="s">
        <v>81</v>
      </c>
      <c r="AV125" s="12" t="s">
        <v>79</v>
      </c>
      <c r="AW125" s="12" t="s">
        <v>33</v>
      </c>
      <c r="AX125" s="12" t="s">
        <v>72</v>
      </c>
      <c r="AY125" s="151" t="s">
        <v>137</v>
      </c>
    </row>
    <row r="126" spans="2:65" s="12" customFormat="1" ht="11.25">
      <c r="B126" s="149"/>
      <c r="D126" s="150" t="s">
        <v>148</v>
      </c>
      <c r="E126" s="151" t="s">
        <v>19</v>
      </c>
      <c r="F126" s="152" t="s">
        <v>445</v>
      </c>
      <c r="H126" s="151" t="s">
        <v>19</v>
      </c>
      <c r="I126" s="153"/>
      <c r="L126" s="149"/>
      <c r="M126" s="154"/>
      <c r="T126" s="155"/>
      <c r="AT126" s="151" t="s">
        <v>148</v>
      </c>
      <c r="AU126" s="151" t="s">
        <v>81</v>
      </c>
      <c r="AV126" s="12" t="s">
        <v>79</v>
      </c>
      <c r="AW126" s="12" t="s">
        <v>33</v>
      </c>
      <c r="AX126" s="12" t="s">
        <v>72</v>
      </c>
      <c r="AY126" s="151" t="s">
        <v>137</v>
      </c>
    </row>
    <row r="127" spans="2:65" s="12" customFormat="1" ht="11.25">
      <c r="B127" s="149"/>
      <c r="D127" s="150" t="s">
        <v>148</v>
      </c>
      <c r="E127" s="151" t="s">
        <v>19</v>
      </c>
      <c r="F127" s="152" t="s">
        <v>446</v>
      </c>
      <c r="H127" s="151" t="s">
        <v>19</v>
      </c>
      <c r="I127" s="153"/>
      <c r="L127" s="149"/>
      <c r="M127" s="154"/>
      <c r="T127" s="155"/>
      <c r="AT127" s="151" t="s">
        <v>148</v>
      </c>
      <c r="AU127" s="151" t="s">
        <v>81</v>
      </c>
      <c r="AV127" s="12" t="s">
        <v>79</v>
      </c>
      <c r="AW127" s="12" t="s">
        <v>33</v>
      </c>
      <c r="AX127" s="12" t="s">
        <v>72</v>
      </c>
      <c r="AY127" s="151" t="s">
        <v>137</v>
      </c>
    </row>
    <row r="128" spans="2:65" s="13" customFormat="1" ht="11.25">
      <c r="B128" s="156"/>
      <c r="D128" s="150" t="s">
        <v>148</v>
      </c>
      <c r="E128" s="157" t="s">
        <v>19</v>
      </c>
      <c r="F128" s="158" t="s">
        <v>96</v>
      </c>
      <c r="H128" s="159">
        <v>364.33</v>
      </c>
      <c r="I128" s="160"/>
      <c r="L128" s="156"/>
      <c r="M128" s="161"/>
      <c r="T128" s="162"/>
      <c r="AT128" s="163" t="s">
        <v>148</v>
      </c>
      <c r="AU128" s="163" t="s">
        <v>81</v>
      </c>
      <c r="AV128" s="13" t="s">
        <v>81</v>
      </c>
      <c r="AW128" s="13" t="s">
        <v>33</v>
      </c>
      <c r="AX128" s="13" t="s">
        <v>79</v>
      </c>
      <c r="AY128" s="163" t="s">
        <v>137</v>
      </c>
    </row>
    <row r="129" spans="2:65" s="1" customFormat="1" ht="11.25">
      <c r="B129" s="32"/>
      <c r="D129" s="150" t="s">
        <v>152</v>
      </c>
      <c r="F129" s="164" t="s">
        <v>447</v>
      </c>
      <c r="L129" s="32"/>
      <c r="M129" s="148"/>
      <c r="T129" s="53"/>
      <c r="AU129" s="17" t="s">
        <v>81</v>
      </c>
    </row>
    <row r="130" spans="2:65" s="1" customFormat="1" ht="11.25">
      <c r="B130" s="32"/>
      <c r="D130" s="150" t="s">
        <v>152</v>
      </c>
      <c r="F130" s="165" t="s">
        <v>448</v>
      </c>
      <c r="H130" s="166">
        <v>364.33</v>
      </c>
      <c r="L130" s="32"/>
      <c r="M130" s="148"/>
      <c r="T130" s="53"/>
      <c r="AU130" s="17" t="s">
        <v>81</v>
      </c>
    </row>
    <row r="131" spans="2:65" s="11" customFormat="1" ht="22.9" customHeight="1">
      <c r="B131" s="120"/>
      <c r="D131" s="121" t="s">
        <v>71</v>
      </c>
      <c r="E131" s="130" t="s">
        <v>99</v>
      </c>
      <c r="F131" s="130" t="s">
        <v>449</v>
      </c>
      <c r="I131" s="123"/>
      <c r="J131" s="131">
        <f>BK131</f>
        <v>0</v>
      </c>
      <c r="L131" s="120"/>
      <c r="M131" s="125"/>
      <c r="P131" s="126">
        <f>SUM(P132:P148)</f>
        <v>0</v>
      </c>
      <c r="R131" s="126">
        <f>SUM(R132:R148)</f>
        <v>1.9917999999999998</v>
      </c>
      <c r="T131" s="127">
        <f>SUM(T132:T148)</f>
        <v>0</v>
      </c>
      <c r="AR131" s="121" t="s">
        <v>79</v>
      </c>
      <c r="AT131" s="128" t="s">
        <v>71</v>
      </c>
      <c r="AU131" s="128" t="s">
        <v>79</v>
      </c>
      <c r="AY131" s="121" t="s">
        <v>137</v>
      </c>
      <c r="BK131" s="129">
        <f>SUM(BK132:BK148)</f>
        <v>0</v>
      </c>
    </row>
    <row r="132" spans="2:65" s="1" customFormat="1" ht="44.25" customHeight="1">
      <c r="B132" s="32"/>
      <c r="C132" s="132" t="s">
        <v>183</v>
      </c>
      <c r="D132" s="132" t="s">
        <v>139</v>
      </c>
      <c r="E132" s="133" t="s">
        <v>450</v>
      </c>
      <c r="F132" s="134" t="s">
        <v>451</v>
      </c>
      <c r="G132" s="135" t="s">
        <v>186</v>
      </c>
      <c r="H132" s="136">
        <v>10</v>
      </c>
      <c r="I132" s="137"/>
      <c r="J132" s="138">
        <f>ROUND(I132*H132,2)</f>
        <v>0</v>
      </c>
      <c r="K132" s="134" t="s">
        <v>143</v>
      </c>
      <c r="L132" s="32"/>
      <c r="M132" s="139" t="s">
        <v>19</v>
      </c>
      <c r="N132" s="140" t="s">
        <v>43</v>
      </c>
      <c r="P132" s="141">
        <f>O132*H132</f>
        <v>0</v>
      </c>
      <c r="Q132" s="141">
        <v>0.17488999999999999</v>
      </c>
      <c r="R132" s="141">
        <f>Q132*H132</f>
        <v>1.7488999999999999</v>
      </c>
      <c r="S132" s="141">
        <v>0</v>
      </c>
      <c r="T132" s="142">
        <f>S132*H132</f>
        <v>0</v>
      </c>
      <c r="AR132" s="143" t="s">
        <v>144</v>
      </c>
      <c r="AT132" s="143" t="s">
        <v>139</v>
      </c>
      <c r="AU132" s="143" t="s">
        <v>81</v>
      </c>
      <c r="AY132" s="17" t="s">
        <v>137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79</v>
      </c>
      <c r="BK132" s="144">
        <f>ROUND(I132*H132,2)</f>
        <v>0</v>
      </c>
      <c r="BL132" s="17" t="s">
        <v>144</v>
      </c>
      <c r="BM132" s="143" t="s">
        <v>452</v>
      </c>
    </row>
    <row r="133" spans="2:65" s="1" customFormat="1" ht="11.25">
      <c r="B133" s="32"/>
      <c r="D133" s="145" t="s">
        <v>146</v>
      </c>
      <c r="F133" s="146" t="s">
        <v>453</v>
      </c>
      <c r="I133" s="147"/>
      <c r="L133" s="32"/>
      <c r="M133" s="148"/>
      <c r="T133" s="53"/>
      <c r="AT133" s="17" t="s">
        <v>146</v>
      </c>
      <c r="AU133" s="17" t="s">
        <v>81</v>
      </c>
    </row>
    <row r="134" spans="2:65" s="12" customFormat="1" ht="11.25">
      <c r="B134" s="149"/>
      <c r="D134" s="150" t="s">
        <v>148</v>
      </c>
      <c r="E134" s="151" t="s">
        <v>19</v>
      </c>
      <c r="F134" s="152" t="s">
        <v>421</v>
      </c>
      <c r="H134" s="151" t="s">
        <v>19</v>
      </c>
      <c r="I134" s="153"/>
      <c r="L134" s="149"/>
      <c r="M134" s="154"/>
      <c r="T134" s="155"/>
      <c r="AT134" s="151" t="s">
        <v>148</v>
      </c>
      <c r="AU134" s="151" t="s">
        <v>81</v>
      </c>
      <c r="AV134" s="12" t="s">
        <v>79</v>
      </c>
      <c r="AW134" s="12" t="s">
        <v>33</v>
      </c>
      <c r="AX134" s="12" t="s">
        <v>72</v>
      </c>
      <c r="AY134" s="151" t="s">
        <v>137</v>
      </c>
    </row>
    <row r="135" spans="2:65" s="12" customFormat="1" ht="11.25">
      <c r="B135" s="149"/>
      <c r="D135" s="150" t="s">
        <v>148</v>
      </c>
      <c r="E135" s="151" t="s">
        <v>19</v>
      </c>
      <c r="F135" s="152" t="s">
        <v>429</v>
      </c>
      <c r="H135" s="151" t="s">
        <v>19</v>
      </c>
      <c r="I135" s="153"/>
      <c r="L135" s="149"/>
      <c r="M135" s="154"/>
      <c r="T135" s="155"/>
      <c r="AT135" s="151" t="s">
        <v>148</v>
      </c>
      <c r="AU135" s="151" t="s">
        <v>81</v>
      </c>
      <c r="AV135" s="12" t="s">
        <v>79</v>
      </c>
      <c r="AW135" s="12" t="s">
        <v>33</v>
      </c>
      <c r="AX135" s="12" t="s">
        <v>72</v>
      </c>
      <c r="AY135" s="151" t="s">
        <v>137</v>
      </c>
    </row>
    <row r="136" spans="2:65" s="13" customFormat="1" ht="11.25">
      <c r="B136" s="156"/>
      <c r="D136" s="150" t="s">
        <v>148</v>
      </c>
      <c r="E136" s="163" t="s">
        <v>19</v>
      </c>
      <c r="F136" s="157" t="s">
        <v>454</v>
      </c>
      <c r="H136" s="159">
        <v>10</v>
      </c>
      <c r="I136" s="160"/>
      <c r="L136" s="156"/>
      <c r="M136" s="161"/>
      <c r="T136" s="162"/>
      <c r="AT136" s="163" t="s">
        <v>148</v>
      </c>
      <c r="AU136" s="163" t="s">
        <v>81</v>
      </c>
      <c r="AV136" s="13" t="s">
        <v>81</v>
      </c>
      <c r="AW136" s="13" t="s">
        <v>33</v>
      </c>
      <c r="AX136" s="13" t="s">
        <v>79</v>
      </c>
      <c r="AY136" s="163" t="s">
        <v>137</v>
      </c>
    </row>
    <row r="137" spans="2:65" s="1" customFormat="1" ht="33" customHeight="1">
      <c r="B137" s="32"/>
      <c r="C137" s="180" t="s">
        <v>189</v>
      </c>
      <c r="D137" s="180" t="s">
        <v>455</v>
      </c>
      <c r="E137" s="181" t="s">
        <v>456</v>
      </c>
      <c r="F137" s="182" t="s">
        <v>457</v>
      </c>
      <c r="G137" s="183" t="s">
        <v>186</v>
      </c>
      <c r="H137" s="184">
        <v>10</v>
      </c>
      <c r="I137" s="185"/>
      <c r="J137" s="186">
        <f>ROUND(I137*H137,2)</f>
        <v>0</v>
      </c>
      <c r="K137" s="182" t="s">
        <v>143</v>
      </c>
      <c r="L137" s="187"/>
      <c r="M137" s="188" t="s">
        <v>19</v>
      </c>
      <c r="N137" s="189" t="s">
        <v>43</v>
      </c>
      <c r="P137" s="141">
        <f>O137*H137</f>
        <v>0</v>
      </c>
      <c r="Q137" s="141">
        <v>7.1000000000000004E-3</v>
      </c>
      <c r="R137" s="141">
        <f>Q137*H137</f>
        <v>7.1000000000000008E-2</v>
      </c>
      <c r="S137" s="141">
        <v>0</v>
      </c>
      <c r="T137" s="142">
        <f>S137*H137</f>
        <v>0</v>
      </c>
      <c r="AR137" s="143" t="s">
        <v>199</v>
      </c>
      <c r="AT137" s="143" t="s">
        <v>455</v>
      </c>
      <c r="AU137" s="143" t="s">
        <v>81</v>
      </c>
      <c r="AY137" s="17" t="s">
        <v>137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79</v>
      </c>
      <c r="BK137" s="144">
        <f>ROUND(I137*H137,2)</f>
        <v>0</v>
      </c>
      <c r="BL137" s="17" t="s">
        <v>144</v>
      </c>
      <c r="BM137" s="143" t="s">
        <v>458</v>
      </c>
    </row>
    <row r="138" spans="2:65" s="1" customFormat="1" ht="37.9" customHeight="1">
      <c r="B138" s="32"/>
      <c r="C138" s="132" t="s">
        <v>199</v>
      </c>
      <c r="D138" s="132" t="s">
        <v>139</v>
      </c>
      <c r="E138" s="133" t="s">
        <v>459</v>
      </c>
      <c r="F138" s="134" t="s">
        <v>460</v>
      </c>
      <c r="G138" s="135" t="s">
        <v>192</v>
      </c>
      <c r="H138" s="136">
        <v>21.547999999999998</v>
      </c>
      <c r="I138" s="137"/>
      <c r="J138" s="138">
        <f>ROUND(I138*H138,2)</f>
        <v>0</v>
      </c>
      <c r="K138" s="134" t="s">
        <v>143</v>
      </c>
      <c r="L138" s="32"/>
      <c r="M138" s="139" t="s">
        <v>19</v>
      </c>
      <c r="N138" s="14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144</v>
      </c>
      <c r="AT138" s="143" t="s">
        <v>139</v>
      </c>
      <c r="AU138" s="143" t="s">
        <v>81</v>
      </c>
      <c r="AY138" s="17" t="s">
        <v>137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79</v>
      </c>
      <c r="BK138" s="144">
        <f>ROUND(I138*H138,2)</f>
        <v>0</v>
      </c>
      <c r="BL138" s="17" t="s">
        <v>144</v>
      </c>
      <c r="BM138" s="143" t="s">
        <v>461</v>
      </c>
    </row>
    <row r="139" spans="2:65" s="1" customFormat="1" ht="11.25">
      <c r="B139" s="32"/>
      <c r="D139" s="145" t="s">
        <v>146</v>
      </c>
      <c r="F139" s="146" t="s">
        <v>462</v>
      </c>
      <c r="I139" s="147"/>
      <c r="L139" s="32"/>
      <c r="M139" s="148"/>
      <c r="T139" s="53"/>
      <c r="AT139" s="17" t="s">
        <v>146</v>
      </c>
      <c r="AU139" s="17" t="s">
        <v>81</v>
      </c>
    </row>
    <row r="140" spans="2:65" s="12" customFormat="1" ht="11.25">
      <c r="B140" s="149"/>
      <c r="D140" s="150" t="s">
        <v>148</v>
      </c>
      <c r="E140" s="151" t="s">
        <v>19</v>
      </c>
      <c r="F140" s="152" t="s">
        <v>149</v>
      </c>
      <c r="H140" s="151" t="s">
        <v>19</v>
      </c>
      <c r="I140" s="153"/>
      <c r="L140" s="149"/>
      <c r="M140" s="154"/>
      <c r="T140" s="155"/>
      <c r="AT140" s="151" t="s">
        <v>148</v>
      </c>
      <c r="AU140" s="151" t="s">
        <v>81</v>
      </c>
      <c r="AV140" s="12" t="s">
        <v>79</v>
      </c>
      <c r="AW140" s="12" t="s">
        <v>33</v>
      </c>
      <c r="AX140" s="12" t="s">
        <v>72</v>
      </c>
      <c r="AY140" s="151" t="s">
        <v>137</v>
      </c>
    </row>
    <row r="141" spans="2:65" s="12" customFormat="1" ht="11.25">
      <c r="B141" s="149"/>
      <c r="D141" s="150" t="s">
        <v>148</v>
      </c>
      <c r="E141" s="151" t="s">
        <v>19</v>
      </c>
      <c r="F141" s="152" t="s">
        <v>421</v>
      </c>
      <c r="H141" s="151" t="s">
        <v>19</v>
      </c>
      <c r="I141" s="153"/>
      <c r="L141" s="149"/>
      <c r="M141" s="154"/>
      <c r="T141" s="155"/>
      <c r="AT141" s="151" t="s">
        <v>148</v>
      </c>
      <c r="AU141" s="151" t="s">
        <v>81</v>
      </c>
      <c r="AV141" s="12" t="s">
        <v>79</v>
      </c>
      <c r="AW141" s="12" t="s">
        <v>33</v>
      </c>
      <c r="AX141" s="12" t="s">
        <v>72</v>
      </c>
      <c r="AY141" s="151" t="s">
        <v>137</v>
      </c>
    </row>
    <row r="142" spans="2:65" s="12" customFormat="1" ht="11.25">
      <c r="B142" s="149"/>
      <c r="D142" s="150" t="s">
        <v>148</v>
      </c>
      <c r="E142" s="151" t="s">
        <v>19</v>
      </c>
      <c r="F142" s="152" t="s">
        <v>429</v>
      </c>
      <c r="H142" s="151" t="s">
        <v>19</v>
      </c>
      <c r="I142" s="153"/>
      <c r="L142" s="149"/>
      <c r="M142" s="154"/>
      <c r="T142" s="155"/>
      <c r="AT142" s="151" t="s">
        <v>148</v>
      </c>
      <c r="AU142" s="151" t="s">
        <v>81</v>
      </c>
      <c r="AV142" s="12" t="s">
        <v>79</v>
      </c>
      <c r="AW142" s="12" t="s">
        <v>33</v>
      </c>
      <c r="AX142" s="12" t="s">
        <v>72</v>
      </c>
      <c r="AY142" s="151" t="s">
        <v>137</v>
      </c>
    </row>
    <row r="143" spans="2:65" s="12" customFormat="1" ht="11.25">
      <c r="B143" s="149"/>
      <c r="D143" s="150" t="s">
        <v>148</v>
      </c>
      <c r="E143" s="151" t="s">
        <v>19</v>
      </c>
      <c r="F143" s="152" t="s">
        <v>463</v>
      </c>
      <c r="H143" s="151" t="s">
        <v>19</v>
      </c>
      <c r="I143" s="153"/>
      <c r="L143" s="149"/>
      <c r="M143" s="154"/>
      <c r="T143" s="155"/>
      <c r="AT143" s="151" t="s">
        <v>148</v>
      </c>
      <c r="AU143" s="151" t="s">
        <v>81</v>
      </c>
      <c r="AV143" s="12" t="s">
        <v>79</v>
      </c>
      <c r="AW143" s="12" t="s">
        <v>33</v>
      </c>
      <c r="AX143" s="12" t="s">
        <v>72</v>
      </c>
      <c r="AY143" s="151" t="s">
        <v>137</v>
      </c>
    </row>
    <row r="144" spans="2:65" s="13" customFormat="1" ht="11.25">
      <c r="B144" s="156"/>
      <c r="D144" s="150" t="s">
        <v>148</v>
      </c>
      <c r="E144" s="157" t="s">
        <v>19</v>
      </c>
      <c r="F144" s="158" t="s">
        <v>104</v>
      </c>
      <c r="H144" s="159">
        <v>21.547999999999998</v>
      </c>
      <c r="I144" s="160"/>
      <c r="L144" s="156"/>
      <c r="M144" s="161"/>
      <c r="T144" s="162"/>
      <c r="AT144" s="163" t="s">
        <v>148</v>
      </c>
      <c r="AU144" s="163" t="s">
        <v>81</v>
      </c>
      <c r="AV144" s="13" t="s">
        <v>81</v>
      </c>
      <c r="AW144" s="13" t="s">
        <v>33</v>
      </c>
      <c r="AX144" s="13" t="s">
        <v>79</v>
      </c>
      <c r="AY144" s="163" t="s">
        <v>137</v>
      </c>
    </row>
    <row r="145" spans="2:65" s="1" customFormat="1" ht="11.25">
      <c r="B145" s="32"/>
      <c r="D145" s="150" t="s">
        <v>152</v>
      </c>
      <c r="F145" s="164" t="s">
        <v>464</v>
      </c>
      <c r="L145" s="32"/>
      <c r="M145" s="148"/>
      <c r="T145" s="53"/>
      <c r="AU145" s="17" t="s">
        <v>81</v>
      </c>
    </row>
    <row r="146" spans="2:65" s="1" customFormat="1" ht="11.25">
      <c r="B146" s="32"/>
      <c r="D146" s="150" t="s">
        <v>152</v>
      </c>
      <c r="F146" s="165" t="s">
        <v>109</v>
      </c>
      <c r="H146" s="166">
        <v>21.547999999999998</v>
      </c>
      <c r="L146" s="32"/>
      <c r="M146" s="148"/>
      <c r="T146" s="53"/>
      <c r="AU146" s="17" t="s">
        <v>81</v>
      </c>
    </row>
    <row r="147" spans="2:65" s="1" customFormat="1" ht="44.25" customHeight="1">
      <c r="B147" s="32"/>
      <c r="C147" s="180" t="s">
        <v>164</v>
      </c>
      <c r="D147" s="180" t="s">
        <v>455</v>
      </c>
      <c r="E147" s="181" t="s">
        <v>465</v>
      </c>
      <c r="F147" s="182" t="s">
        <v>466</v>
      </c>
      <c r="G147" s="183" t="s">
        <v>186</v>
      </c>
      <c r="H147" s="184">
        <v>9</v>
      </c>
      <c r="I147" s="185"/>
      <c r="J147" s="186">
        <f>ROUND(I147*H147,2)</f>
        <v>0</v>
      </c>
      <c r="K147" s="182" t="s">
        <v>143</v>
      </c>
      <c r="L147" s="187"/>
      <c r="M147" s="188" t="s">
        <v>19</v>
      </c>
      <c r="N147" s="189" t="s">
        <v>43</v>
      </c>
      <c r="P147" s="141">
        <f>O147*H147</f>
        <v>0</v>
      </c>
      <c r="Q147" s="141">
        <v>1.9099999999999999E-2</v>
      </c>
      <c r="R147" s="141">
        <f>Q147*H147</f>
        <v>0.1719</v>
      </c>
      <c r="S147" s="141">
        <v>0</v>
      </c>
      <c r="T147" s="142">
        <f>S147*H147</f>
        <v>0</v>
      </c>
      <c r="AR147" s="143" t="s">
        <v>199</v>
      </c>
      <c r="AT147" s="143" t="s">
        <v>455</v>
      </c>
      <c r="AU147" s="143" t="s">
        <v>81</v>
      </c>
      <c r="AY147" s="17" t="s">
        <v>137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79</v>
      </c>
      <c r="BK147" s="144">
        <f>ROUND(I147*H147,2)</f>
        <v>0</v>
      </c>
      <c r="BL147" s="17" t="s">
        <v>144</v>
      </c>
      <c r="BM147" s="143" t="s">
        <v>467</v>
      </c>
    </row>
    <row r="148" spans="2:65" s="13" customFormat="1" ht="11.25">
      <c r="B148" s="156"/>
      <c r="D148" s="150" t="s">
        <v>148</v>
      </c>
      <c r="F148" s="157" t="s">
        <v>468</v>
      </c>
      <c r="H148" s="159">
        <v>9</v>
      </c>
      <c r="I148" s="160"/>
      <c r="L148" s="156"/>
      <c r="M148" s="161"/>
      <c r="T148" s="162"/>
      <c r="AT148" s="163" t="s">
        <v>148</v>
      </c>
      <c r="AU148" s="163" t="s">
        <v>81</v>
      </c>
      <c r="AV148" s="13" t="s">
        <v>81</v>
      </c>
      <c r="AW148" s="13" t="s">
        <v>4</v>
      </c>
      <c r="AX148" s="13" t="s">
        <v>79</v>
      </c>
      <c r="AY148" s="163" t="s">
        <v>137</v>
      </c>
    </row>
    <row r="149" spans="2:65" s="11" customFormat="1" ht="22.9" customHeight="1">
      <c r="B149" s="120"/>
      <c r="D149" s="121" t="s">
        <v>71</v>
      </c>
      <c r="E149" s="130" t="s">
        <v>178</v>
      </c>
      <c r="F149" s="130" t="s">
        <v>469</v>
      </c>
      <c r="I149" s="123"/>
      <c r="J149" s="131">
        <f>BK149</f>
        <v>0</v>
      </c>
      <c r="L149" s="120"/>
      <c r="M149" s="125"/>
      <c r="P149" s="126">
        <f>SUM(P150:P157)</f>
        <v>0</v>
      </c>
      <c r="R149" s="126">
        <f>SUM(R150:R157)</f>
        <v>0</v>
      </c>
      <c r="T149" s="127">
        <f>SUM(T150:T157)</f>
        <v>0</v>
      </c>
      <c r="AR149" s="121" t="s">
        <v>79</v>
      </c>
      <c r="AT149" s="128" t="s">
        <v>71</v>
      </c>
      <c r="AU149" s="128" t="s">
        <v>79</v>
      </c>
      <c r="AY149" s="121" t="s">
        <v>137</v>
      </c>
      <c r="BK149" s="129">
        <f>SUM(BK150:BK157)</f>
        <v>0</v>
      </c>
    </row>
    <row r="150" spans="2:65" s="1" customFormat="1" ht="44.25" customHeight="1">
      <c r="B150" s="32"/>
      <c r="C150" s="132" t="s">
        <v>225</v>
      </c>
      <c r="D150" s="132" t="s">
        <v>139</v>
      </c>
      <c r="E150" s="133" t="s">
        <v>470</v>
      </c>
      <c r="F150" s="134" t="s">
        <v>471</v>
      </c>
      <c r="G150" s="135" t="s">
        <v>142</v>
      </c>
      <c r="H150" s="136">
        <v>364.33</v>
      </c>
      <c r="I150" s="137"/>
      <c r="J150" s="138">
        <f>ROUND(I150*H150,2)</f>
        <v>0</v>
      </c>
      <c r="K150" s="134" t="s">
        <v>143</v>
      </c>
      <c r="L150" s="32"/>
      <c r="M150" s="139" t="s">
        <v>19</v>
      </c>
      <c r="N150" s="140" t="s">
        <v>43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144</v>
      </c>
      <c r="AT150" s="143" t="s">
        <v>139</v>
      </c>
      <c r="AU150" s="143" t="s">
        <v>81</v>
      </c>
      <c r="AY150" s="17" t="s">
        <v>137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79</v>
      </c>
      <c r="BK150" s="144">
        <f>ROUND(I150*H150,2)</f>
        <v>0</v>
      </c>
      <c r="BL150" s="17" t="s">
        <v>144</v>
      </c>
      <c r="BM150" s="143" t="s">
        <v>472</v>
      </c>
    </row>
    <row r="151" spans="2:65" s="1" customFormat="1" ht="11.25">
      <c r="B151" s="32"/>
      <c r="D151" s="145" t="s">
        <v>146</v>
      </c>
      <c r="F151" s="146" t="s">
        <v>473</v>
      </c>
      <c r="I151" s="147"/>
      <c r="L151" s="32"/>
      <c r="M151" s="148"/>
      <c r="T151" s="53"/>
      <c r="AT151" s="17" t="s">
        <v>146</v>
      </c>
      <c r="AU151" s="17" t="s">
        <v>81</v>
      </c>
    </row>
    <row r="152" spans="2:65" s="12" customFormat="1" ht="11.25">
      <c r="B152" s="149"/>
      <c r="D152" s="150" t="s">
        <v>148</v>
      </c>
      <c r="E152" s="151" t="s">
        <v>19</v>
      </c>
      <c r="F152" s="152" t="s">
        <v>149</v>
      </c>
      <c r="H152" s="151" t="s">
        <v>19</v>
      </c>
      <c r="I152" s="153"/>
      <c r="L152" s="149"/>
      <c r="M152" s="154"/>
      <c r="T152" s="155"/>
      <c r="AT152" s="151" t="s">
        <v>148</v>
      </c>
      <c r="AU152" s="151" t="s">
        <v>81</v>
      </c>
      <c r="AV152" s="12" t="s">
        <v>79</v>
      </c>
      <c r="AW152" s="12" t="s">
        <v>33</v>
      </c>
      <c r="AX152" s="12" t="s">
        <v>72</v>
      </c>
      <c r="AY152" s="151" t="s">
        <v>137</v>
      </c>
    </row>
    <row r="153" spans="2:65" s="12" customFormat="1" ht="11.25">
      <c r="B153" s="149"/>
      <c r="D153" s="150" t="s">
        <v>148</v>
      </c>
      <c r="E153" s="151" t="s">
        <v>19</v>
      </c>
      <c r="F153" s="152" t="s">
        <v>421</v>
      </c>
      <c r="H153" s="151" t="s">
        <v>19</v>
      </c>
      <c r="I153" s="153"/>
      <c r="L153" s="149"/>
      <c r="M153" s="154"/>
      <c r="T153" s="155"/>
      <c r="AT153" s="151" t="s">
        <v>148</v>
      </c>
      <c r="AU153" s="151" t="s">
        <v>81</v>
      </c>
      <c r="AV153" s="12" t="s">
        <v>79</v>
      </c>
      <c r="AW153" s="12" t="s">
        <v>33</v>
      </c>
      <c r="AX153" s="12" t="s">
        <v>72</v>
      </c>
      <c r="AY153" s="151" t="s">
        <v>137</v>
      </c>
    </row>
    <row r="154" spans="2:65" s="12" customFormat="1" ht="11.25">
      <c r="B154" s="149"/>
      <c r="D154" s="150" t="s">
        <v>148</v>
      </c>
      <c r="E154" s="151" t="s">
        <v>19</v>
      </c>
      <c r="F154" s="152" t="s">
        <v>446</v>
      </c>
      <c r="H154" s="151" t="s">
        <v>19</v>
      </c>
      <c r="I154" s="153"/>
      <c r="L154" s="149"/>
      <c r="M154" s="154"/>
      <c r="T154" s="155"/>
      <c r="AT154" s="151" t="s">
        <v>148</v>
      </c>
      <c r="AU154" s="151" t="s">
        <v>81</v>
      </c>
      <c r="AV154" s="12" t="s">
        <v>79</v>
      </c>
      <c r="AW154" s="12" t="s">
        <v>33</v>
      </c>
      <c r="AX154" s="12" t="s">
        <v>72</v>
      </c>
      <c r="AY154" s="151" t="s">
        <v>137</v>
      </c>
    </row>
    <row r="155" spans="2:65" s="13" customFormat="1" ht="11.25">
      <c r="B155" s="156"/>
      <c r="D155" s="150" t="s">
        <v>148</v>
      </c>
      <c r="E155" s="157" t="s">
        <v>19</v>
      </c>
      <c r="F155" s="158" t="s">
        <v>245</v>
      </c>
      <c r="H155" s="159">
        <v>364.33</v>
      </c>
      <c r="I155" s="160"/>
      <c r="L155" s="156"/>
      <c r="M155" s="161"/>
      <c r="T155" s="162"/>
      <c r="AT155" s="163" t="s">
        <v>148</v>
      </c>
      <c r="AU155" s="163" t="s">
        <v>81</v>
      </c>
      <c r="AV155" s="13" t="s">
        <v>81</v>
      </c>
      <c r="AW155" s="13" t="s">
        <v>33</v>
      </c>
      <c r="AX155" s="13" t="s">
        <v>79</v>
      </c>
      <c r="AY155" s="163" t="s">
        <v>137</v>
      </c>
    </row>
    <row r="156" spans="2:65" s="1" customFormat="1" ht="11.25">
      <c r="B156" s="32"/>
      <c r="D156" s="150" t="s">
        <v>152</v>
      </c>
      <c r="F156" s="164" t="s">
        <v>447</v>
      </c>
      <c r="L156" s="32"/>
      <c r="M156" s="148"/>
      <c r="T156" s="53"/>
      <c r="AU156" s="17" t="s">
        <v>81</v>
      </c>
    </row>
    <row r="157" spans="2:65" s="1" customFormat="1" ht="11.25">
      <c r="B157" s="32"/>
      <c r="D157" s="150" t="s">
        <v>152</v>
      </c>
      <c r="F157" s="165" t="s">
        <v>448</v>
      </c>
      <c r="H157" s="166">
        <v>364.33</v>
      </c>
      <c r="L157" s="32"/>
      <c r="M157" s="148"/>
      <c r="T157" s="53"/>
      <c r="AU157" s="17" t="s">
        <v>81</v>
      </c>
    </row>
    <row r="158" spans="2:65" s="11" customFormat="1" ht="22.9" customHeight="1">
      <c r="B158" s="120"/>
      <c r="D158" s="121" t="s">
        <v>71</v>
      </c>
      <c r="E158" s="130" t="s">
        <v>474</v>
      </c>
      <c r="F158" s="130" t="s">
        <v>475</v>
      </c>
      <c r="I158" s="123"/>
      <c r="J158" s="131">
        <f>BK158</f>
        <v>0</v>
      </c>
      <c r="L158" s="120"/>
      <c r="M158" s="125"/>
      <c r="P158" s="126">
        <f>SUM(P159:P160)</f>
        <v>0</v>
      </c>
      <c r="R158" s="126">
        <f>SUM(R159:R160)</f>
        <v>0</v>
      </c>
      <c r="T158" s="127">
        <f>SUM(T159:T160)</f>
        <v>0</v>
      </c>
      <c r="AR158" s="121" t="s">
        <v>79</v>
      </c>
      <c r="AT158" s="128" t="s">
        <v>71</v>
      </c>
      <c r="AU158" s="128" t="s">
        <v>79</v>
      </c>
      <c r="AY158" s="121" t="s">
        <v>137</v>
      </c>
      <c r="BK158" s="129">
        <f>SUM(BK159:BK160)</f>
        <v>0</v>
      </c>
    </row>
    <row r="159" spans="2:65" s="1" customFormat="1" ht="44.25" customHeight="1">
      <c r="B159" s="32"/>
      <c r="C159" s="132" t="s">
        <v>231</v>
      </c>
      <c r="D159" s="132" t="s">
        <v>139</v>
      </c>
      <c r="E159" s="133" t="s">
        <v>476</v>
      </c>
      <c r="F159" s="134" t="s">
        <v>477</v>
      </c>
      <c r="G159" s="135" t="s">
        <v>216</v>
      </c>
      <c r="H159" s="136">
        <v>1.992</v>
      </c>
      <c r="I159" s="137"/>
      <c r="J159" s="138">
        <f>ROUND(I159*H159,2)</f>
        <v>0</v>
      </c>
      <c r="K159" s="134" t="s">
        <v>143</v>
      </c>
      <c r="L159" s="32"/>
      <c r="M159" s="139" t="s">
        <v>19</v>
      </c>
      <c r="N159" s="140" t="s">
        <v>43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144</v>
      </c>
      <c r="AT159" s="143" t="s">
        <v>139</v>
      </c>
      <c r="AU159" s="143" t="s">
        <v>81</v>
      </c>
      <c r="AY159" s="17" t="s">
        <v>137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79</v>
      </c>
      <c r="BK159" s="144">
        <f>ROUND(I159*H159,2)</f>
        <v>0</v>
      </c>
      <c r="BL159" s="17" t="s">
        <v>144</v>
      </c>
      <c r="BM159" s="143" t="s">
        <v>478</v>
      </c>
    </row>
    <row r="160" spans="2:65" s="1" customFormat="1" ht="11.25">
      <c r="B160" s="32"/>
      <c r="D160" s="145" t="s">
        <v>146</v>
      </c>
      <c r="F160" s="146" t="s">
        <v>479</v>
      </c>
      <c r="I160" s="147"/>
      <c r="L160" s="32"/>
      <c r="M160" s="177"/>
      <c r="N160" s="178"/>
      <c r="O160" s="178"/>
      <c r="P160" s="178"/>
      <c r="Q160" s="178"/>
      <c r="R160" s="178"/>
      <c r="S160" s="178"/>
      <c r="T160" s="179"/>
      <c r="AT160" s="17" t="s">
        <v>146</v>
      </c>
      <c r="AU160" s="17" t="s">
        <v>81</v>
      </c>
    </row>
    <row r="161" spans="2:12" s="1" customFormat="1" ht="6.95" customHeight="1">
      <c r="B161" s="41"/>
      <c r="C161" s="42"/>
      <c r="D161" s="42"/>
      <c r="E161" s="42"/>
      <c r="F161" s="42"/>
      <c r="G161" s="42"/>
      <c r="H161" s="42"/>
      <c r="I161" s="42"/>
      <c r="J161" s="42"/>
      <c r="K161" s="42"/>
      <c r="L161" s="32"/>
    </row>
  </sheetData>
  <sheetProtection algorithmName="SHA-512" hashValue="NvkZEA+4ZEWmfwPi9aW6DBjVQ0Ttl46Vwn+DSlytXkUSnqXu+NKQd+jKAC+tyLoIk+q6iUED84CF+tWej7LamA==" saltValue="5pcYrIAoOrNxirYl8WuJoRJFP8Jz7ZT8mw1UK4EZtXGpftQyGFthgtYKVUIjVAKvk3RN/VI1Ajiz4I7AyuwIKA==" spinCount="100000" sheet="1" objects="1" scenarios="1" formatColumns="0" formatRows="0" autoFilter="0"/>
  <autoFilter ref="C89:K160" xr:uid="{00000000-0009-0000-0000-000003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 xr:uid="{00000000-0004-0000-0300-000000000000}"/>
    <hyperlink ref="F98" r:id="rId2" xr:uid="{00000000-0004-0000-0300-000001000000}"/>
    <hyperlink ref="F102" r:id="rId3" xr:uid="{00000000-0004-0000-0300-000002000000}"/>
    <hyperlink ref="F108" r:id="rId4" xr:uid="{00000000-0004-0000-0300-000003000000}"/>
    <hyperlink ref="F114" r:id="rId5" xr:uid="{00000000-0004-0000-0300-000004000000}"/>
    <hyperlink ref="F119" r:id="rId6" xr:uid="{00000000-0004-0000-0300-000005000000}"/>
    <hyperlink ref="F123" r:id="rId7" xr:uid="{00000000-0004-0000-0300-000006000000}"/>
    <hyperlink ref="F128" r:id="rId8" xr:uid="{00000000-0004-0000-0300-000007000000}"/>
    <hyperlink ref="F133" r:id="rId9" xr:uid="{00000000-0004-0000-0300-000008000000}"/>
    <hyperlink ref="F139" r:id="rId10" xr:uid="{00000000-0004-0000-0300-000009000000}"/>
    <hyperlink ref="F144" r:id="rId11" xr:uid="{00000000-0004-0000-0300-00000A000000}"/>
    <hyperlink ref="F151" r:id="rId12" xr:uid="{00000000-0004-0000-0300-00000B000000}"/>
    <hyperlink ref="F155" r:id="rId13" xr:uid="{00000000-0004-0000-0300-00000C000000}"/>
    <hyperlink ref="F160" r:id="rId14" xr:uid="{00000000-0004-0000-0300-00000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95</v>
      </c>
      <c r="AZ2" s="90" t="s">
        <v>245</v>
      </c>
      <c r="BA2" s="90" t="s">
        <v>480</v>
      </c>
      <c r="BB2" s="90" t="s">
        <v>19</v>
      </c>
      <c r="BC2" s="90" t="s">
        <v>79</v>
      </c>
      <c r="BD2" s="90" t="s">
        <v>99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  <c r="AZ3" s="90" t="s">
        <v>481</v>
      </c>
      <c r="BA3" s="90" t="s">
        <v>482</v>
      </c>
      <c r="BB3" s="90" t="s">
        <v>19</v>
      </c>
      <c r="BC3" s="90" t="s">
        <v>79</v>
      </c>
      <c r="BD3" s="90" t="s">
        <v>99</v>
      </c>
    </row>
    <row r="4" spans="2:56" ht="24.95" customHeight="1">
      <c r="B4" s="20"/>
      <c r="D4" s="21" t="s">
        <v>103</v>
      </c>
      <c r="L4" s="20"/>
      <c r="M4" s="91" t="s">
        <v>10</v>
      </c>
      <c r="AT4" s="17" t="s">
        <v>4</v>
      </c>
      <c r="AZ4" s="90" t="s">
        <v>483</v>
      </c>
      <c r="BA4" s="90" t="s">
        <v>484</v>
      </c>
      <c r="BB4" s="90" t="s">
        <v>19</v>
      </c>
      <c r="BC4" s="90" t="s">
        <v>79</v>
      </c>
      <c r="BD4" s="90" t="s">
        <v>99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326" t="str">
        <f>'Rekapitulace stavby'!K6</f>
        <v>Demolice garáží - Předlice</v>
      </c>
      <c r="F7" s="327"/>
      <c r="G7" s="327"/>
      <c r="H7" s="327"/>
      <c r="L7" s="20"/>
    </row>
    <row r="8" spans="2:56" s="1" customFormat="1" ht="12" customHeight="1">
      <c r="B8" s="32"/>
      <c r="D8" s="27" t="s">
        <v>110</v>
      </c>
      <c r="L8" s="32"/>
    </row>
    <row r="9" spans="2:56" s="1" customFormat="1" ht="16.5" customHeight="1">
      <c r="B9" s="32"/>
      <c r="E9" s="285" t="s">
        <v>485</v>
      </c>
      <c r="F9" s="328"/>
      <c r="G9" s="328"/>
      <c r="H9" s="328"/>
      <c r="L9" s="32"/>
    </row>
    <row r="10" spans="2:56" s="1" customFormat="1" ht="11.25">
      <c r="B10" s="32"/>
      <c r="L10" s="32"/>
    </row>
    <row r="11" spans="2:5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5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26. 3. 2024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5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29" t="str">
        <f>'Rekapitulace stavby'!E14</f>
        <v>Vyplň údaj</v>
      </c>
      <c r="F18" s="310"/>
      <c r="G18" s="310"/>
      <c r="H18" s="31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71.25" customHeight="1">
      <c r="B27" s="92"/>
      <c r="E27" s="315" t="s">
        <v>37</v>
      </c>
      <c r="F27" s="315"/>
      <c r="G27" s="315"/>
      <c r="H27" s="315"/>
      <c r="L27" s="92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3" t="s">
        <v>38</v>
      </c>
      <c r="J30" s="63">
        <f>ROUND(J82,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ROUND((SUM(BE82:BE127)),  2)</f>
        <v>0</v>
      </c>
      <c r="I33" s="94">
        <v>0.21</v>
      </c>
      <c r="J33" s="83">
        <f>ROUND(((SUM(BE82:BE127))*I33),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ROUND((SUM(BF82:BF127)),  2)</f>
        <v>0</v>
      </c>
      <c r="I34" s="94">
        <v>0.12</v>
      </c>
      <c r="J34" s="83">
        <f>ROUND(((SUM(BF82:BF127))*I34),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ROUND((SUM(BG82:BG127)),  2)</f>
        <v>0</v>
      </c>
      <c r="I35" s="94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ROUND((SUM(BH82:BH127)),  2)</f>
        <v>0</v>
      </c>
      <c r="I36" s="94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ROUND((SUM(BI82:BI127)),  2)</f>
        <v>0</v>
      </c>
      <c r="I37" s="94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5"/>
      <c r="D39" s="96" t="s">
        <v>48</v>
      </c>
      <c r="E39" s="54"/>
      <c r="F39" s="54"/>
      <c r="G39" s="97" t="s">
        <v>49</v>
      </c>
      <c r="H39" s="98" t="s">
        <v>50</v>
      </c>
      <c r="I39" s="54"/>
      <c r="J39" s="99">
        <f>SUM(J30:J37)</f>
        <v>0</v>
      </c>
      <c r="K39" s="100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114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26" t="str">
        <f>E7</f>
        <v>Demolice garáží - Předlice</v>
      </c>
      <c r="F48" s="327"/>
      <c r="G48" s="327"/>
      <c r="H48" s="327"/>
      <c r="L48" s="32"/>
    </row>
    <row r="49" spans="2:47" s="1" customFormat="1" ht="12" customHeight="1">
      <c r="B49" s="32"/>
      <c r="C49" s="27" t="s">
        <v>110</v>
      </c>
      <c r="L49" s="32"/>
    </row>
    <row r="50" spans="2:47" s="1" customFormat="1" ht="16.5" customHeight="1">
      <c r="B50" s="32"/>
      <c r="E50" s="285" t="str">
        <f>E9</f>
        <v>VON - Vedlejší a ostatní náklady</v>
      </c>
      <c r="F50" s="328"/>
      <c r="G50" s="328"/>
      <c r="H50" s="32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Ústí n.L. - Předlice</v>
      </c>
      <c r="I52" s="27" t="s">
        <v>23</v>
      </c>
      <c r="J52" s="49" t="str">
        <f>IF(J12="","",J12)</f>
        <v>26. 3. 2024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Ústí nad Labem</v>
      </c>
      <c r="I54" s="27" t="s">
        <v>31</v>
      </c>
      <c r="J54" s="30" t="str">
        <f>E21</f>
        <v>AIDIA21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L. Štuller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1" t="s">
        <v>115</v>
      </c>
      <c r="D57" s="95"/>
      <c r="E57" s="95"/>
      <c r="F57" s="95"/>
      <c r="G57" s="95"/>
      <c r="H57" s="95"/>
      <c r="I57" s="95"/>
      <c r="J57" s="102" t="s">
        <v>116</v>
      </c>
      <c r="K57" s="95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3" t="s">
        <v>70</v>
      </c>
      <c r="J59" s="63">
        <f>J82</f>
        <v>0</v>
      </c>
      <c r="L59" s="32"/>
      <c r="AU59" s="17" t="s">
        <v>117</v>
      </c>
    </row>
    <row r="60" spans="2:47" s="8" customFormat="1" ht="24.95" customHeight="1">
      <c r="B60" s="104"/>
      <c r="D60" s="105" t="s">
        <v>486</v>
      </c>
      <c r="E60" s="106"/>
      <c r="F60" s="106"/>
      <c r="G60" s="106"/>
      <c r="H60" s="106"/>
      <c r="I60" s="106"/>
      <c r="J60" s="107">
        <f>J83</f>
        <v>0</v>
      </c>
      <c r="L60" s="104"/>
    </row>
    <row r="61" spans="2:47" s="9" customFormat="1" ht="19.899999999999999" customHeight="1">
      <c r="B61" s="108"/>
      <c r="D61" s="109" t="s">
        <v>487</v>
      </c>
      <c r="E61" s="110"/>
      <c r="F61" s="110"/>
      <c r="G61" s="110"/>
      <c r="H61" s="110"/>
      <c r="I61" s="110"/>
      <c r="J61" s="111">
        <f>J84</f>
        <v>0</v>
      </c>
      <c r="L61" s="108"/>
    </row>
    <row r="62" spans="2:47" s="9" customFormat="1" ht="19.899999999999999" customHeight="1">
      <c r="B62" s="108"/>
      <c r="D62" s="109" t="s">
        <v>488</v>
      </c>
      <c r="E62" s="110"/>
      <c r="F62" s="110"/>
      <c r="G62" s="110"/>
      <c r="H62" s="110"/>
      <c r="I62" s="110"/>
      <c r="J62" s="111">
        <f>J99</f>
        <v>0</v>
      </c>
      <c r="L62" s="108"/>
    </row>
    <row r="63" spans="2:47" s="1" customFormat="1" ht="21.75" customHeight="1">
      <c r="B63" s="32"/>
      <c r="L63" s="32"/>
    </row>
    <row r="64" spans="2:47" s="1" customFormat="1" ht="6.95" customHeight="1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32"/>
    </row>
    <row r="68" spans="2:12" s="1" customFormat="1" ht="6.95" customHeigh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2"/>
    </row>
    <row r="69" spans="2:12" s="1" customFormat="1" ht="24.95" customHeight="1">
      <c r="B69" s="32"/>
      <c r="C69" s="21" t="s">
        <v>122</v>
      </c>
      <c r="L69" s="32"/>
    </row>
    <row r="70" spans="2:12" s="1" customFormat="1" ht="6.95" customHeight="1">
      <c r="B70" s="32"/>
      <c r="L70" s="32"/>
    </row>
    <row r="71" spans="2:12" s="1" customFormat="1" ht="12" customHeight="1">
      <c r="B71" s="32"/>
      <c r="C71" s="27" t="s">
        <v>16</v>
      </c>
      <c r="L71" s="32"/>
    </row>
    <row r="72" spans="2:12" s="1" customFormat="1" ht="16.5" customHeight="1">
      <c r="B72" s="32"/>
      <c r="E72" s="326" t="str">
        <f>E7</f>
        <v>Demolice garáží - Předlice</v>
      </c>
      <c r="F72" s="327"/>
      <c r="G72" s="327"/>
      <c r="H72" s="327"/>
      <c r="L72" s="32"/>
    </row>
    <row r="73" spans="2:12" s="1" customFormat="1" ht="12" customHeight="1">
      <c r="B73" s="32"/>
      <c r="C73" s="27" t="s">
        <v>110</v>
      </c>
      <c r="L73" s="32"/>
    </row>
    <row r="74" spans="2:12" s="1" customFormat="1" ht="16.5" customHeight="1">
      <c r="B74" s="32"/>
      <c r="E74" s="285" t="str">
        <f>E9</f>
        <v>VON - Vedlejší a ostatní náklady</v>
      </c>
      <c r="F74" s="328"/>
      <c r="G74" s="328"/>
      <c r="H74" s="328"/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21</v>
      </c>
      <c r="F76" s="25" t="str">
        <f>F12</f>
        <v>Ústí n.L. - Předlice</v>
      </c>
      <c r="I76" s="27" t="s">
        <v>23</v>
      </c>
      <c r="J76" s="49" t="str">
        <f>IF(J12="","",J12)</f>
        <v>26. 3. 2024</v>
      </c>
      <c r="L76" s="32"/>
    </row>
    <row r="77" spans="2:12" s="1" customFormat="1" ht="6.95" customHeight="1">
      <c r="B77" s="32"/>
      <c r="L77" s="32"/>
    </row>
    <row r="78" spans="2:12" s="1" customFormat="1" ht="15.2" customHeight="1">
      <c r="B78" s="32"/>
      <c r="C78" s="27" t="s">
        <v>25</v>
      </c>
      <c r="F78" s="25" t="str">
        <f>E15</f>
        <v>Statutární město Ústí nad Labem</v>
      </c>
      <c r="I78" s="27" t="s">
        <v>31</v>
      </c>
      <c r="J78" s="30" t="str">
        <f>E21</f>
        <v>AIDIA21 s.r.o.</v>
      </c>
      <c r="L78" s="32"/>
    </row>
    <row r="79" spans="2:12" s="1" customFormat="1" ht="15.2" customHeight="1">
      <c r="B79" s="32"/>
      <c r="C79" s="27" t="s">
        <v>29</v>
      </c>
      <c r="F79" s="25" t="str">
        <f>IF(E18="","",E18)</f>
        <v>Vyplň údaj</v>
      </c>
      <c r="I79" s="27" t="s">
        <v>34</v>
      </c>
      <c r="J79" s="30" t="str">
        <f>E24</f>
        <v>L. Štuller</v>
      </c>
      <c r="L79" s="32"/>
    </row>
    <row r="80" spans="2:12" s="1" customFormat="1" ht="10.35" customHeight="1">
      <c r="B80" s="32"/>
      <c r="L80" s="32"/>
    </row>
    <row r="81" spans="2:65" s="10" customFormat="1" ht="29.25" customHeight="1">
      <c r="B81" s="112"/>
      <c r="C81" s="113" t="s">
        <v>123</v>
      </c>
      <c r="D81" s="114" t="s">
        <v>57</v>
      </c>
      <c r="E81" s="114" t="s">
        <v>53</v>
      </c>
      <c r="F81" s="114" t="s">
        <v>54</v>
      </c>
      <c r="G81" s="114" t="s">
        <v>124</v>
      </c>
      <c r="H81" s="114" t="s">
        <v>125</v>
      </c>
      <c r="I81" s="114" t="s">
        <v>126</v>
      </c>
      <c r="J81" s="114" t="s">
        <v>116</v>
      </c>
      <c r="K81" s="115" t="s">
        <v>127</v>
      </c>
      <c r="L81" s="112"/>
      <c r="M81" s="56" t="s">
        <v>19</v>
      </c>
      <c r="N81" s="57" t="s">
        <v>42</v>
      </c>
      <c r="O81" s="57" t="s">
        <v>128</v>
      </c>
      <c r="P81" s="57" t="s">
        <v>129</v>
      </c>
      <c r="Q81" s="57" t="s">
        <v>130</v>
      </c>
      <c r="R81" s="57" t="s">
        <v>131</v>
      </c>
      <c r="S81" s="57" t="s">
        <v>132</v>
      </c>
      <c r="T81" s="58" t="s">
        <v>133</v>
      </c>
    </row>
    <row r="82" spans="2:65" s="1" customFormat="1" ht="22.9" customHeight="1">
      <c r="B82" s="32"/>
      <c r="C82" s="61" t="s">
        <v>134</v>
      </c>
      <c r="J82" s="116">
        <f>BK82</f>
        <v>0</v>
      </c>
      <c r="L82" s="32"/>
      <c r="M82" s="59"/>
      <c r="N82" s="50"/>
      <c r="O82" s="50"/>
      <c r="P82" s="117">
        <f>P83</f>
        <v>0</v>
      </c>
      <c r="Q82" s="50"/>
      <c r="R82" s="117">
        <f>R83</f>
        <v>23.317130879999997</v>
      </c>
      <c r="S82" s="50"/>
      <c r="T82" s="118">
        <f>T83</f>
        <v>16.9679</v>
      </c>
      <c r="AT82" s="17" t="s">
        <v>71</v>
      </c>
      <c r="AU82" s="17" t="s">
        <v>117</v>
      </c>
      <c r="BK82" s="119">
        <f>BK83</f>
        <v>0</v>
      </c>
    </row>
    <row r="83" spans="2:65" s="11" customFormat="1" ht="25.9" customHeight="1">
      <c r="B83" s="120"/>
      <c r="D83" s="121" t="s">
        <v>71</v>
      </c>
      <c r="E83" s="122" t="s">
        <v>489</v>
      </c>
      <c r="F83" s="122" t="s">
        <v>490</v>
      </c>
      <c r="I83" s="123"/>
      <c r="J83" s="124">
        <f>BK83</f>
        <v>0</v>
      </c>
      <c r="L83" s="120"/>
      <c r="M83" s="125"/>
      <c r="P83" s="126">
        <f>P84+P99</f>
        <v>0</v>
      </c>
      <c r="R83" s="126">
        <f>R84+R99</f>
        <v>23.317130879999997</v>
      </c>
      <c r="T83" s="127">
        <f>T84+T99</f>
        <v>16.9679</v>
      </c>
      <c r="AR83" s="121" t="s">
        <v>178</v>
      </c>
      <c r="AT83" s="128" t="s">
        <v>71</v>
      </c>
      <c r="AU83" s="128" t="s">
        <v>72</v>
      </c>
      <c r="AY83" s="121" t="s">
        <v>137</v>
      </c>
      <c r="BK83" s="129">
        <f>BK84+BK99</f>
        <v>0</v>
      </c>
    </row>
    <row r="84" spans="2:65" s="11" customFormat="1" ht="22.9" customHeight="1">
      <c r="B84" s="120"/>
      <c r="D84" s="121" t="s">
        <v>71</v>
      </c>
      <c r="E84" s="130" t="s">
        <v>491</v>
      </c>
      <c r="F84" s="130" t="s">
        <v>492</v>
      </c>
      <c r="I84" s="123"/>
      <c r="J84" s="131">
        <f>BK84</f>
        <v>0</v>
      </c>
      <c r="L84" s="120"/>
      <c r="M84" s="125"/>
      <c r="P84" s="126">
        <f>SUM(P85:P98)</f>
        <v>0</v>
      </c>
      <c r="R84" s="126">
        <f>SUM(R85:R98)</f>
        <v>0</v>
      </c>
      <c r="T84" s="127">
        <f>SUM(T85:T98)</f>
        <v>0</v>
      </c>
      <c r="AR84" s="121" t="s">
        <v>178</v>
      </c>
      <c r="AT84" s="128" t="s">
        <v>71</v>
      </c>
      <c r="AU84" s="128" t="s">
        <v>79</v>
      </c>
      <c r="AY84" s="121" t="s">
        <v>137</v>
      </c>
      <c r="BK84" s="129">
        <f>SUM(BK85:BK98)</f>
        <v>0</v>
      </c>
    </row>
    <row r="85" spans="2:65" s="1" customFormat="1" ht="16.5" customHeight="1">
      <c r="B85" s="32"/>
      <c r="C85" s="132" t="s">
        <v>79</v>
      </c>
      <c r="D85" s="132" t="s">
        <v>139</v>
      </c>
      <c r="E85" s="133" t="s">
        <v>493</v>
      </c>
      <c r="F85" s="134" t="s">
        <v>494</v>
      </c>
      <c r="G85" s="135" t="s">
        <v>495</v>
      </c>
      <c r="H85" s="136">
        <v>1</v>
      </c>
      <c r="I85" s="137"/>
      <c r="J85" s="138">
        <f>ROUND(I85*H85,2)</f>
        <v>0</v>
      </c>
      <c r="K85" s="134" t="s">
        <v>143</v>
      </c>
      <c r="L85" s="32"/>
      <c r="M85" s="139" t="s">
        <v>19</v>
      </c>
      <c r="N85" s="140" t="s">
        <v>43</v>
      </c>
      <c r="P85" s="141">
        <f>O85*H85</f>
        <v>0</v>
      </c>
      <c r="Q85" s="141">
        <v>0</v>
      </c>
      <c r="R85" s="141">
        <f>Q85*H85</f>
        <v>0</v>
      </c>
      <c r="S85" s="141">
        <v>0</v>
      </c>
      <c r="T85" s="142">
        <f>S85*H85</f>
        <v>0</v>
      </c>
      <c r="AR85" s="143" t="s">
        <v>496</v>
      </c>
      <c r="AT85" s="143" t="s">
        <v>139</v>
      </c>
      <c r="AU85" s="143" t="s">
        <v>81</v>
      </c>
      <c r="AY85" s="17" t="s">
        <v>137</v>
      </c>
      <c r="BE85" s="144">
        <f>IF(N85="základní",J85,0)</f>
        <v>0</v>
      </c>
      <c r="BF85" s="144">
        <f>IF(N85="snížená",J85,0)</f>
        <v>0</v>
      </c>
      <c r="BG85" s="144">
        <f>IF(N85="zákl. přenesená",J85,0)</f>
        <v>0</v>
      </c>
      <c r="BH85" s="144">
        <f>IF(N85="sníž. přenesená",J85,0)</f>
        <v>0</v>
      </c>
      <c r="BI85" s="144">
        <f>IF(N85="nulová",J85,0)</f>
        <v>0</v>
      </c>
      <c r="BJ85" s="17" t="s">
        <v>79</v>
      </c>
      <c r="BK85" s="144">
        <f>ROUND(I85*H85,2)</f>
        <v>0</v>
      </c>
      <c r="BL85" s="17" t="s">
        <v>496</v>
      </c>
      <c r="BM85" s="143" t="s">
        <v>497</v>
      </c>
    </row>
    <row r="86" spans="2:65" s="1" customFormat="1" ht="11.25">
      <c r="B86" s="32"/>
      <c r="D86" s="145" t="s">
        <v>146</v>
      </c>
      <c r="F86" s="146" t="s">
        <v>498</v>
      </c>
      <c r="I86" s="147"/>
      <c r="L86" s="32"/>
      <c r="M86" s="148"/>
      <c r="T86" s="53"/>
      <c r="AT86" s="17" t="s">
        <v>146</v>
      </c>
      <c r="AU86" s="17" t="s">
        <v>81</v>
      </c>
    </row>
    <row r="87" spans="2:65" s="1" customFormat="1" ht="16.5" customHeight="1">
      <c r="B87" s="32"/>
      <c r="C87" s="132" t="s">
        <v>81</v>
      </c>
      <c r="D87" s="132" t="s">
        <v>139</v>
      </c>
      <c r="E87" s="133" t="s">
        <v>499</v>
      </c>
      <c r="F87" s="134" t="s">
        <v>500</v>
      </c>
      <c r="G87" s="135" t="s">
        <v>495</v>
      </c>
      <c r="H87" s="136">
        <v>1</v>
      </c>
      <c r="I87" s="137"/>
      <c r="J87" s="138">
        <f>ROUND(I87*H87,2)</f>
        <v>0</v>
      </c>
      <c r="K87" s="134" t="s">
        <v>143</v>
      </c>
      <c r="L87" s="32"/>
      <c r="M87" s="139" t="s">
        <v>19</v>
      </c>
      <c r="N87" s="140" t="s">
        <v>43</v>
      </c>
      <c r="P87" s="141">
        <f>O87*H87</f>
        <v>0</v>
      </c>
      <c r="Q87" s="141">
        <v>0</v>
      </c>
      <c r="R87" s="141">
        <f>Q87*H87</f>
        <v>0</v>
      </c>
      <c r="S87" s="141">
        <v>0</v>
      </c>
      <c r="T87" s="142">
        <f>S87*H87</f>
        <v>0</v>
      </c>
      <c r="AR87" s="143" t="s">
        <v>496</v>
      </c>
      <c r="AT87" s="143" t="s">
        <v>139</v>
      </c>
      <c r="AU87" s="143" t="s">
        <v>81</v>
      </c>
      <c r="AY87" s="17" t="s">
        <v>137</v>
      </c>
      <c r="BE87" s="144">
        <f>IF(N87="základní",J87,0)</f>
        <v>0</v>
      </c>
      <c r="BF87" s="144">
        <f>IF(N87="snížená",J87,0)</f>
        <v>0</v>
      </c>
      <c r="BG87" s="144">
        <f>IF(N87="zákl. přenesená",J87,0)</f>
        <v>0</v>
      </c>
      <c r="BH87" s="144">
        <f>IF(N87="sníž. přenesená",J87,0)</f>
        <v>0</v>
      </c>
      <c r="BI87" s="144">
        <f>IF(N87="nulová",J87,0)</f>
        <v>0</v>
      </c>
      <c r="BJ87" s="17" t="s">
        <v>79</v>
      </c>
      <c r="BK87" s="144">
        <f>ROUND(I87*H87,2)</f>
        <v>0</v>
      </c>
      <c r="BL87" s="17" t="s">
        <v>496</v>
      </c>
      <c r="BM87" s="143" t="s">
        <v>501</v>
      </c>
    </row>
    <row r="88" spans="2:65" s="1" customFormat="1" ht="11.25">
      <c r="B88" s="32"/>
      <c r="D88" s="145" t="s">
        <v>146</v>
      </c>
      <c r="F88" s="146" t="s">
        <v>502</v>
      </c>
      <c r="I88" s="147"/>
      <c r="L88" s="32"/>
      <c r="M88" s="148"/>
      <c r="T88" s="53"/>
      <c r="AT88" s="17" t="s">
        <v>146</v>
      </c>
      <c r="AU88" s="17" t="s">
        <v>81</v>
      </c>
    </row>
    <row r="89" spans="2:65" s="1" customFormat="1" ht="16.5" customHeight="1">
      <c r="B89" s="32"/>
      <c r="C89" s="132" t="s">
        <v>99</v>
      </c>
      <c r="D89" s="132" t="s">
        <v>139</v>
      </c>
      <c r="E89" s="133" t="s">
        <v>503</v>
      </c>
      <c r="F89" s="134" t="s">
        <v>504</v>
      </c>
      <c r="G89" s="135" t="s">
        <v>495</v>
      </c>
      <c r="H89" s="136">
        <v>1</v>
      </c>
      <c r="I89" s="137"/>
      <c r="J89" s="138">
        <f>ROUND(I89*H89,2)</f>
        <v>0</v>
      </c>
      <c r="K89" s="134" t="s">
        <v>143</v>
      </c>
      <c r="L89" s="32"/>
      <c r="M89" s="139" t="s">
        <v>19</v>
      </c>
      <c r="N89" s="140" t="s">
        <v>43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496</v>
      </c>
      <c r="AT89" s="143" t="s">
        <v>139</v>
      </c>
      <c r="AU89" s="143" t="s">
        <v>81</v>
      </c>
      <c r="AY89" s="17" t="s">
        <v>137</v>
      </c>
      <c r="BE89" s="144">
        <f>IF(N89="základní",J89,0)</f>
        <v>0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7" t="s">
        <v>79</v>
      </c>
      <c r="BK89" s="144">
        <f>ROUND(I89*H89,2)</f>
        <v>0</v>
      </c>
      <c r="BL89" s="17" t="s">
        <v>496</v>
      </c>
      <c r="BM89" s="143" t="s">
        <v>505</v>
      </c>
    </row>
    <row r="90" spans="2:65" s="1" customFormat="1" ht="11.25">
      <c r="B90" s="32"/>
      <c r="D90" s="145" t="s">
        <v>146</v>
      </c>
      <c r="F90" s="146" t="s">
        <v>506</v>
      </c>
      <c r="I90" s="147"/>
      <c r="L90" s="32"/>
      <c r="M90" s="148"/>
      <c r="T90" s="53"/>
      <c r="AT90" s="17" t="s">
        <v>146</v>
      </c>
      <c r="AU90" s="17" t="s">
        <v>81</v>
      </c>
    </row>
    <row r="91" spans="2:65" s="1" customFormat="1" ht="16.5" customHeight="1">
      <c r="B91" s="32"/>
      <c r="C91" s="132" t="s">
        <v>144</v>
      </c>
      <c r="D91" s="132" t="s">
        <v>139</v>
      </c>
      <c r="E91" s="133" t="s">
        <v>507</v>
      </c>
      <c r="F91" s="134" t="s">
        <v>508</v>
      </c>
      <c r="G91" s="135" t="s">
        <v>495</v>
      </c>
      <c r="H91" s="136">
        <v>1</v>
      </c>
      <c r="I91" s="137"/>
      <c r="J91" s="138">
        <f>ROUND(I91*H91,2)</f>
        <v>0</v>
      </c>
      <c r="K91" s="134" t="s">
        <v>143</v>
      </c>
      <c r="L91" s="32"/>
      <c r="M91" s="139" t="s">
        <v>19</v>
      </c>
      <c r="N91" s="140" t="s">
        <v>43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496</v>
      </c>
      <c r="AT91" s="143" t="s">
        <v>139</v>
      </c>
      <c r="AU91" s="143" t="s">
        <v>81</v>
      </c>
      <c r="AY91" s="17" t="s">
        <v>137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7" t="s">
        <v>79</v>
      </c>
      <c r="BK91" s="144">
        <f>ROUND(I91*H91,2)</f>
        <v>0</v>
      </c>
      <c r="BL91" s="17" t="s">
        <v>496</v>
      </c>
      <c r="BM91" s="143" t="s">
        <v>509</v>
      </c>
    </row>
    <row r="92" spans="2:65" s="1" customFormat="1" ht="11.25">
      <c r="B92" s="32"/>
      <c r="D92" s="145" t="s">
        <v>146</v>
      </c>
      <c r="F92" s="146" t="s">
        <v>510</v>
      </c>
      <c r="I92" s="147"/>
      <c r="L92" s="32"/>
      <c r="M92" s="148"/>
      <c r="T92" s="53"/>
      <c r="AT92" s="17" t="s">
        <v>146</v>
      </c>
      <c r="AU92" s="17" t="s">
        <v>81</v>
      </c>
    </row>
    <row r="93" spans="2:65" s="12" customFormat="1" ht="22.5">
      <c r="B93" s="149"/>
      <c r="D93" s="150" t="s">
        <v>148</v>
      </c>
      <c r="E93" s="151" t="s">
        <v>19</v>
      </c>
      <c r="F93" s="152" t="s">
        <v>511</v>
      </c>
      <c r="H93" s="151" t="s">
        <v>19</v>
      </c>
      <c r="I93" s="153"/>
      <c r="L93" s="149"/>
      <c r="M93" s="154"/>
      <c r="T93" s="155"/>
      <c r="AT93" s="151" t="s">
        <v>148</v>
      </c>
      <c r="AU93" s="151" t="s">
        <v>81</v>
      </c>
      <c r="AV93" s="12" t="s">
        <v>79</v>
      </c>
      <c r="AW93" s="12" t="s">
        <v>33</v>
      </c>
      <c r="AX93" s="12" t="s">
        <v>72</v>
      </c>
      <c r="AY93" s="151" t="s">
        <v>137</v>
      </c>
    </row>
    <row r="94" spans="2:65" s="13" customFormat="1" ht="11.25">
      <c r="B94" s="156"/>
      <c r="D94" s="150" t="s">
        <v>148</v>
      </c>
      <c r="E94" s="163" t="s">
        <v>19</v>
      </c>
      <c r="F94" s="157" t="s">
        <v>512</v>
      </c>
      <c r="H94" s="159">
        <v>1</v>
      </c>
      <c r="I94" s="160"/>
      <c r="L94" s="156"/>
      <c r="M94" s="161"/>
      <c r="T94" s="162"/>
      <c r="AT94" s="163" t="s">
        <v>148</v>
      </c>
      <c r="AU94" s="163" t="s">
        <v>81</v>
      </c>
      <c r="AV94" s="13" t="s">
        <v>81</v>
      </c>
      <c r="AW94" s="13" t="s">
        <v>33</v>
      </c>
      <c r="AX94" s="13" t="s">
        <v>79</v>
      </c>
      <c r="AY94" s="163" t="s">
        <v>137</v>
      </c>
    </row>
    <row r="95" spans="2:65" s="1" customFormat="1" ht="16.5" customHeight="1">
      <c r="B95" s="32"/>
      <c r="C95" s="132" t="s">
        <v>178</v>
      </c>
      <c r="D95" s="132" t="s">
        <v>139</v>
      </c>
      <c r="E95" s="133" t="s">
        <v>513</v>
      </c>
      <c r="F95" s="134" t="s">
        <v>514</v>
      </c>
      <c r="G95" s="135" t="s">
        <v>495</v>
      </c>
      <c r="H95" s="136">
        <v>1</v>
      </c>
      <c r="I95" s="137"/>
      <c r="J95" s="138">
        <f>ROUND(I95*H95,2)</f>
        <v>0</v>
      </c>
      <c r="K95" s="134" t="s">
        <v>143</v>
      </c>
      <c r="L95" s="32"/>
      <c r="M95" s="139" t="s">
        <v>19</v>
      </c>
      <c r="N95" s="140" t="s">
        <v>43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496</v>
      </c>
      <c r="AT95" s="143" t="s">
        <v>139</v>
      </c>
      <c r="AU95" s="143" t="s">
        <v>81</v>
      </c>
      <c r="AY95" s="17" t="s">
        <v>137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7" t="s">
        <v>79</v>
      </c>
      <c r="BK95" s="144">
        <f>ROUND(I95*H95,2)</f>
        <v>0</v>
      </c>
      <c r="BL95" s="17" t="s">
        <v>496</v>
      </c>
      <c r="BM95" s="143" t="s">
        <v>515</v>
      </c>
    </row>
    <row r="96" spans="2:65" s="1" customFormat="1" ht="11.25">
      <c r="B96" s="32"/>
      <c r="D96" s="145" t="s">
        <v>146</v>
      </c>
      <c r="F96" s="146" t="s">
        <v>516</v>
      </c>
      <c r="I96" s="147"/>
      <c r="L96" s="32"/>
      <c r="M96" s="148"/>
      <c r="T96" s="53"/>
      <c r="AT96" s="17" t="s">
        <v>146</v>
      </c>
      <c r="AU96" s="17" t="s">
        <v>81</v>
      </c>
    </row>
    <row r="97" spans="2:65" s="12" customFormat="1" ht="22.5">
      <c r="B97" s="149"/>
      <c r="D97" s="150" t="s">
        <v>148</v>
      </c>
      <c r="E97" s="151" t="s">
        <v>19</v>
      </c>
      <c r="F97" s="152" t="s">
        <v>517</v>
      </c>
      <c r="H97" s="151" t="s">
        <v>19</v>
      </c>
      <c r="I97" s="153"/>
      <c r="L97" s="149"/>
      <c r="M97" s="154"/>
      <c r="T97" s="155"/>
      <c r="AT97" s="151" t="s">
        <v>148</v>
      </c>
      <c r="AU97" s="151" t="s">
        <v>81</v>
      </c>
      <c r="AV97" s="12" t="s">
        <v>79</v>
      </c>
      <c r="AW97" s="12" t="s">
        <v>33</v>
      </c>
      <c r="AX97" s="12" t="s">
        <v>72</v>
      </c>
      <c r="AY97" s="151" t="s">
        <v>137</v>
      </c>
    </row>
    <row r="98" spans="2:65" s="13" customFormat="1" ht="11.25">
      <c r="B98" s="156"/>
      <c r="D98" s="150" t="s">
        <v>148</v>
      </c>
      <c r="E98" s="163" t="s">
        <v>19</v>
      </c>
      <c r="F98" s="157" t="s">
        <v>512</v>
      </c>
      <c r="H98" s="159">
        <v>1</v>
      </c>
      <c r="I98" s="160"/>
      <c r="L98" s="156"/>
      <c r="M98" s="161"/>
      <c r="T98" s="162"/>
      <c r="AT98" s="163" t="s">
        <v>148</v>
      </c>
      <c r="AU98" s="163" t="s">
        <v>81</v>
      </c>
      <c r="AV98" s="13" t="s">
        <v>81</v>
      </c>
      <c r="AW98" s="13" t="s">
        <v>33</v>
      </c>
      <c r="AX98" s="13" t="s">
        <v>79</v>
      </c>
      <c r="AY98" s="163" t="s">
        <v>137</v>
      </c>
    </row>
    <row r="99" spans="2:65" s="11" customFormat="1" ht="22.9" customHeight="1">
      <c r="B99" s="120"/>
      <c r="D99" s="121" t="s">
        <v>71</v>
      </c>
      <c r="E99" s="130" t="s">
        <v>518</v>
      </c>
      <c r="F99" s="130" t="s">
        <v>519</v>
      </c>
      <c r="I99" s="123"/>
      <c r="J99" s="131">
        <f>BK99</f>
        <v>0</v>
      </c>
      <c r="L99" s="120"/>
      <c r="M99" s="125"/>
      <c r="P99" s="126">
        <f>SUM(P100:P127)</f>
        <v>0</v>
      </c>
      <c r="R99" s="126">
        <f>SUM(R100:R127)</f>
        <v>23.317130879999997</v>
      </c>
      <c r="T99" s="127">
        <f>SUM(T100:T127)</f>
        <v>16.9679</v>
      </c>
      <c r="AR99" s="121" t="s">
        <v>178</v>
      </c>
      <c r="AT99" s="128" t="s">
        <v>71</v>
      </c>
      <c r="AU99" s="128" t="s">
        <v>79</v>
      </c>
      <c r="AY99" s="121" t="s">
        <v>137</v>
      </c>
      <c r="BK99" s="129">
        <f>SUM(BK100:BK127)</f>
        <v>0</v>
      </c>
    </row>
    <row r="100" spans="2:65" s="1" customFormat="1" ht="16.5" customHeight="1">
      <c r="B100" s="32"/>
      <c r="C100" s="132" t="s">
        <v>183</v>
      </c>
      <c r="D100" s="132" t="s">
        <v>139</v>
      </c>
      <c r="E100" s="133" t="s">
        <v>520</v>
      </c>
      <c r="F100" s="134" t="s">
        <v>521</v>
      </c>
      <c r="G100" s="135" t="s">
        <v>495</v>
      </c>
      <c r="H100" s="136">
        <v>1</v>
      </c>
      <c r="I100" s="137"/>
      <c r="J100" s="138">
        <f>ROUND(I100*H100,2)</f>
        <v>0</v>
      </c>
      <c r="K100" s="134" t="s">
        <v>143</v>
      </c>
      <c r="L100" s="32"/>
      <c r="M100" s="139" t="s">
        <v>19</v>
      </c>
      <c r="N100" s="140" t="s">
        <v>43</v>
      </c>
      <c r="P100" s="141">
        <f>O100*H100</f>
        <v>0</v>
      </c>
      <c r="Q100" s="141">
        <v>23.205065999999999</v>
      </c>
      <c r="R100" s="141">
        <f>Q100*H100</f>
        <v>23.205065999999999</v>
      </c>
      <c r="S100" s="141">
        <v>16.9679</v>
      </c>
      <c r="T100" s="142">
        <f>S100*H100</f>
        <v>16.9679</v>
      </c>
      <c r="AR100" s="143" t="s">
        <v>496</v>
      </c>
      <c r="AT100" s="143" t="s">
        <v>139</v>
      </c>
      <c r="AU100" s="143" t="s">
        <v>81</v>
      </c>
      <c r="AY100" s="17" t="s">
        <v>137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7" t="s">
        <v>79</v>
      </c>
      <c r="BK100" s="144">
        <f>ROUND(I100*H100,2)</f>
        <v>0</v>
      </c>
      <c r="BL100" s="17" t="s">
        <v>496</v>
      </c>
      <c r="BM100" s="143" t="s">
        <v>522</v>
      </c>
    </row>
    <row r="101" spans="2:65" s="1" customFormat="1" ht="11.25">
      <c r="B101" s="32"/>
      <c r="D101" s="145" t="s">
        <v>146</v>
      </c>
      <c r="F101" s="146" t="s">
        <v>523</v>
      </c>
      <c r="I101" s="147"/>
      <c r="L101" s="32"/>
      <c r="M101" s="148"/>
      <c r="T101" s="53"/>
      <c r="AT101" s="17" t="s">
        <v>146</v>
      </c>
      <c r="AU101" s="17" t="s">
        <v>81</v>
      </c>
    </row>
    <row r="102" spans="2:65" s="12" customFormat="1" ht="11.25">
      <c r="B102" s="149"/>
      <c r="D102" s="150" t="s">
        <v>148</v>
      </c>
      <c r="E102" s="151" t="s">
        <v>19</v>
      </c>
      <c r="F102" s="152" t="s">
        <v>149</v>
      </c>
      <c r="H102" s="151" t="s">
        <v>19</v>
      </c>
      <c r="I102" s="153"/>
      <c r="L102" s="149"/>
      <c r="M102" s="154"/>
      <c r="T102" s="155"/>
      <c r="AT102" s="151" t="s">
        <v>148</v>
      </c>
      <c r="AU102" s="151" t="s">
        <v>81</v>
      </c>
      <c r="AV102" s="12" t="s">
        <v>79</v>
      </c>
      <c r="AW102" s="12" t="s">
        <v>33</v>
      </c>
      <c r="AX102" s="12" t="s">
        <v>72</v>
      </c>
      <c r="AY102" s="151" t="s">
        <v>137</v>
      </c>
    </row>
    <row r="103" spans="2:65" s="12" customFormat="1" ht="11.25">
      <c r="B103" s="149"/>
      <c r="D103" s="150" t="s">
        <v>148</v>
      </c>
      <c r="E103" s="151" t="s">
        <v>19</v>
      </c>
      <c r="F103" s="152" t="s">
        <v>150</v>
      </c>
      <c r="H103" s="151" t="s">
        <v>19</v>
      </c>
      <c r="I103" s="153"/>
      <c r="L103" s="149"/>
      <c r="M103" s="154"/>
      <c r="T103" s="155"/>
      <c r="AT103" s="151" t="s">
        <v>148</v>
      </c>
      <c r="AU103" s="151" t="s">
        <v>81</v>
      </c>
      <c r="AV103" s="12" t="s">
        <v>79</v>
      </c>
      <c r="AW103" s="12" t="s">
        <v>33</v>
      </c>
      <c r="AX103" s="12" t="s">
        <v>72</v>
      </c>
      <c r="AY103" s="151" t="s">
        <v>137</v>
      </c>
    </row>
    <row r="104" spans="2:65" s="12" customFormat="1" ht="11.25">
      <c r="B104" s="149"/>
      <c r="D104" s="150" t="s">
        <v>148</v>
      </c>
      <c r="E104" s="151" t="s">
        <v>19</v>
      </c>
      <c r="F104" s="152" t="s">
        <v>524</v>
      </c>
      <c r="H104" s="151" t="s">
        <v>19</v>
      </c>
      <c r="I104" s="153"/>
      <c r="L104" s="149"/>
      <c r="M104" s="154"/>
      <c r="T104" s="155"/>
      <c r="AT104" s="151" t="s">
        <v>148</v>
      </c>
      <c r="AU104" s="151" t="s">
        <v>81</v>
      </c>
      <c r="AV104" s="12" t="s">
        <v>79</v>
      </c>
      <c r="AW104" s="12" t="s">
        <v>33</v>
      </c>
      <c r="AX104" s="12" t="s">
        <v>72</v>
      </c>
      <c r="AY104" s="151" t="s">
        <v>137</v>
      </c>
    </row>
    <row r="105" spans="2:65" s="12" customFormat="1" ht="11.25">
      <c r="B105" s="149"/>
      <c r="D105" s="150" t="s">
        <v>148</v>
      </c>
      <c r="E105" s="151" t="s">
        <v>19</v>
      </c>
      <c r="F105" s="152" t="s">
        <v>525</v>
      </c>
      <c r="H105" s="151" t="s">
        <v>19</v>
      </c>
      <c r="I105" s="153"/>
      <c r="L105" s="149"/>
      <c r="M105" s="154"/>
      <c r="T105" s="155"/>
      <c r="AT105" s="151" t="s">
        <v>148</v>
      </c>
      <c r="AU105" s="151" t="s">
        <v>81</v>
      </c>
      <c r="AV105" s="12" t="s">
        <v>79</v>
      </c>
      <c r="AW105" s="12" t="s">
        <v>33</v>
      </c>
      <c r="AX105" s="12" t="s">
        <v>72</v>
      </c>
      <c r="AY105" s="151" t="s">
        <v>137</v>
      </c>
    </row>
    <row r="106" spans="2:65" s="13" customFormat="1" ht="11.25">
      <c r="B106" s="156"/>
      <c r="D106" s="150" t="s">
        <v>148</v>
      </c>
      <c r="E106" s="157" t="s">
        <v>19</v>
      </c>
      <c r="F106" s="158" t="s">
        <v>481</v>
      </c>
      <c r="H106" s="159">
        <v>1</v>
      </c>
      <c r="I106" s="160"/>
      <c r="L106" s="156"/>
      <c r="M106" s="161"/>
      <c r="T106" s="162"/>
      <c r="AT106" s="163" t="s">
        <v>148</v>
      </c>
      <c r="AU106" s="163" t="s">
        <v>81</v>
      </c>
      <c r="AV106" s="13" t="s">
        <v>81</v>
      </c>
      <c r="AW106" s="13" t="s">
        <v>33</v>
      </c>
      <c r="AX106" s="13" t="s">
        <v>79</v>
      </c>
      <c r="AY106" s="163" t="s">
        <v>137</v>
      </c>
    </row>
    <row r="107" spans="2:65" s="1" customFormat="1" ht="11.25">
      <c r="B107" s="32"/>
      <c r="D107" s="150" t="s">
        <v>152</v>
      </c>
      <c r="F107" s="164" t="s">
        <v>526</v>
      </c>
      <c r="L107" s="32"/>
      <c r="M107" s="148"/>
      <c r="T107" s="53"/>
      <c r="AU107" s="17" t="s">
        <v>81</v>
      </c>
    </row>
    <row r="108" spans="2:65" s="1" customFormat="1" ht="11.25">
      <c r="B108" s="32"/>
      <c r="D108" s="150" t="s">
        <v>152</v>
      </c>
      <c r="F108" s="165" t="s">
        <v>527</v>
      </c>
      <c r="H108" s="166">
        <v>59.08</v>
      </c>
      <c r="L108" s="32"/>
      <c r="M108" s="148"/>
      <c r="T108" s="53"/>
      <c r="AU108" s="17" t="s">
        <v>81</v>
      </c>
    </row>
    <row r="109" spans="2:65" s="1" customFormat="1" ht="16.5" customHeight="1">
      <c r="B109" s="32"/>
      <c r="C109" s="132" t="s">
        <v>189</v>
      </c>
      <c r="D109" s="132" t="s">
        <v>139</v>
      </c>
      <c r="E109" s="133" t="s">
        <v>528</v>
      </c>
      <c r="F109" s="134" t="s">
        <v>529</v>
      </c>
      <c r="G109" s="135" t="s">
        <v>495</v>
      </c>
      <c r="H109" s="136">
        <v>1</v>
      </c>
      <c r="I109" s="137"/>
      <c r="J109" s="138">
        <f>ROUND(I109*H109,2)</f>
        <v>0</v>
      </c>
      <c r="K109" s="134" t="s">
        <v>143</v>
      </c>
      <c r="L109" s="32"/>
      <c r="M109" s="139" t="s">
        <v>19</v>
      </c>
      <c r="N109" s="140" t="s">
        <v>43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496</v>
      </c>
      <c r="AT109" s="143" t="s">
        <v>139</v>
      </c>
      <c r="AU109" s="143" t="s">
        <v>81</v>
      </c>
      <c r="AY109" s="17" t="s">
        <v>137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7" t="s">
        <v>79</v>
      </c>
      <c r="BK109" s="144">
        <f>ROUND(I109*H109,2)</f>
        <v>0</v>
      </c>
      <c r="BL109" s="17" t="s">
        <v>496</v>
      </c>
      <c r="BM109" s="143" t="s">
        <v>530</v>
      </c>
    </row>
    <row r="110" spans="2:65" s="1" customFormat="1" ht="11.25">
      <c r="B110" s="32"/>
      <c r="D110" s="145" t="s">
        <v>146</v>
      </c>
      <c r="F110" s="146" t="s">
        <v>531</v>
      </c>
      <c r="I110" s="147"/>
      <c r="L110" s="32"/>
      <c r="M110" s="148"/>
      <c r="T110" s="53"/>
      <c r="AT110" s="17" t="s">
        <v>146</v>
      </c>
      <c r="AU110" s="17" t="s">
        <v>81</v>
      </c>
    </row>
    <row r="111" spans="2:65" s="12" customFormat="1" ht="11.25">
      <c r="B111" s="149"/>
      <c r="D111" s="150" t="s">
        <v>148</v>
      </c>
      <c r="E111" s="151" t="s">
        <v>19</v>
      </c>
      <c r="F111" s="152" t="s">
        <v>149</v>
      </c>
      <c r="H111" s="151" t="s">
        <v>19</v>
      </c>
      <c r="I111" s="153"/>
      <c r="L111" s="149"/>
      <c r="M111" s="154"/>
      <c r="T111" s="155"/>
      <c r="AT111" s="151" t="s">
        <v>148</v>
      </c>
      <c r="AU111" s="151" t="s">
        <v>81</v>
      </c>
      <c r="AV111" s="12" t="s">
        <v>79</v>
      </c>
      <c r="AW111" s="12" t="s">
        <v>33</v>
      </c>
      <c r="AX111" s="12" t="s">
        <v>72</v>
      </c>
      <c r="AY111" s="151" t="s">
        <v>137</v>
      </c>
    </row>
    <row r="112" spans="2:65" s="12" customFormat="1" ht="11.25">
      <c r="B112" s="149"/>
      <c r="D112" s="150" t="s">
        <v>148</v>
      </c>
      <c r="E112" s="151" t="s">
        <v>19</v>
      </c>
      <c r="F112" s="152" t="s">
        <v>150</v>
      </c>
      <c r="H112" s="151" t="s">
        <v>19</v>
      </c>
      <c r="I112" s="153"/>
      <c r="L112" s="149"/>
      <c r="M112" s="154"/>
      <c r="T112" s="155"/>
      <c r="AT112" s="151" t="s">
        <v>148</v>
      </c>
      <c r="AU112" s="151" t="s">
        <v>81</v>
      </c>
      <c r="AV112" s="12" t="s">
        <v>79</v>
      </c>
      <c r="AW112" s="12" t="s">
        <v>33</v>
      </c>
      <c r="AX112" s="12" t="s">
        <v>72</v>
      </c>
      <c r="AY112" s="151" t="s">
        <v>137</v>
      </c>
    </row>
    <row r="113" spans="2:65" s="12" customFormat="1" ht="11.25">
      <c r="B113" s="149"/>
      <c r="D113" s="150" t="s">
        <v>148</v>
      </c>
      <c r="E113" s="151" t="s">
        <v>19</v>
      </c>
      <c r="F113" s="152" t="s">
        <v>532</v>
      </c>
      <c r="H113" s="151" t="s">
        <v>19</v>
      </c>
      <c r="I113" s="153"/>
      <c r="L113" s="149"/>
      <c r="M113" s="154"/>
      <c r="T113" s="155"/>
      <c r="AT113" s="151" t="s">
        <v>148</v>
      </c>
      <c r="AU113" s="151" t="s">
        <v>81</v>
      </c>
      <c r="AV113" s="12" t="s">
        <v>79</v>
      </c>
      <c r="AW113" s="12" t="s">
        <v>33</v>
      </c>
      <c r="AX113" s="12" t="s">
        <v>72</v>
      </c>
      <c r="AY113" s="151" t="s">
        <v>137</v>
      </c>
    </row>
    <row r="114" spans="2:65" s="12" customFormat="1" ht="11.25">
      <c r="B114" s="149"/>
      <c r="D114" s="150" t="s">
        <v>148</v>
      </c>
      <c r="E114" s="151" t="s">
        <v>19</v>
      </c>
      <c r="F114" s="152" t="s">
        <v>533</v>
      </c>
      <c r="H114" s="151" t="s">
        <v>19</v>
      </c>
      <c r="I114" s="153"/>
      <c r="L114" s="149"/>
      <c r="M114" s="154"/>
      <c r="T114" s="155"/>
      <c r="AT114" s="151" t="s">
        <v>148</v>
      </c>
      <c r="AU114" s="151" t="s">
        <v>81</v>
      </c>
      <c r="AV114" s="12" t="s">
        <v>79</v>
      </c>
      <c r="AW114" s="12" t="s">
        <v>33</v>
      </c>
      <c r="AX114" s="12" t="s">
        <v>72</v>
      </c>
      <c r="AY114" s="151" t="s">
        <v>137</v>
      </c>
    </row>
    <row r="115" spans="2:65" s="12" customFormat="1" ht="11.25">
      <c r="B115" s="149"/>
      <c r="D115" s="150" t="s">
        <v>148</v>
      </c>
      <c r="E115" s="151" t="s">
        <v>19</v>
      </c>
      <c r="F115" s="152" t="s">
        <v>534</v>
      </c>
      <c r="H115" s="151" t="s">
        <v>19</v>
      </c>
      <c r="I115" s="153"/>
      <c r="L115" s="149"/>
      <c r="M115" s="154"/>
      <c r="T115" s="155"/>
      <c r="AT115" s="151" t="s">
        <v>148</v>
      </c>
      <c r="AU115" s="151" t="s">
        <v>81</v>
      </c>
      <c r="AV115" s="12" t="s">
        <v>79</v>
      </c>
      <c r="AW115" s="12" t="s">
        <v>33</v>
      </c>
      <c r="AX115" s="12" t="s">
        <v>72</v>
      </c>
      <c r="AY115" s="151" t="s">
        <v>137</v>
      </c>
    </row>
    <row r="116" spans="2:65" s="12" customFormat="1" ht="11.25">
      <c r="B116" s="149"/>
      <c r="D116" s="150" t="s">
        <v>148</v>
      </c>
      <c r="E116" s="151" t="s">
        <v>19</v>
      </c>
      <c r="F116" s="152" t="s">
        <v>525</v>
      </c>
      <c r="H116" s="151" t="s">
        <v>19</v>
      </c>
      <c r="I116" s="153"/>
      <c r="L116" s="149"/>
      <c r="M116" s="154"/>
      <c r="T116" s="155"/>
      <c r="AT116" s="151" t="s">
        <v>148</v>
      </c>
      <c r="AU116" s="151" t="s">
        <v>81</v>
      </c>
      <c r="AV116" s="12" t="s">
        <v>79</v>
      </c>
      <c r="AW116" s="12" t="s">
        <v>33</v>
      </c>
      <c r="AX116" s="12" t="s">
        <v>72</v>
      </c>
      <c r="AY116" s="151" t="s">
        <v>137</v>
      </c>
    </row>
    <row r="117" spans="2:65" s="13" customFormat="1" ht="11.25">
      <c r="B117" s="156"/>
      <c r="D117" s="150" t="s">
        <v>148</v>
      </c>
      <c r="E117" s="157" t="s">
        <v>19</v>
      </c>
      <c r="F117" s="158" t="s">
        <v>483</v>
      </c>
      <c r="H117" s="159">
        <v>1</v>
      </c>
      <c r="I117" s="160"/>
      <c r="L117" s="156"/>
      <c r="M117" s="161"/>
      <c r="T117" s="162"/>
      <c r="AT117" s="163" t="s">
        <v>148</v>
      </c>
      <c r="AU117" s="163" t="s">
        <v>81</v>
      </c>
      <c r="AV117" s="13" t="s">
        <v>81</v>
      </c>
      <c r="AW117" s="13" t="s">
        <v>33</v>
      </c>
      <c r="AX117" s="13" t="s">
        <v>79</v>
      </c>
      <c r="AY117" s="163" t="s">
        <v>137</v>
      </c>
    </row>
    <row r="118" spans="2:65" s="1" customFormat="1" ht="16.5" customHeight="1">
      <c r="B118" s="32"/>
      <c r="C118" s="132" t="s">
        <v>199</v>
      </c>
      <c r="D118" s="132" t="s">
        <v>139</v>
      </c>
      <c r="E118" s="133" t="s">
        <v>535</v>
      </c>
      <c r="F118" s="134" t="s">
        <v>536</v>
      </c>
      <c r="G118" s="135" t="s">
        <v>495</v>
      </c>
      <c r="H118" s="136">
        <v>1</v>
      </c>
      <c r="I118" s="137"/>
      <c r="J118" s="138">
        <f>ROUND(I118*H118,2)</f>
        <v>0</v>
      </c>
      <c r="K118" s="134" t="s">
        <v>143</v>
      </c>
      <c r="L118" s="32"/>
      <c r="M118" s="139" t="s">
        <v>19</v>
      </c>
      <c r="N118" s="140" t="s">
        <v>43</v>
      </c>
      <c r="P118" s="141">
        <f>O118*H118</f>
        <v>0</v>
      </c>
      <c r="Q118" s="141">
        <v>0.11206488000000001</v>
      </c>
      <c r="R118" s="141">
        <f>Q118*H118</f>
        <v>0.11206488000000001</v>
      </c>
      <c r="S118" s="141">
        <v>0</v>
      </c>
      <c r="T118" s="142">
        <f>S118*H118</f>
        <v>0</v>
      </c>
      <c r="AR118" s="143" t="s">
        <v>496</v>
      </c>
      <c r="AT118" s="143" t="s">
        <v>139</v>
      </c>
      <c r="AU118" s="143" t="s">
        <v>81</v>
      </c>
      <c r="AY118" s="17" t="s">
        <v>137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7" t="s">
        <v>79</v>
      </c>
      <c r="BK118" s="144">
        <f>ROUND(I118*H118,2)</f>
        <v>0</v>
      </c>
      <c r="BL118" s="17" t="s">
        <v>496</v>
      </c>
      <c r="BM118" s="143" t="s">
        <v>537</v>
      </c>
    </row>
    <row r="119" spans="2:65" s="1" customFormat="1" ht="11.25">
      <c r="B119" s="32"/>
      <c r="D119" s="145" t="s">
        <v>146</v>
      </c>
      <c r="F119" s="146" t="s">
        <v>538</v>
      </c>
      <c r="I119" s="147"/>
      <c r="L119" s="32"/>
      <c r="M119" s="148"/>
      <c r="T119" s="53"/>
      <c r="AT119" s="17" t="s">
        <v>146</v>
      </c>
      <c r="AU119" s="17" t="s">
        <v>81</v>
      </c>
    </row>
    <row r="120" spans="2:65" s="12" customFormat="1" ht="11.25">
      <c r="B120" s="149"/>
      <c r="D120" s="150" t="s">
        <v>148</v>
      </c>
      <c r="E120" s="151" t="s">
        <v>19</v>
      </c>
      <c r="F120" s="152" t="s">
        <v>149</v>
      </c>
      <c r="H120" s="151" t="s">
        <v>19</v>
      </c>
      <c r="I120" s="153"/>
      <c r="L120" s="149"/>
      <c r="M120" s="154"/>
      <c r="T120" s="155"/>
      <c r="AT120" s="151" t="s">
        <v>148</v>
      </c>
      <c r="AU120" s="151" t="s">
        <v>81</v>
      </c>
      <c r="AV120" s="12" t="s">
        <v>79</v>
      </c>
      <c r="AW120" s="12" t="s">
        <v>33</v>
      </c>
      <c r="AX120" s="12" t="s">
        <v>72</v>
      </c>
      <c r="AY120" s="151" t="s">
        <v>137</v>
      </c>
    </row>
    <row r="121" spans="2:65" s="12" customFormat="1" ht="11.25">
      <c r="B121" s="149"/>
      <c r="D121" s="150" t="s">
        <v>148</v>
      </c>
      <c r="E121" s="151" t="s">
        <v>19</v>
      </c>
      <c r="F121" s="152" t="s">
        <v>150</v>
      </c>
      <c r="H121" s="151" t="s">
        <v>19</v>
      </c>
      <c r="I121" s="153"/>
      <c r="L121" s="149"/>
      <c r="M121" s="154"/>
      <c r="T121" s="155"/>
      <c r="AT121" s="151" t="s">
        <v>148</v>
      </c>
      <c r="AU121" s="151" t="s">
        <v>81</v>
      </c>
      <c r="AV121" s="12" t="s">
        <v>79</v>
      </c>
      <c r="AW121" s="12" t="s">
        <v>33</v>
      </c>
      <c r="AX121" s="12" t="s">
        <v>72</v>
      </c>
      <c r="AY121" s="151" t="s">
        <v>137</v>
      </c>
    </row>
    <row r="122" spans="2:65" s="12" customFormat="1" ht="11.25">
      <c r="B122" s="149"/>
      <c r="D122" s="150" t="s">
        <v>148</v>
      </c>
      <c r="E122" s="151" t="s">
        <v>19</v>
      </c>
      <c r="F122" s="152" t="s">
        <v>539</v>
      </c>
      <c r="H122" s="151" t="s">
        <v>19</v>
      </c>
      <c r="I122" s="153"/>
      <c r="L122" s="149"/>
      <c r="M122" s="154"/>
      <c r="T122" s="155"/>
      <c r="AT122" s="151" t="s">
        <v>148</v>
      </c>
      <c r="AU122" s="151" t="s">
        <v>81</v>
      </c>
      <c r="AV122" s="12" t="s">
        <v>79</v>
      </c>
      <c r="AW122" s="12" t="s">
        <v>33</v>
      </c>
      <c r="AX122" s="12" t="s">
        <v>72</v>
      </c>
      <c r="AY122" s="151" t="s">
        <v>137</v>
      </c>
    </row>
    <row r="123" spans="2:65" s="12" customFormat="1" ht="11.25">
      <c r="B123" s="149"/>
      <c r="D123" s="150" t="s">
        <v>148</v>
      </c>
      <c r="E123" s="151" t="s">
        <v>19</v>
      </c>
      <c r="F123" s="152" t="s">
        <v>540</v>
      </c>
      <c r="H123" s="151" t="s">
        <v>19</v>
      </c>
      <c r="I123" s="153"/>
      <c r="L123" s="149"/>
      <c r="M123" s="154"/>
      <c r="T123" s="155"/>
      <c r="AT123" s="151" t="s">
        <v>148</v>
      </c>
      <c r="AU123" s="151" t="s">
        <v>81</v>
      </c>
      <c r="AV123" s="12" t="s">
        <v>79</v>
      </c>
      <c r="AW123" s="12" t="s">
        <v>33</v>
      </c>
      <c r="AX123" s="12" t="s">
        <v>72</v>
      </c>
      <c r="AY123" s="151" t="s">
        <v>137</v>
      </c>
    </row>
    <row r="124" spans="2:65" s="12" customFormat="1" ht="11.25">
      <c r="B124" s="149"/>
      <c r="D124" s="150" t="s">
        <v>148</v>
      </c>
      <c r="E124" s="151" t="s">
        <v>19</v>
      </c>
      <c r="F124" s="152" t="s">
        <v>525</v>
      </c>
      <c r="H124" s="151" t="s">
        <v>19</v>
      </c>
      <c r="I124" s="153"/>
      <c r="L124" s="149"/>
      <c r="M124" s="154"/>
      <c r="T124" s="155"/>
      <c r="AT124" s="151" t="s">
        <v>148</v>
      </c>
      <c r="AU124" s="151" t="s">
        <v>81</v>
      </c>
      <c r="AV124" s="12" t="s">
        <v>79</v>
      </c>
      <c r="AW124" s="12" t="s">
        <v>33</v>
      </c>
      <c r="AX124" s="12" t="s">
        <v>72</v>
      </c>
      <c r="AY124" s="151" t="s">
        <v>137</v>
      </c>
    </row>
    <row r="125" spans="2:65" s="13" customFormat="1" ht="11.25">
      <c r="B125" s="156"/>
      <c r="D125" s="150" t="s">
        <v>148</v>
      </c>
      <c r="E125" s="157" t="s">
        <v>19</v>
      </c>
      <c r="F125" s="158" t="s">
        <v>245</v>
      </c>
      <c r="H125" s="159">
        <v>1</v>
      </c>
      <c r="I125" s="160"/>
      <c r="L125" s="156"/>
      <c r="M125" s="161"/>
      <c r="T125" s="162"/>
      <c r="AT125" s="163" t="s">
        <v>148</v>
      </c>
      <c r="AU125" s="163" t="s">
        <v>81</v>
      </c>
      <c r="AV125" s="13" t="s">
        <v>81</v>
      </c>
      <c r="AW125" s="13" t="s">
        <v>33</v>
      </c>
      <c r="AX125" s="13" t="s">
        <v>79</v>
      </c>
      <c r="AY125" s="163" t="s">
        <v>137</v>
      </c>
    </row>
    <row r="126" spans="2:65" s="1" customFormat="1" ht="11.25">
      <c r="B126" s="32"/>
      <c r="D126" s="150" t="s">
        <v>152</v>
      </c>
      <c r="F126" s="164" t="s">
        <v>541</v>
      </c>
      <c r="L126" s="32"/>
      <c r="M126" s="148"/>
      <c r="T126" s="53"/>
      <c r="AU126" s="17" t="s">
        <v>81</v>
      </c>
    </row>
    <row r="127" spans="2:65" s="1" customFormat="1" ht="11.25">
      <c r="B127" s="32"/>
      <c r="D127" s="150" t="s">
        <v>152</v>
      </c>
      <c r="F127" s="165" t="s">
        <v>542</v>
      </c>
      <c r="H127" s="166">
        <v>130.30799999999999</v>
      </c>
      <c r="L127" s="32"/>
      <c r="M127" s="177"/>
      <c r="N127" s="178"/>
      <c r="O127" s="178"/>
      <c r="P127" s="178"/>
      <c r="Q127" s="178"/>
      <c r="R127" s="178"/>
      <c r="S127" s="178"/>
      <c r="T127" s="179"/>
      <c r="AU127" s="17" t="s">
        <v>81</v>
      </c>
    </row>
    <row r="128" spans="2:65" s="1" customFormat="1" ht="6.95" customHeight="1"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32"/>
    </row>
  </sheetData>
  <sheetProtection algorithmName="SHA-512" hashValue="6TjwSRR1fI7Yy4udCaRO9Gr0KAdtiIG8V04gHKPexoEsHevh5YgkIVDcJX2Wh+Jh0WugMr45rAWxiG/P174fHA==" saltValue="cpv96fCejtzmlSpwx+TTJlTa5pdeggXzEeooicYm/7uyKavtsz7Ut7yxr24R63dFiIFC5Nddzpb10+uEaxe3yw==" spinCount="100000" sheet="1" objects="1" scenarios="1" formatColumns="0" formatRows="0" autoFilter="0"/>
  <autoFilter ref="C81:K127" xr:uid="{00000000-0009-0000-0000-000004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400-000000000000}"/>
    <hyperlink ref="F88" r:id="rId2" xr:uid="{00000000-0004-0000-0400-000001000000}"/>
    <hyperlink ref="F90" r:id="rId3" xr:uid="{00000000-0004-0000-0400-000002000000}"/>
    <hyperlink ref="F92" r:id="rId4" xr:uid="{00000000-0004-0000-0400-000003000000}"/>
    <hyperlink ref="F96" r:id="rId5" xr:uid="{00000000-0004-0000-0400-000004000000}"/>
    <hyperlink ref="F101" r:id="rId6" xr:uid="{00000000-0004-0000-0400-000005000000}"/>
    <hyperlink ref="F106" r:id="rId7" xr:uid="{00000000-0004-0000-0400-000006000000}"/>
    <hyperlink ref="F110" r:id="rId8" xr:uid="{00000000-0004-0000-0400-000007000000}"/>
    <hyperlink ref="F117" r:id="rId9" xr:uid="{00000000-0004-0000-0400-000008000000}"/>
    <hyperlink ref="F119" r:id="rId10" xr:uid="{00000000-0004-0000-0400-000009000000}"/>
    <hyperlink ref="F125" r:id="rId11" xr:uid="{00000000-0004-0000-0400-00000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5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543</v>
      </c>
      <c r="H4" s="20"/>
    </row>
    <row r="5" spans="2:8" ht="12" customHeight="1">
      <c r="B5" s="20"/>
      <c r="C5" s="24" t="s">
        <v>13</v>
      </c>
      <c r="D5" s="315" t="s">
        <v>14</v>
      </c>
      <c r="E5" s="311"/>
      <c r="F5" s="311"/>
      <c r="H5" s="20"/>
    </row>
    <row r="6" spans="2:8" ht="36.950000000000003" customHeight="1">
      <c r="B6" s="20"/>
      <c r="C6" s="26" t="s">
        <v>16</v>
      </c>
      <c r="D6" s="312" t="s">
        <v>17</v>
      </c>
      <c r="E6" s="311"/>
      <c r="F6" s="311"/>
      <c r="H6" s="20"/>
    </row>
    <row r="7" spans="2:8" ht="16.5" customHeight="1">
      <c r="B7" s="20"/>
      <c r="C7" s="27" t="s">
        <v>23</v>
      </c>
      <c r="D7" s="49" t="str">
        <f>'Rekapitulace stavby'!AN8</f>
        <v>26. 3. 2024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12"/>
      <c r="C9" s="113" t="s">
        <v>53</v>
      </c>
      <c r="D9" s="114" t="s">
        <v>54</v>
      </c>
      <c r="E9" s="114" t="s">
        <v>124</v>
      </c>
      <c r="F9" s="115" t="s">
        <v>544</v>
      </c>
      <c r="H9" s="112"/>
    </row>
    <row r="10" spans="2:8" s="1" customFormat="1" ht="26.45" customHeight="1">
      <c r="B10" s="32"/>
      <c r="C10" s="190" t="s">
        <v>545</v>
      </c>
      <c r="D10" s="190" t="s">
        <v>84</v>
      </c>
      <c r="H10" s="32"/>
    </row>
    <row r="11" spans="2:8" s="7" customFormat="1" ht="16.899999999999999" customHeight="1">
      <c r="B11" s="92"/>
      <c r="C11" s="191" t="s">
        <v>96</v>
      </c>
      <c r="D11" s="192" t="s">
        <v>97</v>
      </c>
      <c r="E11" s="192" t="s">
        <v>19</v>
      </c>
      <c r="F11" s="193">
        <v>99.31</v>
      </c>
      <c r="H11" s="92"/>
    </row>
    <row r="12" spans="2:8" s="1" customFormat="1" ht="16.899999999999999" customHeight="1">
      <c r="B12" s="32"/>
      <c r="C12" s="194" t="s">
        <v>19</v>
      </c>
      <c r="D12" s="194" t="s">
        <v>546</v>
      </c>
      <c r="E12" s="17" t="s">
        <v>19</v>
      </c>
      <c r="F12" s="195">
        <v>0</v>
      </c>
      <c r="H12" s="32"/>
    </row>
    <row r="13" spans="2:8" s="1" customFormat="1" ht="16.899999999999999" customHeight="1">
      <c r="B13" s="32"/>
      <c r="C13" s="194" t="s">
        <v>19</v>
      </c>
      <c r="D13" s="194" t="s">
        <v>547</v>
      </c>
      <c r="E13" s="17" t="s">
        <v>19</v>
      </c>
      <c r="F13" s="195">
        <v>99.31</v>
      </c>
      <c r="H13" s="32"/>
    </row>
    <row r="14" spans="2:8" s="1" customFormat="1" ht="16.899999999999999" customHeight="1">
      <c r="B14" s="32"/>
      <c r="C14" s="196" t="s">
        <v>548</v>
      </c>
      <c r="H14" s="32"/>
    </row>
    <row r="15" spans="2:8" s="1" customFormat="1" ht="22.5">
      <c r="B15" s="32"/>
      <c r="C15" s="194" t="s">
        <v>140</v>
      </c>
      <c r="D15" s="194" t="s">
        <v>549</v>
      </c>
      <c r="E15" s="17" t="s">
        <v>142</v>
      </c>
      <c r="F15" s="195">
        <v>99.31</v>
      </c>
      <c r="H15" s="32"/>
    </row>
    <row r="16" spans="2:8" s="1" customFormat="1" ht="16.899999999999999" customHeight="1">
      <c r="B16" s="32"/>
      <c r="C16" s="194" t="s">
        <v>155</v>
      </c>
      <c r="D16" s="194" t="s">
        <v>550</v>
      </c>
      <c r="E16" s="17" t="s">
        <v>142</v>
      </c>
      <c r="F16" s="195">
        <v>99.31</v>
      </c>
      <c r="H16" s="32"/>
    </row>
    <row r="17" spans="2:8" s="1" customFormat="1" ht="16.899999999999999" customHeight="1">
      <c r="B17" s="32"/>
      <c r="C17" s="194" t="s">
        <v>159</v>
      </c>
      <c r="D17" s="194" t="s">
        <v>551</v>
      </c>
      <c r="E17" s="17" t="s">
        <v>142</v>
      </c>
      <c r="F17" s="195">
        <v>198.62</v>
      </c>
      <c r="H17" s="32"/>
    </row>
    <row r="18" spans="2:8" s="7" customFormat="1" ht="16.899999999999999" customHeight="1">
      <c r="B18" s="92"/>
      <c r="C18" s="191" t="s">
        <v>245</v>
      </c>
      <c r="D18" s="192" t="s">
        <v>552</v>
      </c>
      <c r="E18" s="192" t="s">
        <v>19</v>
      </c>
      <c r="F18" s="193">
        <v>188.32</v>
      </c>
      <c r="H18" s="92"/>
    </row>
    <row r="19" spans="2:8" s="1" customFormat="1" ht="16.899999999999999" customHeight="1">
      <c r="B19" s="32"/>
      <c r="C19" s="194" t="s">
        <v>19</v>
      </c>
      <c r="D19" s="194" t="s">
        <v>553</v>
      </c>
      <c r="E19" s="17" t="s">
        <v>19</v>
      </c>
      <c r="F19" s="195">
        <v>0</v>
      </c>
      <c r="H19" s="32"/>
    </row>
    <row r="20" spans="2:8" s="1" customFormat="1" ht="16.899999999999999" customHeight="1">
      <c r="B20" s="32"/>
      <c r="C20" s="194" t="s">
        <v>19</v>
      </c>
      <c r="D20" s="194" t="s">
        <v>554</v>
      </c>
      <c r="E20" s="17" t="s">
        <v>19</v>
      </c>
      <c r="F20" s="195">
        <v>0</v>
      </c>
      <c r="H20" s="32"/>
    </row>
    <row r="21" spans="2:8" s="1" customFormat="1" ht="16.899999999999999" customHeight="1">
      <c r="B21" s="32"/>
      <c r="C21" s="194" t="s">
        <v>19</v>
      </c>
      <c r="D21" s="194" t="s">
        <v>555</v>
      </c>
      <c r="E21" s="17" t="s">
        <v>19</v>
      </c>
      <c r="F21" s="195">
        <v>188.32</v>
      </c>
      <c r="H21" s="32"/>
    </row>
    <row r="22" spans="2:8" s="7" customFormat="1" ht="16.899999999999999" customHeight="1">
      <c r="B22" s="92"/>
      <c r="C22" s="191" t="s">
        <v>248</v>
      </c>
      <c r="D22" s="192" t="s">
        <v>556</v>
      </c>
      <c r="E22" s="192" t="s">
        <v>19</v>
      </c>
      <c r="F22" s="193">
        <v>810.82799999999997</v>
      </c>
      <c r="H22" s="92"/>
    </row>
    <row r="23" spans="2:8" s="1" customFormat="1" ht="16.899999999999999" customHeight="1">
      <c r="B23" s="32"/>
      <c r="C23" s="194" t="s">
        <v>19</v>
      </c>
      <c r="D23" s="194" t="s">
        <v>553</v>
      </c>
      <c r="E23" s="17" t="s">
        <v>19</v>
      </c>
      <c r="F23" s="195">
        <v>0</v>
      </c>
      <c r="H23" s="32"/>
    </row>
    <row r="24" spans="2:8" s="1" customFormat="1" ht="16.899999999999999" customHeight="1">
      <c r="B24" s="32"/>
      <c r="C24" s="194" t="s">
        <v>19</v>
      </c>
      <c r="D24" s="194" t="s">
        <v>557</v>
      </c>
      <c r="E24" s="17" t="s">
        <v>19</v>
      </c>
      <c r="F24" s="195">
        <v>0</v>
      </c>
      <c r="H24" s="32"/>
    </row>
    <row r="25" spans="2:8" s="1" customFormat="1" ht="16.899999999999999" customHeight="1">
      <c r="B25" s="32"/>
      <c r="C25" s="194" t="s">
        <v>19</v>
      </c>
      <c r="D25" s="194" t="s">
        <v>558</v>
      </c>
      <c r="E25" s="17" t="s">
        <v>19</v>
      </c>
      <c r="F25" s="195">
        <v>0</v>
      </c>
      <c r="H25" s="32"/>
    </row>
    <row r="26" spans="2:8" s="1" customFormat="1" ht="16.899999999999999" customHeight="1">
      <c r="B26" s="32"/>
      <c r="C26" s="194" t="s">
        <v>19</v>
      </c>
      <c r="D26" s="194" t="s">
        <v>559</v>
      </c>
      <c r="E26" s="17" t="s">
        <v>19</v>
      </c>
      <c r="F26" s="195">
        <v>0</v>
      </c>
      <c r="H26" s="32"/>
    </row>
    <row r="27" spans="2:8" s="1" customFormat="1" ht="22.5">
      <c r="B27" s="32"/>
      <c r="C27" s="194" t="s">
        <v>19</v>
      </c>
      <c r="D27" s="194" t="s">
        <v>560</v>
      </c>
      <c r="E27" s="17" t="s">
        <v>19</v>
      </c>
      <c r="F27" s="195">
        <v>485.01799999999997</v>
      </c>
      <c r="H27" s="32"/>
    </row>
    <row r="28" spans="2:8" s="1" customFormat="1" ht="16.899999999999999" customHeight="1">
      <c r="B28" s="32"/>
      <c r="C28" s="194" t="s">
        <v>19</v>
      </c>
      <c r="D28" s="194" t="s">
        <v>546</v>
      </c>
      <c r="E28" s="17" t="s">
        <v>19</v>
      </c>
      <c r="F28" s="195">
        <v>0</v>
      </c>
      <c r="H28" s="32"/>
    </row>
    <row r="29" spans="2:8" s="1" customFormat="1" ht="16.899999999999999" customHeight="1">
      <c r="B29" s="32"/>
      <c r="C29" s="194" t="s">
        <v>19</v>
      </c>
      <c r="D29" s="194" t="s">
        <v>561</v>
      </c>
      <c r="E29" s="17" t="s">
        <v>19</v>
      </c>
      <c r="F29" s="195">
        <v>0</v>
      </c>
      <c r="H29" s="32"/>
    </row>
    <row r="30" spans="2:8" s="1" customFormat="1" ht="16.899999999999999" customHeight="1">
      <c r="B30" s="32"/>
      <c r="C30" s="194" t="s">
        <v>19</v>
      </c>
      <c r="D30" s="194" t="s">
        <v>562</v>
      </c>
      <c r="E30" s="17" t="s">
        <v>19</v>
      </c>
      <c r="F30" s="195">
        <v>325.81</v>
      </c>
      <c r="H30" s="32"/>
    </row>
    <row r="31" spans="2:8" s="7" customFormat="1" ht="16.899999999999999" customHeight="1">
      <c r="B31" s="92"/>
      <c r="C31" s="191" t="s">
        <v>100</v>
      </c>
      <c r="D31" s="192" t="s">
        <v>101</v>
      </c>
      <c r="E31" s="192" t="s">
        <v>19</v>
      </c>
      <c r="F31" s="193">
        <v>729.37599999999998</v>
      </c>
      <c r="H31" s="92"/>
    </row>
    <row r="32" spans="2:8" s="1" customFormat="1" ht="16.899999999999999" customHeight="1">
      <c r="B32" s="32"/>
      <c r="C32" s="194" t="s">
        <v>19</v>
      </c>
      <c r="D32" s="194" t="s">
        <v>546</v>
      </c>
      <c r="E32" s="17" t="s">
        <v>19</v>
      </c>
      <c r="F32" s="195">
        <v>0</v>
      </c>
      <c r="H32" s="32"/>
    </row>
    <row r="33" spans="2:8" s="1" customFormat="1" ht="16.899999999999999" customHeight="1">
      <c r="B33" s="32"/>
      <c r="C33" s="194" t="s">
        <v>19</v>
      </c>
      <c r="D33" s="194" t="s">
        <v>563</v>
      </c>
      <c r="E33" s="17" t="s">
        <v>19</v>
      </c>
      <c r="F33" s="195">
        <v>0</v>
      </c>
      <c r="H33" s="32"/>
    </row>
    <row r="34" spans="2:8" s="1" customFormat="1" ht="16.899999999999999" customHeight="1">
      <c r="B34" s="32"/>
      <c r="C34" s="194" t="s">
        <v>19</v>
      </c>
      <c r="D34" s="194" t="s">
        <v>564</v>
      </c>
      <c r="E34" s="17" t="s">
        <v>19</v>
      </c>
      <c r="F34" s="195">
        <v>244.358</v>
      </c>
      <c r="H34" s="32"/>
    </row>
    <row r="35" spans="2:8" s="1" customFormat="1" ht="16.899999999999999" customHeight="1">
      <c r="B35" s="32"/>
      <c r="C35" s="194" t="s">
        <v>19</v>
      </c>
      <c r="D35" s="194" t="s">
        <v>553</v>
      </c>
      <c r="E35" s="17" t="s">
        <v>19</v>
      </c>
      <c r="F35" s="195">
        <v>0</v>
      </c>
      <c r="H35" s="32"/>
    </row>
    <row r="36" spans="2:8" s="1" customFormat="1" ht="16.899999999999999" customHeight="1">
      <c r="B36" s="32"/>
      <c r="C36" s="194" t="s">
        <v>19</v>
      </c>
      <c r="D36" s="194" t="s">
        <v>557</v>
      </c>
      <c r="E36" s="17" t="s">
        <v>19</v>
      </c>
      <c r="F36" s="195">
        <v>0</v>
      </c>
      <c r="H36" s="32"/>
    </row>
    <row r="37" spans="2:8" s="1" customFormat="1" ht="16.899999999999999" customHeight="1">
      <c r="B37" s="32"/>
      <c r="C37" s="194" t="s">
        <v>19</v>
      </c>
      <c r="D37" s="194" t="s">
        <v>565</v>
      </c>
      <c r="E37" s="17" t="s">
        <v>19</v>
      </c>
      <c r="F37" s="195">
        <v>0</v>
      </c>
      <c r="H37" s="32"/>
    </row>
    <row r="38" spans="2:8" s="1" customFormat="1" ht="22.5">
      <c r="B38" s="32"/>
      <c r="C38" s="194" t="s">
        <v>19</v>
      </c>
      <c r="D38" s="194" t="s">
        <v>560</v>
      </c>
      <c r="E38" s="17" t="s">
        <v>19</v>
      </c>
      <c r="F38" s="195">
        <v>485.01799999999997</v>
      </c>
      <c r="H38" s="32"/>
    </row>
    <row r="39" spans="2:8" s="1" customFormat="1" ht="16.899999999999999" customHeight="1">
      <c r="B39" s="32"/>
      <c r="C39" s="196" t="s">
        <v>548</v>
      </c>
      <c r="H39" s="32"/>
    </row>
    <row r="40" spans="2:8" s="1" customFormat="1" ht="22.5">
      <c r="B40" s="32"/>
      <c r="C40" s="194" t="s">
        <v>200</v>
      </c>
      <c r="D40" s="194" t="s">
        <v>201</v>
      </c>
      <c r="E40" s="17" t="s">
        <v>202</v>
      </c>
      <c r="F40" s="195">
        <v>729.37599999999998</v>
      </c>
      <c r="H40" s="32"/>
    </row>
    <row r="41" spans="2:8" s="7" customFormat="1" ht="16.899999999999999" customHeight="1">
      <c r="B41" s="92"/>
      <c r="C41" s="191" t="s">
        <v>104</v>
      </c>
      <c r="D41" s="192" t="s">
        <v>105</v>
      </c>
      <c r="E41" s="192" t="s">
        <v>19</v>
      </c>
      <c r="F41" s="193">
        <v>514.13</v>
      </c>
      <c r="H41" s="92"/>
    </row>
    <row r="42" spans="2:8" s="1" customFormat="1" ht="16.899999999999999" customHeight="1">
      <c r="B42" s="32"/>
      <c r="C42" s="194" t="s">
        <v>19</v>
      </c>
      <c r="D42" s="194" t="s">
        <v>566</v>
      </c>
      <c r="E42" s="17" t="s">
        <v>19</v>
      </c>
      <c r="F42" s="195">
        <v>0</v>
      </c>
      <c r="H42" s="32"/>
    </row>
    <row r="43" spans="2:8" s="1" customFormat="1" ht="16.899999999999999" customHeight="1">
      <c r="B43" s="32"/>
      <c r="C43" s="194" t="s">
        <v>19</v>
      </c>
      <c r="D43" s="194" t="s">
        <v>546</v>
      </c>
      <c r="E43" s="17" t="s">
        <v>19</v>
      </c>
      <c r="F43" s="195">
        <v>0</v>
      </c>
      <c r="H43" s="32"/>
    </row>
    <row r="44" spans="2:8" s="1" customFormat="1" ht="16.899999999999999" customHeight="1">
      <c r="B44" s="32"/>
      <c r="C44" s="194" t="s">
        <v>19</v>
      </c>
      <c r="D44" s="194" t="s">
        <v>567</v>
      </c>
      <c r="E44" s="17" t="s">
        <v>19</v>
      </c>
      <c r="F44" s="195">
        <v>325.81</v>
      </c>
      <c r="H44" s="32"/>
    </row>
    <row r="45" spans="2:8" s="1" customFormat="1" ht="16.899999999999999" customHeight="1">
      <c r="B45" s="32"/>
      <c r="C45" s="194" t="s">
        <v>19</v>
      </c>
      <c r="D45" s="194" t="s">
        <v>553</v>
      </c>
      <c r="E45" s="17" t="s">
        <v>19</v>
      </c>
      <c r="F45" s="195">
        <v>0</v>
      </c>
      <c r="H45" s="32"/>
    </row>
    <row r="46" spans="2:8" s="1" customFormat="1" ht="16.899999999999999" customHeight="1">
      <c r="B46" s="32"/>
      <c r="C46" s="194" t="s">
        <v>19</v>
      </c>
      <c r="D46" s="194" t="s">
        <v>555</v>
      </c>
      <c r="E46" s="17" t="s">
        <v>19</v>
      </c>
      <c r="F46" s="195">
        <v>188.32</v>
      </c>
      <c r="H46" s="32"/>
    </row>
    <row r="47" spans="2:8" s="1" customFormat="1" ht="16.899999999999999" customHeight="1">
      <c r="B47" s="32"/>
      <c r="C47" s="196" t="s">
        <v>548</v>
      </c>
      <c r="H47" s="32"/>
    </row>
    <row r="48" spans="2:8" s="1" customFormat="1" ht="16.899999999999999" customHeight="1">
      <c r="B48" s="32"/>
      <c r="C48" s="194" t="s">
        <v>166</v>
      </c>
      <c r="D48" s="194" t="s">
        <v>568</v>
      </c>
      <c r="E48" s="17" t="s">
        <v>142</v>
      </c>
      <c r="F48" s="195">
        <v>514.13</v>
      </c>
      <c r="H48" s="32"/>
    </row>
    <row r="49" spans="2:8" s="1" customFormat="1" ht="16.899999999999999" customHeight="1">
      <c r="B49" s="32"/>
      <c r="C49" s="194" t="s">
        <v>179</v>
      </c>
      <c r="D49" s="194" t="s">
        <v>569</v>
      </c>
      <c r="E49" s="17" t="s">
        <v>142</v>
      </c>
      <c r="F49" s="195">
        <v>514.13</v>
      </c>
      <c r="H49" s="32"/>
    </row>
    <row r="50" spans="2:8" s="7" customFormat="1" ht="16.899999999999999" customHeight="1">
      <c r="B50" s="92"/>
      <c r="C50" s="191" t="s">
        <v>107</v>
      </c>
      <c r="D50" s="192" t="s">
        <v>108</v>
      </c>
      <c r="E50" s="192" t="s">
        <v>19</v>
      </c>
      <c r="F50" s="193">
        <v>21.547999999999998</v>
      </c>
      <c r="H50" s="92"/>
    </row>
    <row r="51" spans="2:8" s="1" customFormat="1" ht="16.899999999999999" customHeight="1">
      <c r="B51" s="32"/>
      <c r="C51" s="194" t="s">
        <v>19</v>
      </c>
      <c r="D51" s="194" t="s">
        <v>546</v>
      </c>
      <c r="E51" s="17" t="s">
        <v>19</v>
      </c>
      <c r="F51" s="195">
        <v>0</v>
      </c>
      <c r="H51" s="32"/>
    </row>
    <row r="52" spans="2:8" s="1" customFormat="1" ht="16.899999999999999" customHeight="1">
      <c r="B52" s="32"/>
      <c r="C52" s="194" t="s">
        <v>19</v>
      </c>
      <c r="D52" s="194" t="s">
        <v>570</v>
      </c>
      <c r="E52" s="17" t="s">
        <v>19</v>
      </c>
      <c r="F52" s="195">
        <v>21.547999999999998</v>
      </c>
      <c r="H52" s="32"/>
    </row>
    <row r="53" spans="2:8" s="1" customFormat="1" ht="16.899999999999999" customHeight="1">
      <c r="B53" s="32"/>
      <c r="C53" s="196" t="s">
        <v>548</v>
      </c>
      <c r="H53" s="32"/>
    </row>
    <row r="54" spans="2:8" s="1" customFormat="1" ht="16.899999999999999" customHeight="1">
      <c r="B54" s="32"/>
      <c r="C54" s="194" t="s">
        <v>190</v>
      </c>
      <c r="D54" s="194" t="s">
        <v>571</v>
      </c>
      <c r="E54" s="17" t="s">
        <v>192</v>
      </c>
      <c r="F54" s="195">
        <v>21.547999999999998</v>
      </c>
      <c r="H54" s="32"/>
    </row>
    <row r="55" spans="2:8" s="1" customFormat="1" ht="16.899999999999999" customHeight="1">
      <c r="B55" s="32"/>
      <c r="C55" s="197" t="s">
        <v>19</v>
      </c>
      <c r="D55" s="192" t="s">
        <v>570</v>
      </c>
      <c r="E55" s="198" t="s">
        <v>19</v>
      </c>
      <c r="F55" s="199">
        <v>21.547999999999998</v>
      </c>
      <c r="H55" s="32"/>
    </row>
    <row r="56" spans="2:8" s="1" customFormat="1" ht="16.899999999999999" customHeight="1">
      <c r="B56" s="32"/>
      <c r="C56" s="194" t="s">
        <v>19</v>
      </c>
      <c r="D56" s="194" t="s">
        <v>109</v>
      </c>
      <c r="E56" s="17" t="s">
        <v>19</v>
      </c>
      <c r="F56" s="195">
        <v>21.547999999999998</v>
      </c>
      <c r="H56" s="32"/>
    </row>
    <row r="57" spans="2:8" s="1" customFormat="1" ht="16.899999999999999" customHeight="1">
      <c r="B57" s="32"/>
      <c r="C57" s="197" t="s">
        <v>19</v>
      </c>
      <c r="D57" s="192" t="s">
        <v>567</v>
      </c>
      <c r="E57" s="198" t="s">
        <v>19</v>
      </c>
      <c r="F57" s="199">
        <v>325.81</v>
      </c>
      <c r="H57" s="32"/>
    </row>
    <row r="58" spans="2:8" s="1" customFormat="1" ht="16.899999999999999" customHeight="1">
      <c r="B58" s="32"/>
      <c r="C58" s="194" t="s">
        <v>19</v>
      </c>
      <c r="D58" s="194" t="s">
        <v>175</v>
      </c>
      <c r="E58" s="17" t="s">
        <v>19</v>
      </c>
      <c r="F58" s="195">
        <v>325.81</v>
      </c>
      <c r="H58" s="32"/>
    </row>
    <row r="59" spans="2:8" s="1" customFormat="1" ht="16.899999999999999" customHeight="1">
      <c r="B59" s="32"/>
      <c r="C59" s="197" t="s">
        <v>19</v>
      </c>
      <c r="D59" s="192" t="s">
        <v>547</v>
      </c>
      <c r="E59" s="198" t="s">
        <v>19</v>
      </c>
      <c r="F59" s="199">
        <v>99.31</v>
      </c>
      <c r="H59" s="32"/>
    </row>
    <row r="60" spans="2:8" s="1" customFormat="1" ht="16.899999999999999" customHeight="1">
      <c r="B60" s="32"/>
      <c r="C60" s="194" t="s">
        <v>19</v>
      </c>
      <c r="D60" s="194" t="s">
        <v>154</v>
      </c>
      <c r="E60" s="17" t="s">
        <v>19</v>
      </c>
      <c r="F60" s="195">
        <v>99.31</v>
      </c>
      <c r="H60" s="32"/>
    </row>
    <row r="61" spans="2:8" s="1" customFormat="1" ht="16.899999999999999" customHeight="1">
      <c r="B61" s="32"/>
      <c r="C61" s="197" t="s">
        <v>19</v>
      </c>
      <c r="D61" s="192" t="s">
        <v>555</v>
      </c>
      <c r="E61" s="198" t="s">
        <v>19</v>
      </c>
      <c r="F61" s="199">
        <v>188.32</v>
      </c>
      <c r="H61" s="32"/>
    </row>
    <row r="62" spans="2:8" s="1" customFormat="1" ht="22.5">
      <c r="B62" s="32"/>
      <c r="C62" s="194" t="s">
        <v>19</v>
      </c>
      <c r="D62" s="194" t="s">
        <v>177</v>
      </c>
      <c r="E62" s="17" t="s">
        <v>19</v>
      </c>
      <c r="F62" s="195">
        <v>188.32</v>
      </c>
      <c r="H62" s="32"/>
    </row>
    <row r="63" spans="2:8" s="1" customFormat="1" ht="16.899999999999999" customHeight="1">
      <c r="B63" s="32"/>
      <c r="C63" s="197" t="s">
        <v>19</v>
      </c>
      <c r="D63" s="192" t="s">
        <v>572</v>
      </c>
      <c r="E63" s="198" t="s">
        <v>19</v>
      </c>
      <c r="F63" s="199">
        <v>2.7669999999999999</v>
      </c>
      <c r="H63" s="32"/>
    </row>
    <row r="64" spans="2:8" s="1" customFormat="1" ht="16.899999999999999" customHeight="1">
      <c r="B64" s="32"/>
      <c r="C64" s="194" t="s">
        <v>19</v>
      </c>
      <c r="D64" s="194" t="s">
        <v>211</v>
      </c>
      <c r="E64" s="17" t="s">
        <v>19</v>
      </c>
      <c r="F64" s="195">
        <v>2.7669999999999999</v>
      </c>
      <c r="H64" s="32"/>
    </row>
    <row r="65" spans="2:8" s="1" customFormat="1" ht="16.899999999999999" customHeight="1">
      <c r="B65" s="32"/>
      <c r="C65" s="197" t="s">
        <v>19</v>
      </c>
      <c r="D65" s="192" t="s">
        <v>573</v>
      </c>
      <c r="E65" s="198" t="s">
        <v>19</v>
      </c>
      <c r="F65" s="199">
        <v>2.3839999999999999</v>
      </c>
      <c r="H65" s="32"/>
    </row>
    <row r="66" spans="2:8" s="1" customFormat="1" ht="16.899999999999999" customHeight="1">
      <c r="B66" s="32"/>
      <c r="C66" s="194" t="s">
        <v>19</v>
      </c>
      <c r="D66" s="194" t="s">
        <v>213</v>
      </c>
      <c r="E66" s="17" t="s">
        <v>19</v>
      </c>
      <c r="F66" s="195">
        <v>2.3839999999999999</v>
      </c>
      <c r="H66" s="32"/>
    </row>
    <row r="67" spans="2:8" s="1" customFormat="1" ht="26.45" customHeight="1">
      <c r="B67" s="32"/>
      <c r="C67" s="190" t="s">
        <v>574</v>
      </c>
      <c r="D67" s="190" t="s">
        <v>88</v>
      </c>
      <c r="H67" s="32"/>
    </row>
    <row r="68" spans="2:8" s="7" customFormat="1" ht="16.899999999999999" customHeight="1">
      <c r="B68" s="92"/>
      <c r="C68" s="191" t="s">
        <v>96</v>
      </c>
      <c r="D68" s="192" t="s">
        <v>243</v>
      </c>
      <c r="E68" s="192" t="s">
        <v>19</v>
      </c>
      <c r="F68" s="193">
        <v>445.2</v>
      </c>
      <c r="H68" s="92"/>
    </row>
    <row r="69" spans="2:8" s="1" customFormat="1" ht="16.899999999999999" customHeight="1">
      <c r="B69" s="32"/>
      <c r="C69" s="194" t="s">
        <v>19</v>
      </c>
      <c r="D69" s="194" t="s">
        <v>575</v>
      </c>
      <c r="E69" s="17" t="s">
        <v>19</v>
      </c>
      <c r="F69" s="195">
        <v>0</v>
      </c>
      <c r="H69" s="32"/>
    </row>
    <row r="70" spans="2:8" s="1" customFormat="1" ht="16.899999999999999" customHeight="1">
      <c r="B70" s="32"/>
      <c r="C70" s="194" t="s">
        <v>19</v>
      </c>
      <c r="D70" s="194" t="s">
        <v>576</v>
      </c>
      <c r="E70" s="17" t="s">
        <v>19</v>
      </c>
      <c r="F70" s="195">
        <v>0</v>
      </c>
      <c r="H70" s="32"/>
    </row>
    <row r="71" spans="2:8" s="1" customFormat="1" ht="16.899999999999999" customHeight="1">
      <c r="B71" s="32"/>
      <c r="C71" s="194" t="s">
        <v>19</v>
      </c>
      <c r="D71" s="194" t="s">
        <v>577</v>
      </c>
      <c r="E71" s="17" t="s">
        <v>19</v>
      </c>
      <c r="F71" s="195">
        <v>0</v>
      </c>
      <c r="H71" s="32"/>
    </row>
    <row r="72" spans="2:8" s="1" customFormat="1" ht="16.899999999999999" customHeight="1">
      <c r="B72" s="32"/>
      <c r="C72" s="194" t="s">
        <v>19</v>
      </c>
      <c r="D72" s="194" t="s">
        <v>578</v>
      </c>
      <c r="E72" s="17" t="s">
        <v>19</v>
      </c>
      <c r="F72" s="195">
        <v>445.2</v>
      </c>
      <c r="H72" s="32"/>
    </row>
    <row r="73" spans="2:8" s="1" customFormat="1" ht="16.899999999999999" customHeight="1">
      <c r="B73" s="32"/>
      <c r="C73" s="196" t="s">
        <v>548</v>
      </c>
      <c r="H73" s="32"/>
    </row>
    <row r="74" spans="2:8" s="1" customFormat="1" ht="16.899999999999999" customHeight="1">
      <c r="B74" s="32"/>
      <c r="C74" s="194" t="s">
        <v>378</v>
      </c>
      <c r="D74" s="194" t="s">
        <v>579</v>
      </c>
      <c r="E74" s="17" t="s">
        <v>142</v>
      </c>
      <c r="F74" s="195">
        <v>445.2</v>
      </c>
      <c r="H74" s="32"/>
    </row>
    <row r="75" spans="2:8" s="7" customFormat="1" ht="16.899999999999999" customHeight="1">
      <c r="B75" s="92"/>
      <c r="C75" s="191" t="s">
        <v>245</v>
      </c>
      <c r="D75" s="192" t="s">
        <v>246</v>
      </c>
      <c r="E75" s="192" t="s">
        <v>19</v>
      </c>
      <c r="F75" s="193">
        <v>52.991</v>
      </c>
      <c r="H75" s="92"/>
    </row>
    <row r="76" spans="2:8" s="1" customFormat="1" ht="16.899999999999999" customHeight="1">
      <c r="B76" s="32"/>
      <c r="C76" s="194" t="s">
        <v>19</v>
      </c>
      <c r="D76" s="194" t="s">
        <v>575</v>
      </c>
      <c r="E76" s="17" t="s">
        <v>19</v>
      </c>
      <c r="F76" s="195">
        <v>0</v>
      </c>
      <c r="H76" s="32"/>
    </row>
    <row r="77" spans="2:8" s="1" customFormat="1" ht="16.899999999999999" customHeight="1">
      <c r="B77" s="32"/>
      <c r="C77" s="194" t="s">
        <v>19</v>
      </c>
      <c r="D77" s="194" t="s">
        <v>576</v>
      </c>
      <c r="E77" s="17" t="s">
        <v>19</v>
      </c>
      <c r="F77" s="195">
        <v>0</v>
      </c>
      <c r="H77" s="32"/>
    </row>
    <row r="78" spans="2:8" s="1" customFormat="1" ht="16.899999999999999" customHeight="1">
      <c r="B78" s="32"/>
      <c r="C78" s="194" t="s">
        <v>19</v>
      </c>
      <c r="D78" s="194" t="s">
        <v>580</v>
      </c>
      <c r="E78" s="17" t="s">
        <v>19</v>
      </c>
      <c r="F78" s="195">
        <v>0</v>
      </c>
      <c r="H78" s="32"/>
    </row>
    <row r="79" spans="2:8" s="1" customFormat="1" ht="16.899999999999999" customHeight="1">
      <c r="B79" s="32"/>
      <c r="C79" s="194" t="s">
        <v>19</v>
      </c>
      <c r="D79" s="194" t="s">
        <v>581</v>
      </c>
      <c r="E79" s="17" t="s">
        <v>19</v>
      </c>
      <c r="F79" s="195">
        <v>22.26</v>
      </c>
      <c r="H79" s="32"/>
    </row>
    <row r="80" spans="2:8" s="1" customFormat="1" ht="16.899999999999999" customHeight="1">
      <c r="B80" s="32"/>
      <c r="C80" s="194" t="s">
        <v>19</v>
      </c>
      <c r="D80" s="194" t="s">
        <v>582</v>
      </c>
      <c r="E80" s="17" t="s">
        <v>19</v>
      </c>
      <c r="F80" s="195">
        <v>0</v>
      </c>
      <c r="H80" s="32"/>
    </row>
    <row r="81" spans="2:8" s="1" customFormat="1" ht="16.899999999999999" customHeight="1">
      <c r="B81" s="32"/>
      <c r="C81" s="194" t="s">
        <v>19</v>
      </c>
      <c r="D81" s="194" t="s">
        <v>583</v>
      </c>
      <c r="E81" s="17" t="s">
        <v>19</v>
      </c>
      <c r="F81" s="195">
        <v>0</v>
      </c>
      <c r="H81" s="32"/>
    </row>
    <row r="82" spans="2:8" s="1" customFormat="1" ht="16.899999999999999" customHeight="1">
      <c r="B82" s="32"/>
      <c r="C82" s="194" t="s">
        <v>19</v>
      </c>
      <c r="D82" s="194" t="s">
        <v>584</v>
      </c>
      <c r="E82" s="17" t="s">
        <v>19</v>
      </c>
      <c r="F82" s="195">
        <v>30.731000000000002</v>
      </c>
      <c r="H82" s="32"/>
    </row>
    <row r="83" spans="2:8" s="1" customFormat="1" ht="16.899999999999999" customHeight="1">
      <c r="B83" s="32"/>
      <c r="C83" s="196" t="s">
        <v>548</v>
      </c>
      <c r="H83" s="32"/>
    </row>
    <row r="84" spans="2:8" s="1" customFormat="1" ht="16.899999999999999" customHeight="1">
      <c r="B84" s="32"/>
      <c r="C84" s="194" t="s">
        <v>306</v>
      </c>
      <c r="D84" s="194" t="s">
        <v>585</v>
      </c>
      <c r="E84" s="17" t="s">
        <v>202</v>
      </c>
      <c r="F84" s="195">
        <v>52.991</v>
      </c>
      <c r="H84" s="32"/>
    </row>
    <row r="85" spans="2:8" s="7" customFormat="1" ht="16.899999999999999" customHeight="1">
      <c r="B85" s="92"/>
      <c r="C85" s="191" t="s">
        <v>248</v>
      </c>
      <c r="D85" s="192" t="s">
        <v>249</v>
      </c>
      <c r="E85" s="192" t="s">
        <v>19</v>
      </c>
      <c r="F85" s="193">
        <v>17.808</v>
      </c>
      <c r="H85" s="92"/>
    </row>
    <row r="86" spans="2:8" s="1" customFormat="1" ht="16.899999999999999" customHeight="1">
      <c r="B86" s="32"/>
      <c r="C86" s="194" t="s">
        <v>19</v>
      </c>
      <c r="D86" s="194" t="s">
        <v>575</v>
      </c>
      <c r="E86" s="17" t="s">
        <v>19</v>
      </c>
      <c r="F86" s="195">
        <v>0</v>
      </c>
      <c r="H86" s="32"/>
    </row>
    <row r="87" spans="2:8" s="1" customFormat="1" ht="16.899999999999999" customHeight="1">
      <c r="B87" s="32"/>
      <c r="C87" s="194" t="s">
        <v>19</v>
      </c>
      <c r="D87" s="194" t="s">
        <v>576</v>
      </c>
      <c r="E87" s="17" t="s">
        <v>19</v>
      </c>
      <c r="F87" s="195">
        <v>0</v>
      </c>
      <c r="H87" s="32"/>
    </row>
    <row r="88" spans="2:8" s="1" customFormat="1" ht="16.899999999999999" customHeight="1">
      <c r="B88" s="32"/>
      <c r="C88" s="194" t="s">
        <v>19</v>
      </c>
      <c r="D88" s="194" t="s">
        <v>586</v>
      </c>
      <c r="E88" s="17" t="s">
        <v>19</v>
      </c>
      <c r="F88" s="195">
        <v>0</v>
      </c>
      <c r="H88" s="32"/>
    </row>
    <row r="89" spans="2:8" s="1" customFormat="1" ht="16.899999999999999" customHeight="1">
      <c r="B89" s="32"/>
      <c r="C89" s="194" t="s">
        <v>19</v>
      </c>
      <c r="D89" s="194" t="s">
        <v>587</v>
      </c>
      <c r="E89" s="17" t="s">
        <v>19</v>
      </c>
      <c r="F89" s="195">
        <v>17.808</v>
      </c>
      <c r="H89" s="32"/>
    </row>
    <row r="90" spans="2:8" s="1" customFormat="1" ht="16.899999999999999" customHeight="1">
      <c r="B90" s="32"/>
      <c r="C90" s="196" t="s">
        <v>548</v>
      </c>
      <c r="H90" s="32"/>
    </row>
    <row r="91" spans="2:8" s="1" customFormat="1" ht="16.899999999999999" customHeight="1">
      <c r="B91" s="32"/>
      <c r="C91" s="194" t="s">
        <v>320</v>
      </c>
      <c r="D91" s="194" t="s">
        <v>588</v>
      </c>
      <c r="E91" s="17" t="s">
        <v>202</v>
      </c>
      <c r="F91" s="195">
        <v>17.808</v>
      </c>
      <c r="H91" s="32"/>
    </row>
    <row r="92" spans="2:8" s="7" customFormat="1" ht="16.899999999999999" customHeight="1">
      <c r="B92" s="92"/>
      <c r="C92" s="191" t="s">
        <v>100</v>
      </c>
      <c r="D92" s="192" t="s">
        <v>251</v>
      </c>
      <c r="E92" s="192" t="s">
        <v>19</v>
      </c>
      <c r="F92" s="193">
        <v>68.78</v>
      </c>
      <c r="H92" s="92"/>
    </row>
    <row r="93" spans="2:8" s="1" customFormat="1" ht="16.899999999999999" customHeight="1">
      <c r="B93" s="32"/>
      <c r="C93" s="194" t="s">
        <v>19</v>
      </c>
      <c r="D93" s="194" t="s">
        <v>575</v>
      </c>
      <c r="E93" s="17" t="s">
        <v>19</v>
      </c>
      <c r="F93" s="195">
        <v>0</v>
      </c>
      <c r="H93" s="32"/>
    </row>
    <row r="94" spans="2:8" s="1" customFormat="1" ht="16.899999999999999" customHeight="1">
      <c r="B94" s="32"/>
      <c r="C94" s="194" t="s">
        <v>19</v>
      </c>
      <c r="D94" s="194" t="s">
        <v>589</v>
      </c>
      <c r="E94" s="17" t="s">
        <v>19</v>
      </c>
      <c r="F94" s="195">
        <v>0</v>
      </c>
      <c r="H94" s="32"/>
    </row>
    <row r="95" spans="2:8" s="1" customFormat="1" ht="16.899999999999999" customHeight="1">
      <c r="B95" s="32"/>
      <c r="C95" s="194" t="s">
        <v>19</v>
      </c>
      <c r="D95" s="194" t="s">
        <v>590</v>
      </c>
      <c r="E95" s="17" t="s">
        <v>19</v>
      </c>
      <c r="F95" s="195">
        <v>0</v>
      </c>
      <c r="H95" s="32"/>
    </row>
    <row r="96" spans="2:8" s="1" customFormat="1" ht="16.899999999999999" customHeight="1">
      <c r="B96" s="32"/>
      <c r="C96" s="194" t="s">
        <v>19</v>
      </c>
      <c r="D96" s="194" t="s">
        <v>591</v>
      </c>
      <c r="E96" s="17" t="s">
        <v>19</v>
      </c>
      <c r="F96" s="195">
        <v>26.117000000000001</v>
      </c>
      <c r="H96" s="32"/>
    </row>
    <row r="97" spans="2:8" s="1" customFormat="1" ht="16.899999999999999" customHeight="1">
      <c r="B97" s="32"/>
      <c r="C97" s="194" t="s">
        <v>19</v>
      </c>
      <c r="D97" s="194" t="s">
        <v>592</v>
      </c>
      <c r="E97" s="17" t="s">
        <v>19</v>
      </c>
      <c r="F97" s="195">
        <v>30.849</v>
      </c>
      <c r="H97" s="32"/>
    </row>
    <row r="98" spans="2:8" s="1" customFormat="1" ht="16.899999999999999" customHeight="1">
      <c r="B98" s="32"/>
      <c r="C98" s="194" t="s">
        <v>19</v>
      </c>
      <c r="D98" s="194" t="s">
        <v>593</v>
      </c>
      <c r="E98" s="17" t="s">
        <v>19</v>
      </c>
      <c r="F98" s="195">
        <v>7.9560000000000004</v>
      </c>
      <c r="H98" s="32"/>
    </row>
    <row r="99" spans="2:8" s="1" customFormat="1" ht="16.899999999999999" customHeight="1">
      <c r="B99" s="32"/>
      <c r="C99" s="194" t="s">
        <v>19</v>
      </c>
      <c r="D99" s="194" t="s">
        <v>594</v>
      </c>
      <c r="E99" s="17" t="s">
        <v>19</v>
      </c>
      <c r="F99" s="195">
        <v>-20.218</v>
      </c>
      <c r="H99" s="32"/>
    </row>
    <row r="100" spans="2:8" s="1" customFormat="1" ht="16.899999999999999" customHeight="1">
      <c r="B100" s="32"/>
      <c r="C100" s="194" t="s">
        <v>19</v>
      </c>
      <c r="D100" s="194" t="s">
        <v>595</v>
      </c>
      <c r="E100" s="17" t="s">
        <v>19</v>
      </c>
      <c r="F100" s="195">
        <v>0</v>
      </c>
      <c r="H100" s="32"/>
    </row>
    <row r="101" spans="2:8" s="1" customFormat="1" ht="16.899999999999999" customHeight="1">
      <c r="B101" s="32"/>
      <c r="C101" s="194" t="s">
        <v>19</v>
      </c>
      <c r="D101" s="194" t="s">
        <v>596</v>
      </c>
      <c r="E101" s="17" t="s">
        <v>19</v>
      </c>
      <c r="F101" s="195">
        <v>3.419</v>
      </c>
      <c r="H101" s="32"/>
    </row>
    <row r="102" spans="2:8" s="1" customFormat="1" ht="16.899999999999999" customHeight="1">
      <c r="B102" s="32"/>
      <c r="C102" s="194" t="s">
        <v>19</v>
      </c>
      <c r="D102" s="194" t="s">
        <v>597</v>
      </c>
      <c r="E102" s="17" t="s">
        <v>19</v>
      </c>
      <c r="F102" s="195">
        <v>0</v>
      </c>
      <c r="H102" s="32"/>
    </row>
    <row r="103" spans="2:8" s="1" customFormat="1" ht="16.899999999999999" customHeight="1">
      <c r="B103" s="32"/>
      <c r="C103" s="194" t="s">
        <v>19</v>
      </c>
      <c r="D103" s="194" t="s">
        <v>598</v>
      </c>
      <c r="E103" s="17" t="s">
        <v>19</v>
      </c>
      <c r="F103" s="195">
        <v>20.420000000000002</v>
      </c>
      <c r="H103" s="32"/>
    </row>
    <row r="104" spans="2:8" s="1" customFormat="1" ht="16.899999999999999" customHeight="1">
      <c r="B104" s="32"/>
      <c r="C104" s="194" t="s">
        <v>19</v>
      </c>
      <c r="D104" s="194" t="s">
        <v>599</v>
      </c>
      <c r="E104" s="17" t="s">
        <v>19</v>
      </c>
      <c r="F104" s="195">
        <v>0</v>
      </c>
      <c r="H104" s="32"/>
    </row>
    <row r="105" spans="2:8" s="1" customFormat="1" ht="16.899999999999999" customHeight="1">
      <c r="B105" s="32"/>
      <c r="C105" s="194" t="s">
        <v>19</v>
      </c>
      <c r="D105" s="194" t="s">
        <v>600</v>
      </c>
      <c r="E105" s="17" t="s">
        <v>19</v>
      </c>
      <c r="F105" s="195">
        <v>0.23699999999999999</v>
      </c>
      <c r="H105" s="32"/>
    </row>
    <row r="106" spans="2:8" s="1" customFormat="1" ht="16.899999999999999" customHeight="1">
      <c r="B106" s="32"/>
      <c r="C106" s="196" t="s">
        <v>548</v>
      </c>
      <c r="H106" s="32"/>
    </row>
    <row r="107" spans="2:8" s="1" customFormat="1" ht="16.899999999999999" customHeight="1">
      <c r="B107" s="32"/>
      <c r="C107" s="194" t="s">
        <v>264</v>
      </c>
      <c r="D107" s="194" t="s">
        <v>601</v>
      </c>
      <c r="E107" s="17" t="s">
        <v>202</v>
      </c>
      <c r="F107" s="195">
        <v>68.78</v>
      </c>
      <c r="H107" s="32"/>
    </row>
    <row r="108" spans="2:8" s="7" customFormat="1" ht="16.899999999999999" customHeight="1">
      <c r="B108" s="92"/>
      <c r="C108" s="191" t="s">
        <v>104</v>
      </c>
      <c r="D108" s="192" t="s">
        <v>253</v>
      </c>
      <c r="E108" s="192" t="s">
        <v>19</v>
      </c>
      <c r="F108" s="193">
        <v>236.392</v>
      </c>
      <c r="H108" s="92"/>
    </row>
    <row r="109" spans="2:8" s="1" customFormat="1" ht="16.899999999999999" customHeight="1">
      <c r="B109" s="32"/>
      <c r="C109" s="194" t="s">
        <v>19</v>
      </c>
      <c r="D109" s="194" t="s">
        <v>582</v>
      </c>
      <c r="E109" s="17" t="s">
        <v>19</v>
      </c>
      <c r="F109" s="195">
        <v>0</v>
      </c>
      <c r="H109" s="32"/>
    </row>
    <row r="110" spans="2:8" s="1" customFormat="1" ht="16.899999999999999" customHeight="1">
      <c r="B110" s="32"/>
      <c r="C110" s="194" t="s">
        <v>19</v>
      </c>
      <c r="D110" s="194" t="s">
        <v>557</v>
      </c>
      <c r="E110" s="17" t="s">
        <v>19</v>
      </c>
      <c r="F110" s="195">
        <v>0</v>
      </c>
      <c r="H110" s="32"/>
    </row>
    <row r="111" spans="2:8" s="1" customFormat="1" ht="16.899999999999999" customHeight="1">
      <c r="B111" s="32"/>
      <c r="C111" s="194" t="s">
        <v>19</v>
      </c>
      <c r="D111" s="194" t="s">
        <v>602</v>
      </c>
      <c r="E111" s="17" t="s">
        <v>19</v>
      </c>
      <c r="F111" s="195">
        <v>236.392</v>
      </c>
      <c r="H111" s="32"/>
    </row>
    <row r="112" spans="2:8" s="1" customFormat="1" ht="16.899999999999999" customHeight="1">
      <c r="B112" s="32"/>
      <c r="C112" s="196" t="s">
        <v>548</v>
      </c>
      <c r="H112" s="32"/>
    </row>
    <row r="113" spans="2:8" s="1" customFormat="1" ht="16.899999999999999" customHeight="1">
      <c r="B113" s="32"/>
      <c r="C113" s="194" t="s">
        <v>395</v>
      </c>
      <c r="D113" s="194" t="s">
        <v>603</v>
      </c>
      <c r="E113" s="17" t="s">
        <v>142</v>
      </c>
      <c r="F113" s="195">
        <v>236.392</v>
      </c>
      <c r="H113" s="32"/>
    </row>
    <row r="114" spans="2:8" s="7" customFormat="1" ht="16.899999999999999" customHeight="1">
      <c r="B114" s="92"/>
      <c r="C114" s="191" t="s">
        <v>107</v>
      </c>
      <c r="D114" s="192" t="s">
        <v>255</v>
      </c>
      <c r="E114" s="192" t="s">
        <v>19</v>
      </c>
      <c r="F114" s="193">
        <v>118.196</v>
      </c>
      <c r="H114" s="92"/>
    </row>
    <row r="115" spans="2:8" s="1" customFormat="1" ht="16.899999999999999" customHeight="1">
      <c r="B115" s="32"/>
      <c r="C115" s="194" t="s">
        <v>19</v>
      </c>
      <c r="D115" s="194" t="s">
        <v>582</v>
      </c>
      <c r="E115" s="17" t="s">
        <v>19</v>
      </c>
      <c r="F115" s="195">
        <v>0</v>
      </c>
      <c r="H115" s="32"/>
    </row>
    <row r="116" spans="2:8" s="1" customFormat="1" ht="16.899999999999999" customHeight="1">
      <c r="B116" s="32"/>
      <c r="C116" s="194" t="s">
        <v>19</v>
      </c>
      <c r="D116" s="194" t="s">
        <v>604</v>
      </c>
      <c r="E116" s="17" t="s">
        <v>19</v>
      </c>
      <c r="F116" s="195">
        <v>0</v>
      </c>
      <c r="H116" s="32"/>
    </row>
    <row r="117" spans="2:8" s="1" customFormat="1" ht="16.899999999999999" customHeight="1">
      <c r="B117" s="32"/>
      <c r="C117" s="194" t="s">
        <v>19</v>
      </c>
      <c r="D117" s="194" t="s">
        <v>605</v>
      </c>
      <c r="E117" s="17" t="s">
        <v>19</v>
      </c>
      <c r="F117" s="195">
        <v>118.196</v>
      </c>
      <c r="H117" s="32"/>
    </row>
    <row r="118" spans="2:8" s="1" customFormat="1" ht="16.899999999999999" customHeight="1">
      <c r="B118" s="32"/>
      <c r="C118" s="196" t="s">
        <v>548</v>
      </c>
      <c r="H118" s="32"/>
    </row>
    <row r="119" spans="2:8" s="1" customFormat="1" ht="16.899999999999999" customHeight="1">
      <c r="B119" s="32"/>
      <c r="C119" s="194" t="s">
        <v>400</v>
      </c>
      <c r="D119" s="194" t="s">
        <v>606</v>
      </c>
      <c r="E119" s="17" t="s">
        <v>142</v>
      </c>
      <c r="F119" s="195">
        <v>118.196</v>
      </c>
      <c r="H119" s="32"/>
    </row>
    <row r="120" spans="2:8" s="7" customFormat="1" ht="16.899999999999999" customHeight="1">
      <c r="B120" s="92"/>
      <c r="C120" s="191" t="s">
        <v>257</v>
      </c>
      <c r="D120" s="192" t="s">
        <v>258</v>
      </c>
      <c r="E120" s="192" t="s">
        <v>19</v>
      </c>
      <c r="F120" s="193">
        <v>59.097999999999999</v>
      </c>
      <c r="H120" s="92"/>
    </row>
    <row r="121" spans="2:8" s="1" customFormat="1" ht="16.899999999999999" customHeight="1">
      <c r="B121" s="32"/>
      <c r="C121" s="194" t="s">
        <v>19</v>
      </c>
      <c r="D121" s="194" t="s">
        <v>582</v>
      </c>
      <c r="E121" s="17" t="s">
        <v>19</v>
      </c>
      <c r="F121" s="195">
        <v>0</v>
      </c>
      <c r="H121" s="32"/>
    </row>
    <row r="122" spans="2:8" s="1" customFormat="1" ht="16.899999999999999" customHeight="1">
      <c r="B122" s="32"/>
      <c r="C122" s="194" t="s">
        <v>19</v>
      </c>
      <c r="D122" s="194" t="s">
        <v>607</v>
      </c>
      <c r="E122" s="17" t="s">
        <v>19</v>
      </c>
      <c r="F122" s="195">
        <v>0</v>
      </c>
      <c r="H122" s="32"/>
    </row>
    <row r="123" spans="2:8" s="1" customFormat="1" ht="16.899999999999999" customHeight="1">
      <c r="B123" s="32"/>
      <c r="C123" s="194" t="s">
        <v>19</v>
      </c>
      <c r="D123" s="194" t="s">
        <v>608</v>
      </c>
      <c r="E123" s="17" t="s">
        <v>19</v>
      </c>
      <c r="F123" s="195">
        <v>59.097999999999999</v>
      </c>
      <c r="H123" s="32"/>
    </row>
    <row r="124" spans="2:8" s="1" customFormat="1" ht="16.899999999999999" customHeight="1">
      <c r="B124" s="32"/>
      <c r="C124" s="196" t="s">
        <v>548</v>
      </c>
      <c r="H124" s="32"/>
    </row>
    <row r="125" spans="2:8" s="1" customFormat="1" ht="16.899999999999999" customHeight="1">
      <c r="B125" s="32"/>
      <c r="C125" s="194" t="s">
        <v>388</v>
      </c>
      <c r="D125" s="194" t="s">
        <v>609</v>
      </c>
      <c r="E125" s="17" t="s">
        <v>142</v>
      </c>
      <c r="F125" s="195">
        <v>59.097999999999999</v>
      </c>
      <c r="H125" s="32"/>
    </row>
    <row r="126" spans="2:8" s="1" customFormat="1" ht="16.899999999999999" customHeight="1">
      <c r="B126" s="32"/>
      <c r="C126" s="197" t="s">
        <v>19</v>
      </c>
      <c r="D126" s="192" t="s">
        <v>610</v>
      </c>
      <c r="E126" s="198" t="s">
        <v>19</v>
      </c>
      <c r="F126" s="199">
        <v>36.869999999999997</v>
      </c>
      <c r="H126" s="32"/>
    </row>
    <row r="127" spans="2:8" s="1" customFormat="1" ht="16.899999999999999" customHeight="1">
      <c r="B127" s="32"/>
      <c r="C127" s="194" t="s">
        <v>19</v>
      </c>
      <c r="D127" s="194" t="s">
        <v>286</v>
      </c>
      <c r="E127" s="17" t="s">
        <v>19</v>
      </c>
      <c r="F127" s="195">
        <v>36.869999999999997</v>
      </c>
      <c r="H127" s="32"/>
    </row>
    <row r="128" spans="2:8" s="1" customFormat="1" ht="16.899999999999999" customHeight="1">
      <c r="B128" s="32"/>
      <c r="C128" s="197" t="s">
        <v>19</v>
      </c>
      <c r="D128" s="192" t="s">
        <v>611</v>
      </c>
      <c r="E128" s="198" t="s">
        <v>19</v>
      </c>
      <c r="F128" s="199">
        <v>6.0670000000000002</v>
      </c>
      <c r="H128" s="32"/>
    </row>
    <row r="129" spans="2:8" s="1" customFormat="1" ht="16.899999999999999" customHeight="1">
      <c r="B129" s="32"/>
      <c r="C129" s="194" t="s">
        <v>19</v>
      </c>
      <c r="D129" s="194" t="s">
        <v>301</v>
      </c>
      <c r="E129" s="17" t="s">
        <v>19</v>
      </c>
      <c r="F129" s="195">
        <v>6.0670000000000002</v>
      </c>
      <c r="H129" s="32"/>
    </row>
    <row r="130" spans="2:8" s="1" customFormat="1" ht="16.899999999999999" customHeight="1">
      <c r="B130" s="32"/>
      <c r="C130" s="197" t="s">
        <v>19</v>
      </c>
      <c r="D130" s="192" t="s">
        <v>612</v>
      </c>
      <c r="E130" s="198" t="s">
        <v>19</v>
      </c>
      <c r="F130" s="199">
        <v>36.872999999999998</v>
      </c>
      <c r="H130" s="32"/>
    </row>
    <row r="131" spans="2:8" s="1" customFormat="1" ht="16.899999999999999" customHeight="1">
      <c r="B131" s="32"/>
      <c r="C131" s="194" t="s">
        <v>19</v>
      </c>
      <c r="D131" s="194" t="s">
        <v>282</v>
      </c>
      <c r="E131" s="17" t="s">
        <v>19</v>
      </c>
      <c r="F131" s="195">
        <v>36.872999999999998</v>
      </c>
      <c r="H131" s="32"/>
    </row>
    <row r="132" spans="2:8" s="1" customFormat="1" ht="16.899999999999999" customHeight="1">
      <c r="B132" s="32"/>
      <c r="C132" s="197" t="s">
        <v>19</v>
      </c>
      <c r="D132" s="192" t="s">
        <v>613</v>
      </c>
      <c r="E132" s="198" t="s">
        <v>19</v>
      </c>
      <c r="F132" s="199">
        <v>13.26</v>
      </c>
      <c r="H132" s="32"/>
    </row>
    <row r="133" spans="2:8" s="1" customFormat="1" ht="16.899999999999999" customHeight="1">
      <c r="B133" s="32"/>
      <c r="C133" s="194" t="s">
        <v>19</v>
      </c>
      <c r="D133" s="194" t="s">
        <v>290</v>
      </c>
      <c r="E133" s="17" t="s">
        <v>19</v>
      </c>
      <c r="F133" s="195">
        <v>13.26</v>
      </c>
      <c r="H133" s="32"/>
    </row>
    <row r="134" spans="2:8" s="1" customFormat="1" ht="16.899999999999999" customHeight="1">
      <c r="B134" s="32"/>
      <c r="C134" s="197" t="s">
        <v>19</v>
      </c>
      <c r="D134" s="192" t="s">
        <v>614</v>
      </c>
      <c r="E134" s="198" t="s">
        <v>19</v>
      </c>
      <c r="F134" s="199">
        <v>234.63</v>
      </c>
      <c r="H134" s="32"/>
    </row>
    <row r="135" spans="2:8" s="1" customFormat="1" ht="16.899999999999999" customHeight="1">
      <c r="B135" s="32"/>
      <c r="C135" s="194" t="s">
        <v>19</v>
      </c>
      <c r="D135" s="194" t="s">
        <v>319</v>
      </c>
      <c r="E135" s="17" t="s">
        <v>19</v>
      </c>
      <c r="F135" s="195">
        <v>234.63</v>
      </c>
      <c r="H135" s="32"/>
    </row>
    <row r="136" spans="2:8" s="1" customFormat="1" ht="16.899999999999999" customHeight="1">
      <c r="B136" s="32"/>
      <c r="C136" s="197" t="s">
        <v>19</v>
      </c>
      <c r="D136" s="192" t="s">
        <v>615</v>
      </c>
      <c r="E136" s="198" t="s">
        <v>19</v>
      </c>
      <c r="F136" s="199">
        <v>13.26</v>
      </c>
      <c r="H136" s="32"/>
    </row>
    <row r="137" spans="2:8" s="1" customFormat="1" ht="16.899999999999999" customHeight="1">
      <c r="B137" s="32"/>
      <c r="C137" s="194" t="s">
        <v>19</v>
      </c>
      <c r="D137" s="194" t="s">
        <v>290</v>
      </c>
      <c r="E137" s="17" t="s">
        <v>19</v>
      </c>
      <c r="F137" s="195">
        <v>13.26</v>
      </c>
      <c r="H137" s="32"/>
    </row>
    <row r="138" spans="2:8" s="1" customFormat="1" ht="16.899999999999999" customHeight="1">
      <c r="B138" s="32"/>
      <c r="C138" s="197" t="s">
        <v>19</v>
      </c>
      <c r="D138" s="192" t="s">
        <v>616</v>
      </c>
      <c r="E138" s="198" t="s">
        <v>19</v>
      </c>
      <c r="F138" s="199">
        <v>222.6</v>
      </c>
      <c r="H138" s="32"/>
    </row>
    <row r="139" spans="2:8" s="1" customFormat="1" ht="16.899999999999999" customHeight="1">
      <c r="B139" s="32"/>
      <c r="C139" s="194" t="s">
        <v>19</v>
      </c>
      <c r="D139" s="194" t="s">
        <v>317</v>
      </c>
      <c r="E139" s="17" t="s">
        <v>19</v>
      </c>
      <c r="F139" s="195">
        <v>222.6</v>
      </c>
      <c r="H139" s="32"/>
    </row>
    <row r="140" spans="2:8" s="1" customFormat="1" ht="16.899999999999999" customHeight="1">
      <c r="B140" s="32"/>
      <c r="C140" s="197" t="s">
        <v>19</v>
      </c>
      <c r="D140" s="192" t="s">
        <v>617</v>
      </c>
      <c r="E140" s="198" t="s">
        <v>19</v>
      </c>
      <c r="F140" s="199">
        <v>1.33</v>
      </c>
      <c r="H140" s="32"/>
    </row>
    <row r="141" spans="2:8" s="1" customFormat="1" ht="16.899999999999999" customHeight="1">
      <c r="B141" s="32"/>
      <c r="C141" s="194" t="s">
        <v>19</v>
      </c>
      <c r="D141" s="194" t="s">
        <v>294</v>
      </c>
      <c r="E141" s="17" t="s">
        <v>19</v>
      </c>
      <c r="F141" s="195">
        <v>1.33</v>
      </c>
      <c r="H141" s="32"/>
    </row>
    <row r="142" spans="2:8" s="1" customFormat="1" ht="16.899999999999999" customHeight="1">
      <c r="B142" s="32"/>
      <c r="C142" s="197" t="s">
        <v>19</v>
      </c>
      <c r="D142" s="192" t="s">
        <v>618</v>
      </c>
      <c r="E142" s="198" t="s">
        <v>19</v>
      </c>
      <c r="F142" s="199">
        <v>11</v>
      </c>
      <c r="H142" s="32"/>
    </row>
    <row r="143" spans="2:8" s="1" customFormat="1" ht="16.899999999999999" customHeight="1">
      <c r="B143" s="32"/>
      <c r="C143" s="194" t="s">
        <v>19</v>
      </c>
      <c r="D143" s="194" t="s">
        <v>299</v>
      </c>
      <c r="E143" s="17" t="s">
        <v>19</v>
      </c>
      <c r="F143" s="195">
        <v>11</v>
      </c>
      <c r="H143" s="32"/>
    </row>
    <row r="144" spans="2:8" s="1" customFormat="1" ht="16.899999999999999" customHeight="1">
      <c r="B144" s="32"/>
      <c r="C144" s="197" t="s">
        <v>19</v>
      </c>
      <c r="D144" s="192" t="s">
        <v>619</v>
      </c>
      <c r="E144" s="198" t="s">
        <v>19</v>
      </c>
      <c r="F144" s="199">
        <v>0.15</v>
      </c>
      <c r="H144" s="32"/>
    </row>
    <row r="145" spans="2:8" s="1" customFormat="1" ht="16.899999999999999" customHeight="1">
      <c r="B145" s="32"/>
      <c r="C145" s="194" t="s">
        <v>19</v>
      </c>
      <c r="D145" s="194" t="s">
        <v>305</v>
      </c>
      <c r="E145" s="17" t="s">
        <v>19</v>
      </c>
      <c r="F145" s="195">
        <v>0.15</v>
      </c>
      <c r="H145" s="32"/>
    </row>
    <row r="146" spans="2:8" s="1" customFormat="1" ht="16.899999999999999" customHeight="1">
      <c r="B146" s="32"/>
      <c r="C146" s="197" t="s">
        <v>19</v>
      </c>
      <c r="D146" s="192" t="s">
        <v>620</v>
      </c>
      <c r="E146" s="198" t="s">
        <v>19</v>
      </c>
      <c r="F146" s="199">
        <v>12</v>
      </c>
      <c r="H146" s="32"/>
    </row>
    <row r="147" spans="2:8" s="1" customFormat="1" ht="16.899999999999999" customHeight="1">
      <c r="B147" s="32"/>
      <c r="C147" s="194" t="s">
        <v>19</v>
      </c>
      <c r="D147" s="194" t="s">
        <v>292</v>
      </c>
      <c r="E147" s="17" t="s">
        <v>19</v>
      </c>
      <c r="F147" s="195">
        <v>12</v>
      </c>
      <c r="H147" s="32"/>
    </row>
    <row r="148" spans="2:8" s="1" customFormat="1" ht="16.899999999999999" customHeight="1">
      <c r="B148" s="32"/>
      <c r="C148" s="197" t="s">
        <v>19</v>
      </c>
      <c r="D148" s="192" t="s">
        <v>621</v>
      </c>
      <c r="E148" s="198" t="s">
        <v>19</v>
      </c>
      <c r="F148" s="199">
        <v>0.13</v>
      </c>
      <c r="H148" s="32"/>
    </row>
    <row r="149" spans="2:8" s="1" customFormat="1" ht="16.899999999999999" customHeight="1">
      <c r="B149" s="32"/>
      <c r="C149" s="194" t="s">
        <v>19</v>
      </c>
      <c r="D149" s="194" t="s">
        <v>303</v>
      </c>
      <c r="E149" s="17" t="s">
        <v>19</v>
      </c>
      <c r="F149" s="195">
        <v>0.13</v>
      </c>
      <c r="H149" s="32"/>
    </row>
    <row r="150" spans="2:8" s="1" customFormat="1" ht="16.899999999999999" customHeight="1">
      <c r="B150" s="32"/>
      <c r="C150" s="197" t="s">
        <v>19</v>
      </c>
      <c r="D150" s="192" t="s">
        <v>622</v>
      </c>
      <c r="E150" s="198" t="s">
        <v>19</v>
      </c>
      <c r="F150" s="199">
        <v>2.7890000000000001</v>
      </c>
      <c r="H150" s="32"/>
    </row>
    <row r="151" spans="2:8" s="1" customFormat="1" ht="16.899999999999999" customHeight="1">
      <c r="B151" s="32"/>
      <c r="C151" s="194" t="s">
        <v>19</v>
      </c>
      <c r="D151" s="194" t="s">
        <v>288</v>
      </c>
      <c r="E151" s="17" t="s">
        <v>19</v>
      </c>
      <c r="F151" s="195">
        <v>2.7890000000000001</v>
      </c>
      <c r="H151" s="32"/>
    </row>
    <row r="152" spans="2:8" s="1" customFormat="1" ht="16.899999999999999" customHeight="1">
      <c r="B152" s="32"/>
      <c r="C152" s="197" t="s">
        <v>19</v>
      </c>
      <c r="D152" s="192" t="s">
        <v>623</v>
      </c>
      <c r="E152" s="198" t="s">
        <v>19</v>
      </c>
      <c r="F152" s="199">
        <v>2.3610000000000002</v>
      </c>
      <c r="H152" s="32"/>
    </row>
    <row r="153" spans="2:8" s="1" customFormat="1" ht="16.899999999999999" customHeight="1">
      <c r="B153" s="32"/>
      <c r="C153" s="194" t="s">
        <v>19</v>
      </c>
      <c r="D153" s="194" t="s">
        <v>284</v>
      </c>
      <c r="E153" s="17" t="s">
        <v>19</v>
      </c>
      <c r="F153" s="195">
        <v>2.3610000000000002</v>
      </c>
      <c r="H153" s="32"/>
    </row>
    <row r="154" spans="2:8" s="1" customFormat="1" ht="16.899999999999999" customHeight="1">
      <c r="B154" s="32"/>
      <c r="C154" s="197" t="s">
        <v>19</v>
      </c>
      <c r="D154" s="192" t="s">
        <v>624</v>
      </c>
      <c r="E154" s="198" t="s">
        <v>19</v>
      </c>
      <c r="F154" s="199">
        <v>2.5710000000000002</v>
      </c>
      <c r="H154" s="32"/>
    </row>
    <row r="155" spans="2:8" s="1" customFormat="1" ht="16.899999999999999" customHeight="1">
      <c r="B155" s="32"/>
      <c r="C155" s="194" t="s">
        <v>19</v>
      </c>
      <c r="D155" s="194" t="s">
        <v>296</v>
      </c>
      <c r="E155" s="17" t="s">
        <v>19</v>
      </c>
      <c r="F155" s="195">
        <v>2.5710000000000002</v>
      </c>
      <c r="H155" s="32"/>
    </row>
    <row r="156" spans="2:8" s="1" customFormat="1" ht="26.45" customHeight="1">
      <c r="B156" s="32"/>
      <c r="C156" s="190" t="s">
        <v>625</v>
      </c>
      <c r="D156" s="190" t="s">
        <v>91</v>
      </c>
      <c r="H156" s="32"/>
    </row>
    <row r="157" spans="2:8" s="7" customFormat="1" ht="16.899999999999999" customHeight="1">
      <c r="B157" s="92"/>
      <c r="C157" s="191" t="s">
        <v>96</v>
      </c>
      <c r="D157" s="192" t="s">
        <v>406</v>
      </c>
      <c r="E157" s="192" t="s">
        <v>19</v>
      </c>
      <c r="F157" s="193">
        <v>364.33</v>
      </c>
      <c r="H157" s="92"/>
    </row>
    <row r="158" spans="2:8" s="1" customFormat="1" ht="16.899999999999999" customHeight="1">
      <c r="B158" s="32"/>
      <c r="C158" s="194" t="s">
        <v>19</v>
      </c>
      <c r="D158" s="194" t="s">
        <v>626</v>
      </c>
      <c r="E158" s="17" t="s">
        <v>19</v>
      </c>
      <c r="F158" s="195">
        <v>0</v>
      </c>
      <c r="H158" s="32"/>
    </row>
    <row r="159" spans="2:8" s="1" customFormat="1" ht="16.899999999999999" customHeight="1">
      <c r="B159" s="32"/>
      <c r="C159" s="194" t="s">
        <v>19</v>
      </c>
      <c r="D159" s="194" t="s">
        <v>627</v>
      </c>
      <c r="E159" s="17" t="s">
        <v>19</v>
      </c>
      <c r="F159" s="195">
        <v>0</v>
      </c>
      <c r="H159" s="32"/>
    </row>
    <row r="160" spans="2:8" s="1" customFormat="1" ht="16.899999999999999" customHeight="1">
      <c r="B160" s="32"/>
      <c r="C160" s="194" t="s">
        <v>19</v>
      </c>
      <c r="D160" s="194" t="s">
        <v>628</v>
      </c>
      <c r="E160" s="17" t="s">
        <v>19</v>
      </c>
      <c r="F160" s="195">
        <v>364.33</v>
      </c>
      <c r="H160" s="32"/>
    </row>
    <row r="161" spans="2:8" s="1" customFormat="1" ht="16.899999999999999" customHeight="1">
      <c r="B161" s="32"/>
      <c r="C161" s="196" t="s">
        <v>548</v>
      </c>
      <c r="H161" s="32"/>
    </row>
    <row r="162" spans="2:8" s="1" customFormat="1" ht="16.899999999999999" customHeight="1">
      <c r="B162" s="32"/>
      <c r="C162" s="194" t="s">
        <v>441</v>
      </c>
      <c r="D162" s="194" t="s">
        <v>629</v>
      </c>
      <c r="E162" s="17" t="s">
        <v>142</v>
      </c>
      <c r="F162" s="195">
        <v>364.33</v>
      </c>
      <c r="H162" s="32"/>
    </row>
    <row r="163" spans="2:8" s="7" customFormat="1" ht="16.899999999999999" customHeight="1">
      <c r="B163" s="92"/>
      <c r="C163" s="191" t="s">
        <v>245</v>
      </c>
      <c r="D163" s="192" t="s">
        <v>408</v>
      </c>
      <c r="E163" s="192" t="s">
        <v>19</v>
      </c>
      <c r="F163" s="193">
        <v>364.33</v>
      </c>
      <c r="H163" s="92"/>
    </row>
    <row r="164" spans="2:8" s="1" customFormat="1" ht="16.899999999999999" customHeight="1">
      <c r="B164" s="32"/>
      <c r="C164" s="194" t="s">
        <v>19</v>
      </c>
      <c r="D164" s="194" t="s">
        <v>626</v>
      </c>
      <c r="E164" s="17" t="s">
        <v>19</v>
      </c>
      <c r="F164" s="195">
        <v>0</v>
      </c>
      <c r="H164" s="32"/>
    </row>
    <row r="165" spans="2:8" s="1" customFormat="1" ht="16.899999999999999" customHeight="1">
      <c r="B165" s="32"/>
      <c r="C165" s="194" t="s">
        <v>19</v>
      </c>
      <c r="D165" s="194" t="s">
        <v>628</v>
      </c>
      <c r="E165" s="17" t="s">
        <v>19</v>
      </c>
      <c r="F165" s="195">
        <v>364.33</v>
      </c>
      <c r="H165" s="32"/>
    </row>
    <row r="166" spans="2:8" s="1" customFormat="1" ht="16.899999999999999" customHeight="1">
      <c r="B166" s="32"/>
      <c r="C166" s="196" t="s">
        <v>548</v>
      </c>
      <c r="H166" s="32"/>
    </row>
    <row r="167" spans="2:8" s="1" customFormat="1" ht="16.899999999999999" customHeight="1">
      <c r="B167" s="32"/>
      <c r="C167" s="194" t="s">
        <v>470</v>
      </c>
      <c r="D167" s="194" t="s">
        <v>630</v>
      </c>
      <c r="E167" s="17" t="s">
        <v>142</v>
      </c>
      <c r="F167" s="195">
        <v>364.33</v>
      </c>
      <c r="H167" s="32"/>
    </row>
    <row r="168" spans="2:8" s="7" customFormat="1" ht="16.899999999999999" customHeight="1">
      <c r="B168" s="92"/>
      <c r="C168" s="191" t="s">
        <v>248</v>
      </c>
      <c r="D168" s="192" t="s">
        <v>409</v>
      </c>
      <c r="E168" s="192" t="s">
        <v>19</v>
      </c>
      <c r="F168" s="193">
        <v>10.726000000000001</v>
      </c>
      <c r="H168" s="92"/>
    </row>
    <row r="169" spans="2:8" s="1" customFormat="1" ht="16.899999999999999" customHeight="1">
      <c r="B169" s="32"/>
      <c r="C169" s="194" t="s">
        <v>19</v>
      </c>
      <c r="D169" s="194" t="s">
        <v>626</v>
      </c>
      <c r="E169" s="17" t="s">
        <v>19</v>
      </c>
      <c r="F169" s="195">
        <v>0</v>
      </c>
      <c r="H169" s="32"/>
    </row>
    <row r="170" spans="2:8" s="1" customFormat="1" ht="16.899999999999999" customHeight="1">
      <c r="B170" s="32"/>
      <c r="C170" s="194" t="s">
        <v>19</v>
      </c>
      <c r="D170" s="194" t="s">
        <v>631</v>
      </c>
      <c r="E170" s="17" t="s">
        <v>19</v>
      </c>
      <c r="F170" s="195">
        <v>10.726000000000001</v>
      </c>
      <c r="H170" s="32"/>
    </row>
    <row r="171" spans="2:8" s="1" customFormat="1" ht="16.899999999999999" customHeight="1">
      <c r="B171" s="32"/>
      <c r="C171" s="196" t="s">
        <v>548</v>
      </c>
      <c r="H171" s="32"/>
    </row>
    <row r="172" spans="2:8" s="1" customFormat="1" ht="22.5">
      <c r="B172" s="32"/>
      <c r="C172" s="194" t="s">
        <v>417</v>
      </c>
      <c r="D172" s="194" t="s">
        <v>632</v>
      </c>
      <c r="E172" s="17" t="s">
        <v>202</v>
      </c>
      <c r="F172" s="195">
        <v>10.726000000000001</v>
      </c>
      <c r="H172" s="32"/>
    </row>
    <row r="173" spans="2:8" s="7" customFormat="1" ht="16.899999999999999" customHeight="1">
      <c r="B173" s="92"/>
      <c r="C173" s="191" t="s">
        <v>100</v>
      </c>
      <c r="D173" s="192" t="s">
        <v>411</v>
      </c>
      <c r="E173" s="192" t="s">
        <v>19</v>
      </c>
      <c r="F173" s="193">
        <v>10.726000000000001</v>
      </c>
      <c r="H173" s="92"/>
    </row>
    <row r="174" spans="2:8" s="1" customFormat="1" ht="16.899999999999999" customHeight="1">
      <c r="B174" s="32"/>
      <c r="C174" s="194" t="s">
        <v>19</v>
      </c>
      <c r="D174" s="194" t="s">
        <v>626</v>
      </c>
      <c r="E174" s="17" t="s">
        <v>19</v>
      </c>
      <c r="F174" s="195">
        <v>0</v>
      </c>
      <c r="H174" s="32"/>
    </row>
    <row r="175" spans="2:8" s="1" customFormat="1" ht="16.899999999999999" customHeight="1">
      <c r="B175" s="32"/>
      <c r="C175" s="194" t="s">
        <v>19</v>
      </c>
      <c r="D175" s="194" t="s">
        <v>633</v>
      </c>
      <c r="E175" s="17" t="s">
        <v>19</v>
      </c>
      <c r="F175" s="195">
        <v>0</v>
      </c>
      <c r="H175" s="32"/>
    </row>
    <row r="176" spans="2:8" s="1" customFormat="1" ht="16.899999999999999" customHeight="1">
      <c r="B176" s="32"/>
      <c r="C176" s="194" t="s">
        <v>19</v>
      </c>
      <c r="D176" s="194" t="s">
        <v>631</v>
      </c>
      <c r="E176" s="17" t="s">
        <v>19</v>
      </c>
      <c r="F176" s="195">
        <v>10.726000000000001</v>
      </c>
      <c r="H176" s="32"/>
    </row>
    <row r="177" spans="2:8" s="1" customFormat="1" ht="16.899999999999999" customHeight="1">
      <c r="B177" s="32"/>
      <c r="C177" s="196" t="s">
        <v>548</v>
      </c>
      <c r="H177" s="32"/>
    </row>
    <row r="178" spans="2:8" s="1" customFormat="1" ht="16.899999999999999" customHeight="1">
      <c r="B178" s="32"/>
      <c r="C178" s="194" t="s">
        <v>436</v>
      </c>
      <c r="D178" s="194" t="s">
        <v>634</v>
      </c>
      <c r="E178" s="17" t="s">
        <v>202</v>
      </c>
      <c r="F178" s="195">
        <v>10.726000000000001</v>
      </c>
      <c r="H178" s="32"/>
    </row>
    <row r="179" spans="2:8" s="7" customFormat="1" ht="16.899999999999999" customHeight="1">
      <c r="B179" s="92"/>
      <c r="C179" s="191" t="s">
        <v>104</v>
      </c>
      <c r="D179" s="192" t="s">
        <v>412</v>
      </c>
      <c r="E179" s="192" t="s">
        <v>19</v>
      </c>
      <c r="F179" s="193">
        <v>21.547999999999998</v>
      </c>
      <c r="H179" s="92"/>
    </row>
    <row r="180" spans="2:8" s="1" customFormat="1" ht="16.899999999999999" customHeight="1">
      <c r="B180" s="32"/>
      <c r="C180" s="194" t="s">
        <v>19</v>
      </c>
      <c r="D180" s="194" t="s">
        <v>626</v>
      </c>
      <c r="E180" s="17" t="s">
        <v>19</v>
      </c>
      <c r="F180" s="195">
        <v>0</v>
      </c>
      <c r="H180" s="32"/>
    </row>
    <row r="181" spans="2:8" s="1" customFormat="1" ht="16.899999999999999" customHeight="1">
      <c r="B181" s="32"/>
      <c r="C181" s="194" t="s">
        <v>19</v>
      </c>
      <c r="D181" s="194" t="s">
        <v>635</v>
      </c>
      <c r="E181" s="17" t="s">
        <v>19</v>
      </c>
      <c r="F181" s="195">
        <v>0</v>
      </c>
      <c r="H181" s="32"/>
    </row>
    <row r="182" spans="2:8" s="1" customFormat="1" ht="16.899999999999999" customHeight="1">
      <c r="B182" s="32"/>
      <c r="C182" s="194" t="s">
        <v>19</v>
      </c>
      <c r="D182" s="194" t="s">
        <v>636</v>
      </c>
      <c r="E182" s="17" t="s">
        <v>19</v>
      </c>
      <c r="F182" s="195">
        <v>21.547999999999998</v>
      </c>
      <c r="H182" s="32"/>
    </row>
    <row r="183" spans="2:8" s="1" customFormat="1" ht="16.899999999999999" customHeight="1">
      <c r="B183" s="32"/>
      <c r="C183" s="196" t="s">
        <v>548</v>
      </c>
      <c r="H183" s="32"/>
    </row>
    <row r="184" spans="2:8" s="1" customFormat="1" ht="16.899999999999999" customHeight="1">
      <c r="B184" s="32"/>
      <c r="C184" s="194" t="s">
        <v>459</v>
      </c>
      <c r="D184" s="194" t="s">
        <v>637</v>
      </c>
      <c r="E184" s="17" t="s">
        <v>192</v>
      </c>
      <c r="F184" s="195">
        <v>21.547999999999998</v>
      </c>
      <c r="H184" s="32"/>
    </row>
    <row r="185" spans="2:8" s="1" customFormat="1" ht="16.899999999999999" customHeight="1">
      <c r="B185" s="32"/>
      <c r="C185" s="197" t="s">
        <v>19</v>
      </c>
      <c r="D185" s="192" t="s">
        <v>636</v>
      </c>
      <c r="E185" s="198" t="s">
        <v>19</v>
      </c>
      <c r="F185" s="199">
        <v>21.547999999999998</v>
      </c>
      <c r="H185" s="32"/>
    </row>
    <row r="186" spans="2:8" s="1" customFormat="1" ht="16.899999999999999" customHeight="1">
      <c r="B186" s="32"/>
      <c r="C186" s="194" t="s">
        <v>19</v>
      </c>
      <c r="D186" s="194" t="s">
        <v>109</v>
      </c>
      <c r="E186" s="17" t="s">
        <v>19</v>
      </c>
      <c r="F186" s="195">
        <v>21.547999999999998</v>
      </c>
      <c r="H186" s="32"/>
    </row>
    <row r="187" spans="2:8" s="1" customFormat="1" ht="16.899999999999999" customHeight="1">
      <c r="B187" s="32"/>
      <c r="C187" s="197" t="s">
        <v>19</v>
      </c>
      <c r="D187" s="192" t="s">
        <v>638</v>
      </c>
      <c r="E187" s="198" t="s">
        <v>19</v>
      </c>
      <c r="F187" s="199">
        <v>53.63</v>
      </c>
      <c r="H187" s="32"/>
    </row>
    <row r="188" spans="2:8" s="1" customFormat="1" ht="16.899999999999999" customHeight="1">
      <c r="B188" s="32"/>
      <c r="C188" s="194" t="s">
        <v>19</v>
      </c>
      <c r="D188" s="194" t="s">
        <v>424</v>
      </c>
      <c r="E188" s="17" t="s">
        <v>19</v>
      </c>
      <c r="F188" s="195">
        <v>53.63</v>
      </c>
      <c r="H188" s="32"/>
    </row>
    <row r="189" spans="2:8" s="1" customFormat="1" ht="16.899999999999999" customHeight="1">
      <c r="B189" s="32"/>
      <c r="C189" s="197" t="s">
        <v>19</v>
      </c>
      <c r="D189" s="192" t="s">
        <v>628</v>
      </c>
      <c r="E189" s="198" t="s">
        <v>19</v>
      </c>
      <c r="F189" s="199">
        <v>364.33</v>
      </c>
      <c r="H189" s="32"/>
    </row>
    <row r="190" spans="2:8" s="1" customFormat="1" ht="16.899999999999999" customHeight="1">
      <c r="B190" s="32"/>
      <c r="C190" s="194" t="s">
        <v>19</v>
      </c>
      <c r="D190" s="194" t="s">
        <v>448</v>
      </c>
      <c r="E190" s="17" t="s">
        <v>19</v>
      </c>
      <c r="F190" s="195">
        <v>364.33</v>
      </c>
      <c r="H190" s="32"/>
    </row>
    <row r="191" spans="2:8" s="1" customFormat="1" ht="26.45" customHeight="1">
      <c r="B191" s="32"/>
      <c r="C191" s="190" t="s">
        <v>639</v>
      </c>
      <c r="D191" s="190" t="s">
        <v>94</v>
      </c>
      <c r="H191" s="32"/>
    </row>
    <row r="192" spans="2:8" s="7" customFormat="1" ht="16.899999999999999" customHeight="1">
      <c r="B192" s="92"/>
      <c r="C192" s="191" t="s">
        <v>96</v>
      </c>
      <c r="D192" s="192" t="s">
        <v>640</v>
      </c>
      <c r="E192" s="192" t="s">
        <v>19</v>
      </c>
      <c r="F192" s="193">
        <v>130.30799999999999</v>
      </c>
      <c r="H192" s="92"/>
    </row>
    <row r="193" spans="2:8" s="1" customFormat="1" ht="16.899999999999999" customHeight="1">
      <c r="B193" s="32"/>
      <c r="C193" s="194" t="s">
        <v>19</v>
      </c>
      <c r="D193" s="194" t="s">
        <v>546</v>
      </c>
      <c r="E193" s="17" t="s">
        <v>19</v>
      </c>
      <c r="F193" s="195">
        <v>0</v>
      </c>
      <c r="H193" s="32"/>
    </row>
    <row r="194" spans="2:8" s="1" customFormat="1" ht="16.899999999999999" customHeight="1">
      <c r="B194" s="32"/>
      <c r="C194" s="194" t="s">
        <v>19</v>
      </c>
      <c r="D194" s="194" t="s">
        <v>641</v>
      </c>
      <c r="E194" s="17" t="s">
        <v>19</v>
      </c>
      <c r="F194" s="195">
        <v>130.30799999999999</v>
      </c>
      <c r="H194" s="32"/>
    </row>
    <row r="195" spans="2:8" s="7" customFormat="1" ht="16.899999999999999" customHeight="1">
      <c r="B195" s="92"/>
      <c r="C195" s="191" t="s">
        <v>245</v>
      </c>
      <c r="D195" s="192" t="s">
        <v>480</v>
      </c>
      <c r="E195" s="192" t="s">
        <v>19</v>
      </c>
      <c r="F195" s="193">
        <v>1</v>
      </c>
      <c r="H195" s="92"/>
    </row>
    <row r="196" spans="2:8" s="1" customFormat="1" ht="16.899999999999999" customHeight="1">
      <c r="B196" s="32"/>
      <c r="C196" s="194" t="s">
        <v>19</v>
      </c>
      <c r="D196" s="194" t="s">
        <v>546</v>
      </c>
      <c r="E196" s="17" t="s">
        <v>19</v>
      </c>
      <c r="F196" s="195">
        <v>0</v>
      </c>
      <c r="H196" s="32"/>
    </row>
    <row r="197" spans="2:8" s="1" customFormat="1" ht="16.899999999999999" customHeight="1">
      <c r="B197" s="32"/>
      <c r="C197" s="194" t="s">
        <v>19</v>
      </c>
      <c r="D197" s="194" t="s">
        <v>539</v>
      </c>
      <c r="E197" s="17" t="s">
        <v>19</v>
      </c>
      <c r="F197" s="195">
        <v>0</v>
      </c>
      <c r="H197" s="32"/>
    </row>
    <row r="198" spans="2:8" s="1" customFormat="1" ht="16.899999999999999" customHeight="1">
      <c r="B198" s="32"/>
      <c r="C198" s="194" t="s">
        <v>19</v>
      </c>
      <c r="D198" s="194" t="s">
        <v>642</v>
      </c>
      <c r="E198" s="17" t="s">
        <v>19</v>
      </c>
      <c r="F198" s="195">
        <v>0</v>
      </c>
      <c r="H198" s="32"/>
    </row>
    <row r="199" spans="2:8" s="1" customFormat="1" ht="16.899999999999999" customHeight="1">
      <c r="B199" s="32"/>
      <c r="C199" s="194" t="s">
        <v>19</v>
      </c>
      <c r="D199" s="194" t="s">
        <v>512</v>
      </c>
      <c r="E199" s="17" t="s">
        <v>19</v>
      </c>
      <c r="F199" s="195">
        <v>1</v>
      </c>
      <c r="H199" s="32"/>
    </row>
    <row r="200" spans="2:8" s="1" customFormat="1" ht="16.899999999999999" customHeight="1">
      <c r="B200" s="32"/>
      <c r="C200" s="196" t="s">
        <v>548</v>
      </c>
      <c r="H200" s="32"/>
    </row>
    <row r="201" spans="2:8" s="1" customFormat="1" ht="16.899999999999999" customHeight="1">
      <c r="B201" s="32"/>
      <c r="C201" s="194" t="s">
        <v>535</v>
      </c>
      <c r="D201" s="194" t="s">
        <v>536</v>
      </c>
      <c r="E201" s="17" t="s">
        <v>495</v>
      </c>
      <c r="F201" s="195">
        <v>1</v>
      </c>
      <c r="H201" s="32"/>
    </row>
    <row r="202" spans="2:8" s="7" customFormat="1" ht="16.899999999999999" customHeight="1">
      <c r="B202" s="92"/>
      <c r="C202" s="191" t="s">
        <v>248</v>
      </c>
      <c r="D202" s="192" t="s">
        <v>643</v>
      </c>
      <c r="E202" s="192" t="s">
        <v>19</v>
      </c>
      <c r="F202" s="193">
        <v>11.702</v>
      </c>
      <c r="H202" s="92"/>
    </row>
    <row r="203" spans="2:8" s="1" customFormat="1" ht="16.899999999999999" customHeight="1">
      <c r="B203" s="32"/>
      <c r="C203" s="194" t="s">
        <v>19</v>
      </c>
      <c r="D203" s="194" t="s">
        <v>546</v>
      </c>
      <c r="E203" s="17" t="s">
        <v>19</v>
      </c>
      <c r="F203" s="195">
        <v>0</v>
      </c>
      <c r="H203" s="32"/>
    </row>
    <row r="204" spans="2:8" s="1" customFormat="1" ht="16.899999999999999" customHeight="1">
      <c r="B204" s="32"/>
      <c r="C204" s="194" t="s">
        <v>19</v>
      </c>
      <c r="D204" s="194" t="s">
        <v>644</v>
      </c>
      <c r="E204" s="17" t="s">
        <v>19</v>
      </c>
      <c r="F204" s="195">
        <v>0</v>
      </c>
      <c r="H204" s="32"/>
    </row>
    <row r="205" spans="2:8" s="1" customFormat="1" ht="16.899999999999999" customHeight="1">
      <c r="B205" s="32"/>
      <c r="C205" s="194" t="s">
        <v>19</v>
      </c>
      <c r="D205" s="194" t="s">
        <v>645</v>
      </c>
      <c r="E205" s="17" t="s">
        <v>19</v>
      </c>
      <c r="F205" s="195">
        <v>11.816000000000001</v>
      </c>
      <c r="H205" s="32"/>
    </row>
    <row r="206" spans="2:8" s="7" customFormat="1" ht="16.899999999999999" customHeight="1">
      <c r="B206" s="92"/>
      <c r="C206" s="191" t="s">
        <v>100</v>
      </c>
      <c r="D206" s="192" t="s">
        <v>646</v>
      </c>
      <c r="E206" s="192" t="s">
        <v>19</v>
      </c>
      <c r="F206" s="193">
        <v>11.702</v>
      </c>
      <c r="H206" s="92"/>
    </row>
    <row r="207" spans="2:8" s="1" customFormat="1" ht="16.899999999999999" customHeight="1">
      <c r="B207" s="32"/>
      <c r="C207" s="194" t="s">
        <v>19</v>
      </c>
      <c r="D207" s="194" t="s">
        <v>546</v>
      </c>
      <c r="E207" s="17" t="s">
        <v>19</v>
      </c>
      <c r="F207" s="195">
        <v>0</v>
      </c>
      <c r="H207" s="32"/>
    </row>
    <row r="208" spans="2:8" s="1" customFormat="1" ht="16.899999999999999" customHeight="1">
      <c r="B208" s="32"/>
      <c r="C208" s="194" t="s">
        <v>19</v>
      </c>
      <c r="D208" s="194" t="s">
        <v>644</v>
      </c>
      <c r="E208" s="17" t="s">
        <v>19</v>
      </c>
      <c r="F208" s="195">
        <v>0</v>
      </c>
      <c r="H208" s="32"/>
    </row>
    <row r="209" spans="2:8" s="1" customFormat="1" ht="16.899999999999999" customHeight="1">
      <c r="B209" s="32"/>
      <c r="C209" s="194" t="s">
        <v>19</v>
      </c>
      <c r="D209" s="194" t="s">
        <v>647</v>
      </c>
      <c r="E209" s="17" t="s">
        <v>19</v>
      </c>
      <c r="F209" s="195">
        <v>0</v>
      </c>
      <c r="H209" s="32"/>
    </row>
    <row r="210" spans="2:8" s="1" customFormat="1" ht="16.899999999999999" customHeight="1">
      <c r="B210" s="32"/>
      <c r="C210" s="194" t="s">
        <v>19</v>
      </c>
      <c r="D210" s="194" t="s">
        <v>645</v>
      </c>
      <c r="E210" s="17" t="s">
        <v>19</v>
      </c>
      <c r="F210" s="195">
        <v>11.816000000000001</v>
      </c>
      <c r="H210" s="32"/>
    </row>
    <row r="211" spans="2:8" s="7" customFormat="1" ht="16.899999999999999" customHeight="1">
      <c r="B211" s="92"/>
      <c r="C211" s="191" t="s">
        <v>104</v>
      </c>
      <c r="D211" s="192" t="s">
        <v>648</v>
      </c>
      <c r="E211" s="192" t="s">
        <v>19</v>
      </c>
      <c r="F211" s="193">
        <v>58.51</v>
      </c>
      <c r="H211" s="92"/>
    </row>
    <row r="212" spans="2:8" s="1" customFormat="1" ht="16.899999999999999" customHeight="1">
      <c r="B212" s="32"/>
      <c r="C212" s="194" t="s">
        <v>19</v>
      </c>
      <c r="D212" s="194" t="s">
        <v>546</v>
      </c>
      <c r="E212" s="17" t="s">
        <v>19</v>
      </c>
      <c r="F212" s="195">
        <v>0</v>
      </c>
      <c r="H212" s="32"/>
    </row>
    <row r="213" spans="2:8" s="1" customFormat="1" ht="16.899999999999999" customHeight="1">
      <c r="B213" s="32"/>
      <c r="C213" s="194" t="s">
        <v>19</v>
      </c>
      <c r="D213" s="194" t="s">
        <v>649</v>
      </c>
      <c r="E213" s="17" t="s">
        <v>19</v>
      </c>
      <c r="F213" s="195">
        <v>59.08</v>
      </c>
      <c r="H213" s="32"/>
    </row>
    <row r="214" spans="2:8" s="7" customFormat="1" ht="16.899999999999999" customHeight="1">
      <c r="B214" s="92"/>
      <c r="C214" s="191" t="s">
        <v>107</v>
      </c>
      <c r="D214" s="192" t="s">
        <v>650</v>
      </c>
      <c r="E214" s="192" t="s">
        <v>19</v>
      </c>
      <c r="F214" s="193">
        <v>58.51</v>
      </c>
      <c r="H214" s="92"/>
    </row>
    <row r="215" spans="2:8" s="1" customFormat="1" ht="16.899999999999999" customHeight="1">
      <c r="B215" s="32"/>
      <c r="C215" s="194" t="s">
        <v>19</v>
      </c>
      <c r="D215" s="194" t="s">
        <v>546</v>
      </c>
      <c r="E215" s="17" t="s">
        <v>19</v>
      </c>
      <c r="F215" s="195">
        <v>0</v>
      </c>
      <c r="H215" s="32"/>
    </row>
    <row r="216" spans="2:8" s="1" customFormat="1" ht="16.899999999999999" customHeight="1">
      <c r="B216" s="32"/>
      <c r="C216" s="194" t="s">
        <v>19</v>
      </c>
      <c r="D216" s="194" t="s">
        <v>649</v>
      </c>
      <c r="E216" s="17" t="s">
        <v>19</v>
      </c>
      <c r="F216" s="195">
        <v>59.08</v>
      </c>
      <c r="H216" s="32"/>
    </row>
    <row r="217" spans="2:8" s="7" customFormat="1" ht="16.899999999999999" customHeight="1">
      <c r="B217" s="92"/>
      <c r="C217" s="191" t="s">
        <v>257</v>
      </c>
      <c r="D217" s="192" t="s">
        <v>651</v>
      </c>
      <c r="E217" s="192" t="s">
        <v>19</v>
      </c>
      <c r="F217" s="193">
        <v>58.51</v>
      </c>
      <c r="H217" s="92"/>
    </row>
    <row r="218" spans="2:8" s="1" customFormat="1" ht="16.899999999999999" customHeight="1">
      <c r="B218" s="32"/>
      <c r="C218" s="194" t="s">
        <v>19</v>
      </c>
      <c r="D218" s="194" t="s">
        <v>546</v>
      </c>
      <c r="E218" s="17" t="s">
        <v>19</v>
      </c>
      <c r="F218" s="195">
        <v>0</v>
      </c>
      <c r="H218" s="32"/>
    </row>
    <row r="219" spans="2:8" s="1" customFormat="1" ht="16.899999999999999" customHeight="1">
      <c r="B219" s="32"/>
      <c r="C219" s="194" t="s">
        <v>19</v>
      </c>
      <c r="D219" s="194" t="s">
        <v>649</v>
      </c>
      <c r="E219" s="17" t="s">
        <v>19</v>
      </c>
      <c r="F219" s="195">
        <v>59.08</v>
      </c>
      <c r="H219" s="32"/>
    </row>
    <row r="220" spans="2:8" s="7" customFormat="1" ht="16.899999999999999" customHeight="1">
      <c r="B220" s="92"/>
      <c r="C220" s="191" t="s">
        <v>652</v>
      </c>
      <c r="D220" s="192" t="s">
        <v>653</v>
      </c>
      <c r="E220" s="192" t="s">
        <v>19</v>
      </c>
      <c r="F220" s="193">
        <v>58.51</v>
      </c>
      <c r="H220" s="92"/>
    </row>
    <row r="221" spans="2:8" s="1" customFormat="1" ht="16.899999999999999" customHeight="1">
      <c r="B221" s="32"/>
      <c r="C221" s="194" t="s">
        <v>19</v>
      </c>
      <c r="D221" s="194" t="s">
        <v>546</v>
      </c>
      <c r="E221" s="17" t="s">
        <v>19</v>
      </c>
      <c r="F221" s="195">
        <v>0</v>
      </c>
      <c r="H221" s="32"/>
    </row>
    <row r="222" spans="2:8" s="1" customFormat="1" ht="16.899999999999999" customHeight="1">
      <c r="B222" s="32"/>
      <c r="C222" s="194" t="s">
        <v>19</v>
      </c>
      <c r="D222" s="194" t="s">
        <v>649</v>
      </c>
      <c r="E222" s="17" t="s">
        <v>19</v>
      </c>
      <c r="F222" s="195">
        <v>59.08</v>
      </c>
      <c r="H222" s="32"/>
    </row>
    <row r="223" spans="2:8" s="7" customFormat="1" ht="16.899999999999999" customHeight="1">
      <c r="B223" s="92"/>
      <c r="C223" s="191" t="s">
        <v>654</v>
      </c>
      <c r="D223" s="192" t="s">
        <v>655</v>
      </c>
      <c r="E223" s="192" t="s">
        <v>19</v>
      </c>
      <c r="F223" s="193">
        <v>11.702</v>
      </c>
      <c r="H223" s="92"/>
    </row>
    <row r="224" spans="2:8" s="1" customFormat="1" ht="16.899999999999999" customHeight="1">
      <c r="B224" s="32"/>
      <c r="C224" s="194" t="s">
        <v>19</v>
      </c>
      <c r="D224" s="194" t="s">
        <v>546</v>
      </c>
      <c r="E224" s="17" t="s">
        <v>19</v>
      </c>
      <c r="F224" s="195">
        <v>0</v>
      </c>
      <c r="H224" s="32"/>
    </row>
    <row r="225" spans="2:8" s="1" customFormat="1" ht="16.899999999999999" customHeight="1">
      <c r="B225" s="32"/>
      <c r="C225" s="194" t="s">
        <v>19</v>
      </c>
      <c r="D225" s="194" t="s">
        <v>656</v>
      </c>
      <c r="E225" s="17" t="s">
        <v>19</v>
      </c>
      <c r="F225" s="195">
        <v>0</v>
      </c>
      <c r="H225" s="32"/>
    </row>
    <row r="226" spans="2:8" s="1" customFormat="1" ht="16.899999999999999" customHeight="1">
      <c r="B226" s="32"/>
      <c r="C226" s="194" t="s">
        <v>19</v>
      </c>
      <c r="D226" s="194" t="s">
        <v>645</v>
      </c>
      <c r="E226" s="17" t="s">
        <v>19</v>
      </c>
      <c r="F226" s="195">
        <v>11.816000000000001</v>
      </c>
      <c r="H226" s="32"/>
    </row>
    <row r="227" spans="2:8" s="7" customFormat="1" ht="16.899999999999999" customHeight="1">
      <c r="B227" s="92"/>
      <c r="C227" s="191" t="s">
        <v>481</v>
      </c>
      <c r="D227" s="192" t="s">
        <v>482</v>
      </c>
      <c r="E227" s="192" t="s">
        <v>19</v>
      </c>
      <c r="F227" s="193">
        <v>1</v>
      </c>
      <c r="H227" s="92"/>
    </row>
    <row r="228" spans="2:8" s="1" customFormat="1" ht="16.899999999999999" customHeight="1">
      <c r="B228" s="32"/>
      <c r="C228" s="194" t="s">
        <v>19</v>
      </c>
      <c r="D228" s="194" t="s">
        <v>546</v>
      </c>
      <c r="E228" s="17" t="s">
        <v>19</v>
      </c>
      <c r="F228" s="195">
        <v>0</v>
      </c>
      <c r="H228" s="32"/>
    </row>
    <row r="229" spans="2:8" s="1" customFormat="1" ht="16.899999999999999" customHeight="1">
      <c r="B229" s="32"/>
      <c r="C229" s="194" t="s">
        <v>19</v>
      </c>
      <c r="D229" s="194" t="s">
        <v>524</v>
      </c>
      <c r="E229" s="17" t="s">
        <v>19</v>
      </c>
      <c r="F229" s="195">
        <v>0</v>
      </c>
      <c r="H229" s="32"/>
    </row>
    <row r="230" spans="2:8" s="1" customFormat="1" ht="16.899999999999999" customHeight="1">
      <c r="B230" s="32"/>
      <c r="C230" s="194" t="s">
        <v>19</v>
      </c>
      <c r="D230" s="194" t="s">
        <v>512</v>
      </c>
      <c r="E230" s="17" t="s">
        <v>19</v>
      </c>
      <c r="F230" s="195">
        <v>1</v>
      </c>
      <c r="H230" s="32"/>
    </row>
    <row r="231" spans="2:8" s="1" customFormat="1" ht="16.899999999999999" customHeight="1">
      <c r="B231" s="32"/>
      <c r="C231" s="196" t="s">
        <v>548</v>
      </c>
      <c r="H231" s="32"/>
    </row>
    <row r="232" spans="2:8" s="1" customFormat="1" ht="16.899999999999999" customHeight="1">
      <c r="B232" s="32"/>
      <c r="C232" s="194" t="s">
        <v>520</v>
      </c>
      <c r="D232" s="194" t="s">
        <v>521</v>
      </c>
      <c r="E232" s="17" t="s">
        <v>495</v>
      </c>
      <c r="F232" s="195">
        <v>1</v>
      </c>
      <c r="H232" s="32"/>
    </row>
    <row r="233" spans="2:8" s="7" customFormat="1" ht="16.899999999999999" customHeight="1">
      <c r="B233" s="92"/>
      <c r="C233" s="191" t="s">
        <v>657</v>
      </c>
      <c r="D233" s="192" t="s">
        <v>658</v>
      </c>
      <c r="E233" s="192" t="s">
        <v>19</v>
      </c>
      <c r="F233" s="193">
        <v>30</v>
      </c>
      <c r="H233" s="92"/>
    </row>
    <row r="234" spans="2:8" s="1" customFormat="1" ht="16.899999999999999" customHeight="1">
      <c r="B234" s="32"/>
      <c r="C234" s="194" t="s">
        <v>19</v>
      </c>
      <c r="D234" s="194" t="s">
        <v>546</v>
      </c>
      <c r="E234" s="17" t="s">
        <v>19</v>
      </c>
      <c r="F234" s="195">
        <v>0</v>
      </c>
      <c r="H234" s="32"/>
    </row>
    <row r="235" spans="2:8" s="1" customFormat="1" ht="16.899999999999999" customHeight="1">
      <c r="B235" s="32"/>
      <c r="C235" s="194" t="s">
        <v>19</v>
      </c>
      <c r="D235" s="194" t="s">
        <v>659</v>
      </c>
      <c r="E235" s="17" t="s">
        <v>19</v>
      </c>
      <c r="F235" s="195">
        <v>0</v>
      </c>
      <c r="H235" s="32"/>
    </row>
    <row r="236" spans="2:8" s="1" customFormat="1" ht="16.899999999999999" customHeight="1">
      <c r="B236" s="32"/>
      <c r="C236" s="194" t="s">
        <v>19</v>
      </c>
      <c r="D236" s="194" t="s">
        <v>660</v>
      </c>
      <c r="E236" s="17" t="s">
        <v>19</v>
      </c>
      <c r="F236" s="195">
        <v>30</v>
      </c>
      <c r="H236" s="32"/>
    </row>
    <row r="237" spans="2:8" s="7" customFormat="1" ht="16.899999999999999" customHeight="1">
      <c r="B237" s="92"/>
      <c r="C237" s="191" t="s">
        <v>661</v>
      </c>
      <c r="D237" s="192" t="s">
        <v>662</v>
      </c>
      <c r="E237" s="192" t="s">
        <v>19</v>
      </c>
      <c r="F237" s="193">
        <v>90</v>
      </c>
      <c r="H237" s="92"/>
    </row>
    <row r="238" spans="2:8" s="1" customFormat="1" ht="16.899999999999999" customHeight="1">
      <c r="B238" s="32"/>
      <c r="C238" s="194" t="s">
        <v>19</v>
      </c>
      <c r="D238" s="194" t="s">
        <v>546</v>
      </c>
      <c r="E238" s="17" t="s">
        <v>19</v>
      </c>
      <c r="F238" s="195">
        <v>0</v>
      </c>
      <c r="H238" s="32"/>
    </row>
    <row r="239" spans="2:8" s="1" customFormat="1" ht="16.899999999999999" customHeight="1">
      <c r="B239" s="32"/>
      <c r="C239" s="194" t="s">
        <v>19</v>
      </c>
      <c r="D239" s="194" t="s">
        <v>663</v>
      </c>
      <c r="E239" s="17" t="s">
        <v>19</v>
      </c>
      <c r="F239" s="195">
        <v>0</v>
      </c>
      <c r="H239" s="32"/>
    </row>
    <row r="240" spans="2:8" s="1" customFormat="1" ht="16.899999999999999" customHeight="1">
      <c r="B240" s="32"/>
      <c r="C240" s="194" t="s">
        <v>19</v>
      </c>
      <c r="D240" s="194" t="s">
        <v>664</v>
      </c>
      <c r="E240" s="17" t="s">
        <v>19</v>
      </c>
      <c r="F240" s="195">
        <v>90</v>
      </c>
      <c r="H240" s="32"/>
    </row>
    <row r="241" spans="2:8" s="7" customFormat="1" ht="16.899999999999999" customHeight="1">
      <c r="B241" s="92"/>
      <c r="C241" s="191" t="s">
        <v>483</v>
      </c>
      <c r="D241" s="192" t="s">
        <v>484</v>
      </c>
      <c r="E241" s="192" t="s">
        <v>19</v>
      </c>
      <c r="F241" s="193">
        <v>1</v>
      </c>
      <c r="H241" s="92"/>
    </row>
    <row r="242" spans="2:8" s="1" customFormat="1" ht="16.899999999999999" customHeight="1">
      <c r="B242" s="32"/>
      <c r="C242" s="194" t="s">
        <v>19</v>
      </c>
      <c r="D242" s="194" t="s">
        <v>546</v>
      </c>
      <c r="E242" s="17" t="s">
        <v>19</v>
      </c>
      <c r="F242" s="195">
        <v>0</v>
      </c>
      <c r="H242" s="32"/>
    </row>
    <row r="243" spans="2:8" s="1" customFormat="1" ht="16.899999999999999" customHeight="1">
      <c r="B243" s="32"/>
      <c r="C243" s="194" t="s">
        <v>19</v>
      </c>
      <c r="D243" s="194" t="s">
        <v>665</v>
      </c>
      <c r="E243" s="17" t="s">
        <v>19</v>
      </c>
      <c r="F243" s="195">
        <v>0</v>
      </c>
      <c r="H243" s="32"/>
    </row>
    <row r="244" spans="2:8" s="1" customFormat="1" ht="16.899999999999999" customHeight="1">
      <c r="B244" s="32"/>
      <c r="C244" s="194" t="s">
        <v>19</v>
      </c>
      <c r="D244" s="194" t="s">
        <v>666</v>
      </c>
      <c r="E244" s="17" t="s">
        <v>19</v>
      </c>
      <c r="F244" s="195">
        <v>0</v>
      </c>
      <c r="H244" s="32"/>
    </row>
    <row r="245" spans="2:8" s="1" customFormat="1" ht="16.899999999999999" customHeight="1">
      <c r="B245" s="32"/>
      <c r="C245" s="194" t="s">
        <v>19</v>
      </c>
      <c r="D245" s="194" t="s">
        <v>667</v>
      </c>
      <c r="E245" s="17" t="s">
        <v>19</v>
      </c>
      <c r="F245" s="195">
        <v>0</v>
      </c>
      <c r="H245" s="32"/>
    </row>
    <row r="246" spans="2:8" s="1" customFormat="1" ht="16.899999999999999" customHeight="1">
      <c r="B246" s="32"/>
      <c r="C246" s="194" t="s">
        <v>19</v>
      </c>
      <c r="D246" s="194" t="s">
        <v>512</v>
      </c>
      <c r="E246" s="17" t="s">
        <v>19</v>
      </c>
      <c r="F246" s="195">
        <v>1</v>
      </c>
      <c r="H246" s="32"/>
    </row>
    <row r="247" spans="2:8" s="1" customFormat="1" ht="16.899999999999999" customHeight="1">
      <c r="B247" s="32"/>
      <c r="C247" s="196" t="s">
        <v>548</v>
      </c>
      <c r="H247" s="32"/>
    </row>
    <row r="248" spans="2:8" s="1" customFormat="1" ht="16.899999999999999" customHeight="1">
      <c r="B248" s="32"/>
      <c r="C248" s="194" t="s">
        <v>528</v>
      </c>
      <c r="D248" s="194" t="s">
        <v>529</v>
      </c>
      <c r="E248" s="17" t="s">
        <v>495</v>
      </c>
      <c r="F248" s="195">
        <v>1</v>
      </c>
      <c r="H248" s="32"/>
    </row>
    <row r="249" spans="2:8" s="1" customFormat="1" ht="16.899999999999999" customHeight="1">
      <c r="B249" s="32"/>
      <c r="C249" s="197" t="s">
        <v>19</v>
      </c>
      <c r="D249" s="192" t="s">
        <v>641</v>
      </c>
      <c r="E249" s="198" t="s">
        <v>19</v>
      </c>
      <c r="F249" s="199">
        <v>130.30799999999999</v>
      </c>
      <c r="H249" s="32"/>
    </row>
    <row r="250" spans="2:8" s="1" customFormat="1" ht="16.899999999999999" customHeight="1">
      <c r="B250" s="32"/>
      <c r="C250" s="194" t="s">
        <v>19</v>
      </c>
      <c r="D250" s="194" t="s">
        <v>542</v>
      </c>
      <c r="E250" s="17" t="s">
        <v>19</v>
      </c>
      <c r="F250" s="195">
        <v>130.30799999999999</v>
      </c>
      <c r="H250" s="32"/>
    </row>
    <row r="251" spans="2:8" s="1" customFormat="1" ht="16.899999999999999" customHeight="1">
      <c r="B251" s="32"/>
      <c r="C251" s="197" t="s">
        <v>19</v>
      </c>
      <c r="D251" s="192" t="s">
        <v>649</v>
      </c>
      <c r="E251" s="198" t="s">
        <v>19</v>
      </c>
      <c r="F251" s="199">
        <v>59.08</v>
      </c>
      <c r="H251" s="32"/>
    </row>
    <row r="252" spans="2:8" s="1" customFormat="1" ht="16.899999999999999" customHeight="1">
      <c r="B252" s="32"/>
      <c r="C252" s="194" t="s">
        <v>19</v>
      </c>
      <c r="D252" s="194" t="s">
        <v>527</v>
      </c>
      <c r="E252" s="17" t="s">
        <v>19</v>
      </c>
      <c r="F252" s="195">
        <v>59.08</v>
      </c>
      <c r="H252" s="32"/>
    </row>
    <row r="253" spans="2:8" s="1" customFormat="1" ht="7.35" customHeight="1">
      <c r="B253" s="41"/>
      <c r="C253" s="42"/>
      <c r="D253" s="42"/>
      <c r="E253" s="42"/>
      <c r="F253" s="42"/>
      <c r="G253" s="42"/>
      <c r="H253" s="32"/>
    </row>
    <row r="254" spans="2:8" s="1" customFormat="1" ht="11.25"/>
  </sheetData>
  <sheetProtection algorithmName="SHA-512" hashValue="amQtrZfVeg6bXGZ8TaUxFIkXFG5fmr4ziQg/xTkNWFORhVWMZ69TepcKpjOKIehzh8qjqhM7MYz1r7uOSiNutg==" saltValue="kNFazbao0krM5HnZjZ4PlLSftpT5bo8xQVwMOUYLn8eoTLKle4cIlNn2Urx31PXcOaErlIScsskUoKk4HncXsw==" spinCount="100000" sheet="1" objects="1" scenarios="1" formatColumns="0" formatRows="0"/>
  <mergeCells count="2">
    <mergeCell ref="D5:F5"/>
    <mergeCell ref="D6:F6"/>
  </mergeCells>
  <hyperlinks>
    <hyperlink ref="C11" r:id="rId1" xr:uid="{00000000-0004-0000-0500-000000000000}"/>
    <hyperlink ref="C18" r:id="rId2" xr:uid="{00000000-0004-0000-0500-000001000000}"/>
    <hyperlink ref="C22" r:id="rId3" xr:uid="{00000000-0004-0000-0500-000002000000}"/>
    <hyperlink ref="C31" r:id="rId4" xr:uid="{00000000-0004-0000-0500-000003000000}"/>
    <hyperlink ref="C41" r:id="rId5" xr:uid="{00000000-0004-0000-0500-000004000000}"/>
    <hyperlink ref="C50" r:id="rId6" xr:uid="{00000000-0004-0000-0500-000005000000}"/>
    <hyperlink ref="C68" r:id="rId7" xr:uid="{00000000-0004-0000-0500-000006000000}"/>
    <hyperlink ref="C75" r:id="rId8" xr:uid="{00000000-0004-0000-0500-000007000000}"/>
    <hyperlink ref="C85" r:id="rId9" xr:uid="{00000000-0004-0000-0500-000008000000}"/>
    <hyperlink ref="C92" r:id="rId10" xr:uid="{00000000-0004-0000-0500-000009000000}"/>
    <hyperlink ref="C108" r:id="rId11" xr:uid="{00000000-0004-0000-0500-00000A000000}"/>
    <hyperlink ref="C114" r:id="rId12" xr:uid="{00000000-0004-0000-0500-00000B000000}"/>
    <hyperlink ref="C120" r:id="rId13" xr:uid="{00000000-0004-0000-0500-00000C000000}"/>
    <hyperlink ref="C157" r:id="rId14" xr:uid="{00000000-0004-0000-0500-00000D000000}"/>
    <hyperlink ref="C163" r:id="rId15" xr:uid="{00000000-0004-0000-0500-00000E000000}"/>
    <hyperlink ref="C168" r:id="rId16" xr:uid="{00000000-0004-0000-0500-00000F000000}"/>
    <hyperlink ref="C173" r:id="rId17" xr:uid="{00000000-0004-0000-0500-000010000000}"/>
    <hyperlink ref="C179" r:id="rId18" xr:uid="{00000000-0004-0000-0500-000011000000}"/>
    <hyperlink ref="C192" r:id="rId19" xr:uid="{00000000-0004-0000-0500-000012000000}"/>
    <hyperlink ref="C195" r:id="rId20" xr:uid="{00000000-0004-0000-0500-000013000000}"/>
    <hyperlink ref="C202" r:id="rId21" xr:uid="{00000000-0004-0000-0500-000014000000}"/>
    <hyperlink ref="C206" r:id="rId22" xr:uid="{00000000-0004-0000-0500-000015000000}"/>
    <hyperlink ref="C211" r:id="rId23" xr:uid="{00000000-0004-0000-0500-000016000000}"/>
    <hyperlink ref="C214" r:id="rId24" xr:uid="{00000000-0004-0000-0500-000017000000}"/>
    <hyperlink ref="C217" r:id="rId25" xr:uid="{00000000-0004-0000-0500-000018000000}"/>
    <hyperlink ref="C220" r:id="rId26" xr:uid="{00000000-0004-0000-0500-000019000000}"/>
    <hyperlink ref="C223" r:id="rId27" xr:uid="{00000000-0004-0000-0500-00001A000000}"/>
    <hyperlink ref="C227" r:id="rId28" xr:uid="{00000000-0004-0000-0500-00001B000000}"/>
    <hyperlink ref="C233" r:id="rId29" xr:uid="{00000000-0004-0000-0500-00001C000000}"/>
    <hyperlink ref="C237" r:id="rId30" xr:uid="{00000000-0004-0000-0500-00001D000000}"/>
    <hyperlink ref="C241" r:id="rId31" xr:uid="{00000000-0004-0000-0500-00001E000000}"/>
  </hyperlink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3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00" customWidth="1"/>
    <col min="2" max="2" width="1.6640625" style="200" customWidth="1"/>
    <col min="3" max="4" width="5" style="200" customWidth="1"/>
    <col min="5" max="5" width="11.6640625" style="200" customWidth="1"/>
    <col min="6" max="6" width="9.1640625" style="200" customWidth="1"/>
    <col min="7" max="7" width="5" style="200" customWidth="1"/>
    <col min="8" max="8" width="77.83203125" style="200" customWidth="1"/>
    <col min="9" max="10" width="20" style="200" customWidth="1"/>
    <col min="11" max="11" width="1.6640625" style="200" customWidth="1"/>
  </cols>
  <sheetData>
    <row r="1" spans="2:11" customFormat="1" ht="37.5" customHeight="1"/>
    <row r="2" spans="2:11" customFormat="1" ht="7.5" customHeight="1">
      <c r="B2" s="201"/>
      <c r="C2" s="202"/>
      <c r="D2" s="202"/>
      <c r="E2" s="202"/>
      <c r="F2" s="202"/>
      <c r="G2" s="202"/>
      <c r="H2" s="202"/>
      <c r="I2" s="202"/>
      <c r="J2" s="202"/>
      <c r="K2" s="203"/>
    </row>
    <row r="3" spans="2:11" s="15" customFormat="1" ht="45" customHeight="1">
      <c r="B3" s="204"/>
      <c r="C3" s="332" t="s">
        <v>668</v>
      </c>
      <c r="D3" s="332"/>
      <c r="E3" s="332"/>
      <c r="F3" s="332"/>
      <c r="G3" s="332"/>
      <c r="H3" s="332"/>
      <c r="I3" s="332"/>
      <c r="J3" s="332"/>
      <c r="K3" s="205"/>
    </row>
    <row r="4" spans="2:11" customFormat="1" ht="25.5" customHeight="1">
      <c r="B4" s="206"/>
      <c r="C4" s="331" t="s">
        <v>669</v>
      </c>
      <c r="D4" s="331"/>
      <c r="E4" s="331"/>
      <c r="F4" s="331"/>
      <c r="G4" s="331"/>
      <c r="H4" s="331"/>
      <c r="I4" s="331"/>
      <c r="J4" s="331"/>
      <c r="K4" s="207"/>
    </row>
    <row r="5" spans="2:11" customFormat="1" ht="5.25" customHeight="1">
      <c r="B5" s="206"/>
      <c r="C5" s="208"/>
      <c r="D5" s="208"/>
      <c r="E5" s="208"/>
      <c r="F5" s="208"/>
      <c r="G5" s="208"/>
      <c r="H5" s="208"/>
      <c r="I5" s="208"/>
      <c r="J5" s="208"/>
      <c r="K5" s="207"/>
    </row>
    <row r="6" spans="2:11" customFormat="1" ht="15" customHeight="1">
      <c r="B6" s="206"/>
      <c r="C6" s="330" t="s">
        <v>670</v>
      </c>
      <c r="D6" s="330"/>
      <c r="E6" s="330"/>
      <c r="F6" s="330"/>
      <c r="G6" s="330"/>
      <c r="H6" s="330"/>
      <c r="I6" s="330"/>
      <c r="J6" s="330"/>
      <c r="K6" s="207"/>
    </row>
    <row r="7" spans="2:11" customFormat="1" ht="15" customHeight="1">
      <c r="B7" s="210"/>
      <c r="C7" s="330" t="s">
        <v>671</v>
      </c>
      <c r="D7" s="330"/>
      <c r="E7" s="330"/>
      <c r="F7" s="330"/>
      <c r="G7" s="330"/>
      <c r="H7" s="330"/>
      <c r="I7" s="330"/>
      <c r="J7" s="330"/>
      <c r="K7" s="207"/>
    </row>
    <row r="8" spans="2:11" customFormat="1" ht="12.75" customHeight="1">
      <c r="B8" s="210"/>
      <c r="C8" s="209"/>
      <c r="D8" s="209"/>
      <c r="E8" s="209"/>
      <c r="F8" s="209"/>
      <c r="G8" s="209"/>
      <c r="H8" s="209"/>
      <c r="I8" s="209"/>
      <c r="J8" s="209"/>
      <c r="K8" s="207"/>
    </row>
    <row r="9" spans="2:11" customFormat="1" ht="15" customHeight="1">
      <c r="B9" s="210"/>
      <c r="C9" s="330" t="s">
        <v>672</v>
      </c>
      <c r="D9" s="330"/>
      <c r="E9" s="330"/>
      <c r="F9" s="330"/>
      <c r="G9" s="330"/>
      <c r="H9" s="330"/>
      <c r="I9" s="330"/>
      <c r="J9" s="330"/>
      <c r="K9" s="207"/>
    </row>
    <row r="10" spans="2:11" customFormat="1" ht="15" customHeight="1">
      <c r="B10" s="210"/>
      <c r="C10" s="209"/>
      <c r="D10" s="330" t="s">
        <v>673</v>
      </c>
      <c r="E10" s="330"/>
      <c r="F10" s="330"/>
      <c r="G10" s="330"/>
      <c r="H10" s="330"/>
      <c r="I10" s="330"/>
      <c r="J10" s="330"/>
      <c r="K10" s="207"/>
    </row>
    <row r="11" spans="2:11" customFormat="1" ht="15" customHeight="1">
      <c r="B11" s="210"/>
      <c r="C11" s="211"/>
      <c r="D11" s="330" t="s">
        <v>674</v>
      </c>
      <c r="E11" s="330"/>
      <c r="F11" s="330"/>
      <c r="G11" s="330"/>
      <c r="H11" s="330"/>
      <c r="I11" s="330"/>
      <c r="J11" s="330"/>
      <c r="K11" s="207"/>
    </row>
    <row r="12" spans="2:11" customFormat="1" ht="15" customHeight="1">
      <c r="B12" s="210"/>
      <c r="C12" s="211"/>
      <c r="D12" s="209"/>
      <c r="E12" s="209"/>
      <c r="F12" s="209"/>
      <c r="G12" s="209"/>
      <c r="H12" s="209"/>
      <c r="I12" s="209"/>
      <c r="J12" s="209"/>
      <c r="K12" s="207"/>
    </row>
    <row r="13" spans="2:11" customFormat="1" ht="15" customHeight="1">
      <c r="B13" s="210"/>
      <c r="C13" s="211"/>
      <c r="D13" s="212" t="s">
        <v>675</v>
      </c>
      <c r="E13" s="209"/>
      <c r="F13" s="209"/>
      <c r="G13" s="209"/>
      <c r="H13" s="209"/>
      <c r="I13" s="209"/>
      <c r="J13" s="209"/>
      <c r="K13" s="207"/>
    </row>
    <row r="14" spans="2:11" customFormat="1" ht="12.75" customHeight="1">
      <c r="B14" s="210"/>
      <c r="C14" s="211"/>
      <c r="D14" s="211"/>
      <c r="E14" s="211"/>
      <c r="F14" s="211"/>
      <c r="G14" s="211"/>
      <c r="H14" s="211"/>
      <c r="I14" s="211"/>
      <c r="J14" s="211"/>
      <c r="K14" s="207"/>
    </row>
    <row r="15" spans="2:11" customFormat="1" ht="15" customHeight="1">
      <c r="B15" s="210"/>
      <c r="C15" s="211"/>
      <c r="D15" s="330" t="s">
        <v>676</v>
      </c>
      <c r="E15" s="330"/>
      <c r="F15" s="330"/>
      <c r="G15" s="330"/>
      <c r="H15" s="330"/>
      <c r="I15" s="330"/>
      <c r="J15" s="330"/>
      <c r="K15" s="207"/>
    </row>
    <row r="16" spans="2:11" customFormat="1" ht="15" customHeight="1">
      <c r="B16" s="210"/>
      <c r="C16" s="211"/>
      <c r="D16" s="330" t="s">
        <v>677</v>
      </c>
      <c r="E16" s="330"/>
      <c r="F16" s="330"/>
      <c r="G16" s="330"/>
      <c r="H16" s="330"/>
      <c r="I16" s="330"/>
      <c r="J16" s="330"/>
      <c r="K16" s="207"/>
    </row>
    <row r="17" spans="2:11" customFormat="1" ht="15" customHeight="1">
      <c r="B17" s="210"/>
      <c r="C17" s="211"/>
      <c r="D17" s="330" t="s">
        <v>678</v>
      </c>
      <c r="E17" s="330"/>
      <c r="F17" s="330"/>
      <c r="G17" s="330"/>
      <c r="H17" s="330"/>
      <c r="I17" s="330"/>
      <c r="J17" s="330"/>
      <c r="K17" s="207"/>
    </row>
    <row r="18" spans="2:11" customFormat="1" ht="15" customHeight="1">
      <c r="B18" s="210"/>
      <c r="C18" s="211"/>
      <c r="D18" s="211"/>
      <c r="E18" s="213" t="s">
        <v>78</v>
      </c>
      <c r="F18" s="330" t="s">
        <v>679</v>
      </c>
      <c r="G18" s="330"/>
      <c r="H18" s="330"/>
      <c r="I18" s="330"/>
      <c r="J18" s="330"/>
      <c r="K18" s="207"/>
    </row>
    <row r="19" spans="2:11" customFormat="1" ht="15" customHeight="1">
      <c r="B19" s="210"/>
      <c r="C19" s="211"/>
      <c r="D19" s="211"/>
      <c r="E19" s="213" t="s">
        <v>680</v>
      </c>
      <c r="F19" s="330" t="s">
        <v>681</v>
      </c>
      <c r="G19" s="330"/>
      <c r="H19" s="330"/>
      <c r="I19" s="330"/>
      <c r="J19" s="330"/>
      <c r="K19" s="207"/>
    </row>
    <row r="20" spans="2:11" customFormat="1" ht="15" customHeight="1">
      <c r="B20" s="210"/>
      <c r="C20" s="211"/>
      <c r="D20" s="211"/>
      <c r="E20" s="213" t="s">
        <v>682</v>
      </c>
      <c r="F20" s="330" t="s">
        <v>683</v>
      </c>
      <c r="G20" s="330"/>
      <c r="H20" s="330"/>
      <c r="I20" s="330"/>
      <c r="J20" s="330"/>
      <c r="K20" s="207"/>
    </row>
    <row r="21" spans="2:11" customFormat="1" ht="15" customHeight="1">
      <c r="B21" s="210"/>
      <c r="C21" s="211"/>
      <c r="D21" s="211"/>
      <c r="E21" s="213" t="s">
        <v>93</v>
      </c>
      <c r="F21" s="330" t="s">
        <v>94</v>
      </c>
      <c r="G21" s="330"/>
      <c r="H21" s="330"/>
      <c r="I21" s="330"/>
      <c r="J21" s="330"/>
      <c r="K21" s="207"/>
    </row>
    <row r="22" spans="2:11" customFormat="1" ht="15" customHeight="1">
      <c r="B22" s="210"/>
      <c r="C22" s="211"/>
      <c r="D22" s="211"/>
      <c r="E22" s="213" t="s">
        <v>684</v>
      </c>
      <c r="F22" s="330" t="s">
        <v>685</v>
      </c>
      <c r="G22" s="330"/>
      <c r="H22" s="330"/>
      <c r="I22" s="330"/>
      <c r="J22" s="330"/>
      <c r="K22" s="207"/>
    </row>
    <row r="23" spans="2:11" customFormat="1" ht="15" customHeight="1">
      <c r="B23" s="210"/>
      <c r="C23" s="211"/>
      <c r="D23" s="211"/>
      <c r="E23" s="213" t="s">
        <v>85</v>
      </c>
      <c r="F23" s="330" t="s">
        <v>686</v>
      </c>
      <c r="G23" s="330"/>
      <c r="H23" s="330"/>
      <c r="I23" s="330"/>
      <c r="J23" s="330"/>
      <c r="K23" s="207"/>
    </row>
    <row r="24" spans="2:11" customFormat="1" ht="12.75" customHeight="1">
      <c r="B24" s="210"/>
      <c r="C24" s="211"/>
      <c r="D24" s="211"/>
      <c r="E24" s="211"/>
      <c r="F24" s="211"/>
      <c r="G24" s="211"/>
      <c r="H24" s="211"/>
      <c r="I24" s="211"/>
      <c r="J24" s="211"/>
      <c r="K24" s="207"/>
    </row>
    <row r="25" spans="2:11" customFormat="1" ht="15" customHeight="1">
      <c r="B25" s="210"/>
      <c r="C25" s="330" t="s">
        <v>687</v>
      </c>
      <c r="D25" s="330"/>
      <c r="E25" s="330"/>
      <c r="F25" s="330"/>
      <c r="G25" s="330"/>
      <c r="H25" s="330"/>
      <c r="I25" s="330"/>
      <c r="J25" s="330"/>
      <c r="K25" s="207"/>
    </row>
    <row r="26" spans="2:11" customFormat="1" ht="15" customHeight="1">
      <c r="B26" s="210"/>
      <c r="C26" s="330" t="s">
        <v>688</v>
      </c>
      <c r="D26" s="330"/>
      <c r="E26" s="330"/>
      <c r="F26" s="330"/>
      <c r="G26" s="330"/>
      <c r="H26" s="330"/>
      <c r="I26" s="330"/>
      <c r="J26" s="330"/>
      <c r="K26" s="207"/>
    </row>
    <row r="27" spans="2:11" customFormat="1" ht="15" customHeight="1">
      <c r="B27" s="210"/>
      <c r="C27" s="209"/>
      <c r="D27" s="330" t="s">
        <v>689</v>
      </c>
      <c r="E27" s="330"/>
      <c r="F27" s="330"/>
      <c r="G27" s="330"/>
      <c r="H27" s="330"/>
      <c r="I27" s="330"/>
      <c r="J27" s="330"/>
      <c r="K27" s="207"/>
    </row>
    <row r="28" spans="2:11" customFormat="1" ht="15" customHeight="1">
      <c r="B28" s="210"/>
      <c r="C28" s="211"/>
      <c r="D28" s="330" t="s">
        <v>690</v>
      </c>
      <c r="E28" s="330"/>
      <c r="F28" s="330"/>
      <c r="G28" s="330"/>
      <c r="H28" s="330"/>
      <c r="I28" s="330"/>
      <c r="J28" s="330"/>
      <c r="K28" s="207"/>
    </row>
    <row r="29" spans="2:11" customFormat="1" ht="12.75" customHeight="1">
      <c r="B29" s="210"/>
      <c r="C29" s="211"/>
      <c r="D29" s="211"/>
      <c r="E29" s="211"/>
      <c r="F29" s="211"/>
      <c r="G29" s="211"/>
      <c r="H29" s="211"/>
      <c r="I29" s="211"/>
      <c r="J29" s="211"/>
      <c r="K29" s="207"/>
    </row>
    <row r="30" spans="2:11" customFormat="1" ht="15" customHeight="1">
      <c r="B30" s="210"/>
      <c r="C30" s="211"/>
      <c r="D30" s="330" t="s">
        <v>691</v>
      </c>
      <c r="E30" s="330"/>
      <c r="F30" s="330"/>
      <c r="G30" s="330"/>
      <c r="H30" s="330"/>
      <c r="I30" s="330"/>
      <c r="J30" s="330"/>
      <c r="K30" s="207"/>
    </row>
    <row r="31" spans="2:11" customFormat="1" ht="15" customHeight="1">
      <c r="B31" s="210"/>
      <c r="C31" s="211"/>
      <c r="D31" s="330" t="s">
        <v>692</v>
      </c>
      <c r="E31" s="330"/>
      <c r="F31" s="330"/>
      <c r="G31" s="330"/>
      <c r="H31" s="330"/>
      <c r="I31" s="330"/>
      <c r="J31" s="330"/>
      <c r="K31" s="207"/>
    </row>
    <row r="32" spans="2:11" customFormat="1" ht="12.75" customHeight="1">
      <c r="B32" s="210"/>
      <c r="C32" s="211"/>
      <c r="D32" s="211"/>
      <c r="E32" s="211"/>
      <c r="F32" s="211"/>
      <c r="G32" s="211"/>
      <c r="H32" s="211"/>
      <c r="I32" s="211"/>
      <c r="J32" s="211"/>
      <c r="K32" s="207"/>
    </row>
    <row r="33" spans="2:11" customFormat="1" ht="15" customHeight="1">
      <c r="B33" s="210"/>
      <c r="C33" s="211"/>
      <c r="D33" s="330" t="s">
        <v>693</v>
      </c>
      <c r="E33" s="330"/>
      <c r="F33" s="330"/>
      <c r="G33" s="330"/>
      <c r="H33" s="330"/>
      <c r="I33" s="330"/>
      <c r="J33" s="330"/>
      <c r="K33" s="207"/>
    </row>
    <row r="34" spans="2:11" customFormat="1" ht="15" customHeight="1">
      <c r="B34" s="210"/>
      <c r="C34" s="211"/>
      <c r="D34" s="330" t="s">
        <v>694</v>
      </c>
      <c r="E34" s="330"/>
      <c r="F34" s="330"/>
      <c r="G34" s="330"/>
      <c r="H34" s="330"/>
      <c r="I34" s="330"/>
      <c r="J34" s="330"/>
      <c r="K34" s="207"/>
    </row>
    <row r="35" spans="2:11" customFormat="1" ht="15" customHeight="1">
      <c r="B35" s="210"/>
      <c r="C35" s="211"/>
      <c r="D35" s="330" t="s">
        <v>695</v>
      </c>
      <c r="E35" s="330"/>
      <c r="F35" s="330"/>
      <c r="G35" s="330"/>
      <c r="H35" s="330"/>
      <c r="I35" s="330"/>
      <c r="J35" s="330"/>
      <c r="K35" s="207"/>
    </row>
    <row r="36" spans="2:11" customFormat="1" ht="15" customHeight="1">
      <c r="B36" s="210"/>
      <c r="C36" s="211"/>
      <c r="D36" s="209"/>
      <c r="E36" s="212" t="s">
        <v>123</v>
      </c>
      <c r="F36" s="209"/>
      <c r="G36" s="330" t="s">
        <v>696</v>
      </c>
      <c r="H36" s="330"/>
      <c r="I36" s="330"/>
      <c r="J36" s="330"/>
      <c r="K36" s="207"/>
    </row>
    <row r="37" spans="2:11" customFormat="1" ht="30.75" customHeight="1">
      <c r="B37" s="210"/>
      <c r="C37" s="211"/>
      <c r="D37" s="209"/>
      <c r="E37" s="212" t="s">
        <v>697</v>
      </c>
      <c r="F37" s="209"/>
      <c r="G37" s="330" t="s">
        <v>698</v>
      </c>
      <c r="H37" s="330"/>
      <c r="I37" s="330"/>
      <c r="J37" s="330"/>
      <c r="K37" s="207"/>
    </row>
    <row r="38" spans="2:11" customFormat="1" ht="15" customHeight="1">
      <c r="B38" s="210"/>
      <c r="C38" s="211"/>
      <c r="D38" s="209"/>
      <c r="E38" s="212" t="s">
        <v>53</v>
      </c>
      <c r="F38" s="209"/>
      <c r="G38" s="330" t="s">
        <v>699</v>
      </c>
      <c r="H38" s="330"/>
      <c r="I38" s="330"/>
      <c r="J38" s="330"/>
      <c r="K38" s="207"/>
    </row>
    <row r="39" spans="2:11" customFormat="1" ht="15" customHeight="1">
      <c r="B39" s="210"/>
      <c r="C39" s="211"/>
      <c r="D39" s="209"/>
      <c r="E39" s="212" t="s">
        <v>54</v>
      </c>
      <c r="F39" s="209"/>
      <c r="G39" s="330" t="s">
        <v>700</v>
      </c>
      <c r="H39" s="330"/>
      <c r="I39" s="330"/>
      <c r="J39" s="330"/>
      <c r="K39" s="207"/>
    </row>
    <row r="40" spans="2:11" customFormat="1" ht="15" customHeight="1">
      <c r="B40" s="210"/>
      <c r="C40" s="211"/>
      <c r="D40" s="209"/>
      <c r="E40" s="212" t="s">
        <v>124</v>
      </c>
      <c r="F40" s="209"/>
      <c r="G40" s="330" t="s">
        <v>701</v>
      </c>
      <c r="H40" s="330"/>
      <c r="I40" s="330"/>
      <c r="J40" s="330"/>
      <c r="K40" s="207"/>
    </row>
    <row r="41" spans="2:11" customFormat="1" ht="15" customHeight="1">
      <c r="B41" s="210"/>
      <c r="C41" s="211"/>
      <c r="D41" s="209"/>
      <c r="E41" s="212" t="s">
        <v>125</v>
      </c>
      <c r="F41" s="209"/>
      <c r="G41" s="330" t="s">
        <v>702</v>
      </c>
      <c r="H41" s="330"/>
      <c r="I41" s="330"/>
      <c r="J41" s="330"/>
      <c r="K41" s="207"/>
    </row>
    <row r="42" spans="2:11" customFormat="1" ht="15" customHeight="1">
      <c r="B42" s="210"/>
      <c r="C42" s="211"/>
      <c r="D42" s="209"/>
      <c r="E42" s="212" t="s">
        <v>703</v>
      </c>
      <c r="F42" s="209"/>
      <c r="G42" s="330" t="s">
        <v>704</v>
      </c>
      <c r="H42" s="330"/>
      <c r="I42" s="330"/>
      <c r="J42" s="330"/>
      <c r="K42" s="207"/>
    </row>
    <row r="43" spans="2:11" customFormat="1" ht="15" customHeight="1">
      <c r="B43" s="210"/>
      <c r="C43" s="211"/>
      <c r="D43" s="209"/>
      <c r="E43" s="212"/>
      <c r="F43" s="209"/>
      <c r="G43" s="330" t="s">
        <v>705</v>
      </c>
      <c r="H43" s="330"/>
      <c r="I43" s="330"/>
      <c r="J43" s="330"/>
      <c r="K43" s="207"/>
    </row>
    <row r="44" spans="2:11" customFormat="1" ht="15" customHeight="1">
      <c r="B44" s="210"/>
      <c r="C44" s="211"/>
      <c r="D44" s="209"/>
      <c r="E44" s="212" t="s">
        <v>706</v>
      </c>
      <c r="F44" s="209"/>
      <c r="G44" s="330" t="s">
        <v>707</v>
      </c>
      <c r="H44" s="330"/>
      <c r="I44" s="330"/>
      <c r="J44" s="330"/>
      <c r="K44" s="207"/>
    </row>
    <row r="45" spans="2:11" customFormat="1" ht="15" customHeight="1">
      <c r="B45" s="210"/>
      <c r="C45" s="211"/>
      <c r="D45" s="209"/>
      <c r="E45" s="212" t="s">
        <v>127</v>
      </c>
      <c r="F45" s="209"/>
      <c r="G45" s="330" t="s">
        <v>708</v>
      </c>
      <c r="H45" s="330"/>
      <c r="I45" s="330"/>
      <c r="J45" s="330"/>
      <c r="K45" s="207"/>
    </row>
    <row r="46" spans="2:11" customFormat="1" ht="12.75" customHeight="1">
      <c r="B46" s="210"/>
      <c r="C46" s="211"/>
      <c r="D46" s="209"/>
      <c r="E46" s="209"/>
      <c r="F46" s="209"/>
      <c r="G46" s="209"/>
      <c r="H46" s="209"/>
      <c r="I46" s="209"/>
      <c r="J46" s="209"/>
      <c r="K46" s="207"/>
    </row>
    <row r="47" spans="2:11" customFormat="1" ht="15" customHeight="1">
      <c r="B47" s="210"/>
      <c r="C47" s="211"/>
      <c r="D47" s="330" t="s">
        <v>709</v>
      </c>
      <c r="E47" s="330"/>
      <c r="F47" s="330"/>
      <c r="G47" s="330"/>
      <c r="H47" s="330"/>
      <c r="I47" s="330"/>
      <c r="J47" s="330"/>
      <c r="K47" s="207"/>
    </row>
    <row r="48" spans="2:11" customFormat="1" ht="15" customHeight="1">
      <c r="B48" s="210"/>
      <c r="C48" s="211"/>
      <c r="D48" s="211"/>
      <c r="E48" s="330" t="s">
        <v>710</v>
      </c>
      <c r="F48" s="330"/>
      <c r="G48" s="330"/>
      <c r="H48" s="330"/>
      <c r="I48" s="330"/>
      <c r="J48" s="330"/>
      <c r="K48" s="207"/>
    </row>
    <row r="49" spans="2:11" customFormat="1" ht="15" customHeight="1">
      <c r="B49" s="210"/>
      <c r="C49" s="211"/>
      <c r="D49" s="211"/>
      <c r="E49" s="330" t="s">
        <v>711</v>
      </c>
      <c r="F49" s="330"/>
      <c r="G49" s="330"/>
      <c r="H49" s="330"/>
      <c r="I49" s="330"/>
      <c r="J49" s="330"/>
      <c r="K49" s="207"/>
    </row>
    <row r="50" spans="2:11" customFormat="1" ht="15" customHeight="1">
      <c r="B50" s="210"/>
      <c r="C50" s="211"/>
      <c r="D50" s="211"/>
      <c r="E50" s="330" t="s">
        <v>712</v>
      </c>
      <c r="F50" s="330"/>
      <c r="G50" s="330"/>
      <c r="H50" s="330"/>
      <c r="I50" s="330"/>
      <c r="J50" s="330"/>
      <c r="K50" s="207"/>
    </row>
    <row r="51" spans="2:11" customFormat="1" ht="15" customHeight="1">
      <c r="B51" s="210"/>
      <c r="C51" s="211"/>
      <c r="D51" s="330" t="s">
        <v>713</v>
      </c>
      <c r="E51" s="330"/>
      <c r="F51" s="330"/>
      <c r="G51" s="330"/>
      <c r="H51" s="330"/>
      <c r="I51" s="330"/>
      <c r="J51" s="330"/>
      <c r="K51" s="207"/>
    </row>
    <row r="52" spans="2:11" customFormat="1" ht="25.5" customHeight="1">
      <c r="B52" s="206"/>
      <c r="C52" s="331" t="s">
        <v>714</v>
      </c>
      <c r="D52" s="331"/>
      <c r="E52" s="331"/>
      <c r="F52" s="331"/>
      <c r="G52" s="331"/>
      <c r="H52" s="331"/>
      <c r="I52" s="331"/>
      <c r="J52" s="331"/>
      <c r="K52" s="207"/>
    </row>
    <row r="53" spans="2:11" customFormat="1" ht="5.25" customHeight="1">
      <c r="B53" s="206"/>
      <c r="C53" s="208"/>
      <c r="D53" s="208"/>
      <c r="E53" s="208"/>
      <c r="F53" s="208"/>
      <c r="G53" s="208"/>
      <c r="H53" s="208"/>
      <c r="I53" s="208"/>
      <c r="J53" s="208"/>
      <c r="K53" s="207"/>
    </row>
    <row r="54" spans="2:11" customFormat="1" ht="15" customHeight="1">
      <c r="B54" s="206"/>
      <c r="C54" s="330" t="s">
        <v>715</v>
      </c>
      <c r="D54" s="330"/>
      <c r="E54" s="330"/>
      <c r="F54" s="330"/>
      <c r="G54" s="330"/>
      <c r="H54" s="330"/>
      <c r="I54" s="330"/>
      <c r="J54" s="330"/>
      <c r="K54" s="207"/>
    </row>
    <row r="55" spans="2:11" customFormat="1" ht="15" customHeight="1">
      <c r="B55" s="206"/>
      <c r="C55" s="330" t="s">
        <v>716</v>
      </c>
      <c r="D55" s="330"/>
      <c r="E55" s="330"/>
      <c r="F55" s="330"/>
      <c r="G55" s="330"/>
      <c r="H55" s="330"/>
      <c r="I55" s="330"/>
      <c r="J55" s="330"/>
      <c r="K55" s="207"/>
    </row>
    <row r="56" spans="2:11" customFormat="1" ht="12.75" customHeight="1">
      <c r="B56" s="206"/>
      <c r="C56" s="209"/>
      <c r="D56" s="209"/>
      <c r="E56" s="209"/>
      <c r="F56" s="209"/>
      <c r="G56" s="209"/>
      <c r="H56" s="209"/>
      <c r="I56" s="209"/>
      <c r="J56" s="209"/>
      <c r="K56" s="207"/>
    </row>
    <row r="57" spans="2:11" customFormat="1" ht="15" customHeight="1">
      <c r="B57" s="206"/>
      <c r="C57" s="330" t="s">
        <v>717</v>
      </c>
      <c r="D57" s="330"/>
      <c r="E57" s="330"/>
      <c r="F57" s="330"/>
      <c r="G57" s="330"/>
      <c r="H57" s="330"/>
      <c r="I57" s="330"/>
      <c r="J57" s="330"/>
      <c r="K57" s="207"/>
    </row>
    <row r="58" spans="2:11" customFormat="1" ht="15" customHeight="1">
      <c r="B58" s="206"/>
      <c r="C58" s="211"/>
      <c r="D58" s="330" t="s">
        <v>718</v>
      </c>
      <c r="E58" s="330"/>
      <c r="F58" s="330"/>
      <c r="G58" s="330"/>
      <c r="H58" s="330"/>
      <c r="I58" s="330"/>
      <c r="J58" s="330"/>
      <c r="K58" s="207"/>
    </row>
    <row r="59" spans="2:11" customFormat="1" ht="15" customHeight="1">
      <c r="B59" s="206"/>
      <c r="C59" s="211"/>
      <c r="D59" s="330" t="s">
        <v>719</v>
      </c>
      <c r="E59" s="330"/>
      <c r="F59" s="330"/>
      <c r="G59" s="330"/>
      <c r="H59" s="330"/>
      <c r="I59" s="330"/>
      <c r="J59" s="330"/>
      <c r="K59" s="207"/>
    </row>
    <row r="60" spans="2:11" customFormat="1" ht="15" customHeight="1">
      <c r="B60" s="206"/>
      <c r="C60" s="211"/>
      <c r="D60" s="330" t="s">
        <v>720</v>
      </c>
      <c r="E60" s="330"/>
      <c r="F60" s="330"/>
      <c r="G60" s="330"/>
      <c r="H60" s="330"/>
      <c r="I60" s="330"/>
      <c r="J60" s="330"/>
      <c r="K60" s="207"/>
    </row>
    <row r="61" spans="2:11" customFormat="1" ht="15" customHeight="1">
      <c r="B61" s="206"/>
      <c r="C61" s="211"/>
      <c r="D61" s="330" t="s">
        <v>721</v>
      </c>
      <c r="E61" s="330"/>
      <c r="F61" s="330"/>
      <c r="G61" s="330"/>
      <c r="H61" s="330"/>
      <c r="I61" s="330"/>
      <c r="J61" s="330"/>
      <c r="K61" s="207"/>
    </row>
    <row r="62" spans="2:11" customFormat="1" ht="15" customHeight="1">
      <c r="B62" s="206"/>
      <c r="C62" s="211"/>
      <c r="D62" s="333" t="s">
        <v>722</v>
      </c>
      <c r="E62" s="333"/>
      <c r="F62" s="333"/>
      <c r="G62" s="333"/>
      <c r="H62" s="333"/>
      <c r="I62" s="333"/>
      <c r="J62" s="333"/>
      <c r="K62" s="207"/>
    </row>
    <row r="63" spans="2:11" customFormat="1" ht="15" customHeight="1">
      <c r="B63" s="206"/>
      <c r="C63" s="211"/>
      <c r="D63" s="330" t="s">
        <v>723</v>
      </c>
      <c r="E63" s="330"/>
      <c r="F63" s="330"/>
      <c r="G63" s="330"/>
      <c r="H63" s="330"/>
      <c r="I63" s="330"/>
      <c r="J63" s="330"/>
      <c r="K63" s="207"/>
    </row>
    <row r="64" spans="2:11" customFormat="1" ht="12.75" customHeight="1">
      <c r="B64" s="206"/>
      <c r="C64" s="211"/>
      <c r="D64" s="211"/>
      <c r="E64" s="214"/>
      <c r="F64" s="211"/>
      <c r="G64" s="211"/>
      <c r="H64" s="211"/>
      <c r="I64" s="211"/>
      <c r="J64" s="211"/>
      <c r="K64" s="207"/>
    </row>
    <row r="65" spans="2:11" customFormat="1" ht="15" customHeight="1">
      <c r="B65" s="206"/>
      <c r="C65" s="211"/>
      <c r="D65" s="330" t="s">
        <v>724</v>
      </c>
      <c r="E65" s="330"/>
      <c r="F65" s="330"/>
      <c r="G65" s="330"/>
      <c r="H65" s="330"/>
      <c r="I65" s="330"/>
      <c r="J65" s="330"/>
      <c r="K65" s="207"/>
    </row>
    <row r="66" spans="2:11" customFormat="1" ht="15" customHeight="1">
      <c r="B66" s="206"/>
      <c r="C66" s="211"/>
      <c r="D66" s="333" t="s">
        <v>725</v>
      </c>
      <c r="E66" s="333"/>
      <c r="F66" s="333"/>
      <c r="G66" s="333"/>
      <c r="H66" s="333"/>
      <c r="I66" s="333"/>
      <c r="J66" s="333"/>
      <c r="K66" s="207"/>
    </row>
    <row r="67" spans="2:11" customFormat="1" ht="15" customHeight="1">
      <c r="B67" s="206"/>
      <c r="C67" s="211"/>
      <c r="D67" s="330" t="s">
        <v>726</v>
      </c>
      <c r="E67" s="330"/>
      <c r="F67" s="330"/>
      <c r="G67" s="330"/>
      <c r="H67" s="330"/>
      <c r="I67" s="330"/>
      <c r="J67" s="330"/>
      <c r="K67" s="207"/>
    </row>
    <row r="68" spans="2:11" customFormat="1" ht="15" customHeight="1">
      <c r="B68" s="206"/>
      <c r="C68" s="211"/>
      <c r="D68" s="330" t="s">
        <v>727</v>
      </c>
      <c r="E68" s="330"/>
      <c r="F68" s="330"/>
      <c r="G68" s="330"/>
      <c r="H68" s="330"/>
      <c r="I68" s="330"/>
      <c r="J68" s="330"/>
      <c r="K68" s="207"/>
    </row>
    <row r="69" spans="2:11" customFormat="1" ht="15" customHeight="1">
      <c r="B69" s="206"/>
      <c r="C69" s="211"/>
      <c r="D69" s="330" t="s">
        <v>728</v>
      </c>
      <c r="E69" s="330"/>
      <c r="F69" s="330"/>
      <c r="G69" s="330"/>
      <c r="H69" s="330"/>
      <c r="I69" s="330"/>
      <c r="J69" s="330"/>
      <c r="K69" s="207"/>
    </row>
    <row r="70" spans="2:11" customFormat="1" ht="15" customHeight="1">
      <c r="B70" s="206"/>
      <c r="C70" s="211"/>
      <c r="D70" s="330" t="s">
        <v>729</v>
      </c>
      <c r="E70" s="330"/>
      <c r="F70" s="330"/>
      <c r="G70" s="330"/>
      <c r="H70" s="330"/>
      <c r="I70" s="330"/>
      <c r="J70" s="330"/>
      <c r="K70" s="207"/>
    </row>
    <row r="71" spans="2:11" customFormat="1" ht="12.75" customHeight="1">
      <c r="B71" s="215"/>
      <c r="C71" s="216"/>
      <c r="D71" s="216"/>
      <c r="E71" s="216"/>
      <c r="F71" s="216"/>
      <c r="G71" s="216"/>
      <c r="H71" s="216"/>
      <c r="I71" s="216"/>
      <c r="J71" s="216"/>
      <c r="K71" s="217"/>
    </row>
    <row r="72" spans="2:11" customFormat="1" ht="18.75" customHeight="1">
      <c r="B72" s="218"/>
      <c r="C72" s="218"/>
      <c r="D72" s="218"/>
      <c r="E72" s="218"/>
      <c r="F72" s="218"/>
      <c r="G72" s="218"/>
      <c r="H72" s="218"/>
      <c r="I72" s="218"/>
      <c r="J72" s="218"/>
      <c r="K72" s="219"/>
    </row>
    <row r="73" spans="2:11" customFormat="1" ht="18.75" customHeight="1">
      <c r="B73" s="219"/>
      <c r="C73" s="219"/>
      <c r="D73" s="219"/>
      <c r="E73" s="219"/>
      <c r="F73" s="219"/>
      <c r="G73" s="219"/>
      <c r="H73" s="219"/>
      <c r="I73" s="219"/>
      <c r="J73" s="219"/>
      <c r="K73" s="219"/>
    </row>
    <row r="74" spans="2:11" customFormat="1" ht="7.5" customHeight="1">
      <c r="B74" s="220"/>
      <c r="C74" s="221"/>
      <c r="D74" s="221"/>
      <c r="E74" s="221"/>
      <c r="F74" s="221"/>
      <c r="G74" s="221"/>
      <c r="H74" s="221"/>
      <c r="I74" s="221"/>
      <c r="J74" s="221"/>
      <c r="K74" s="222"/>
    </row>
    <row r="75" spans="2:11" customFormat="1" ht="45" customHeight="1">
      <c r="B75" s="223"/>
      <c r="C75" s="334" t="s">
        <v>730</v>
      </c>
      <c r="D75" s="334"/>
      <c r="E75" s="334"/>
      <c r="F75" s="334"/>
      <c r="G75" s="334"/>
      <c r="H75" s="334"/>
      <c r="I75" s="334"/>
      <c r="J75" s="334"/>
      <c r="K75" s="224"/>
    </row>
    <row r="76" spans="2:11" customFormat="1" ht="17.25" customHeight="1">
      <c r="B76" s="223"/>
      <c r="C76" s="225" t="s">
        <v>731</v>
      </c>
      <c r="D76" s="225"/>
      <c r="E76" s="225"/>
      <c r="F76" s="225" t="s">
        <v>732</v>
      </c>
      <c r="G76" s="226"/>
      <c r="H76" s="225" t="s">
        <v>54</v>
      </c>
      <c r="I76" s="225" t="s">
        <v>57</v>
      </c>
      <c r="J76" s="225" t="s">
        <v>733</v>
      </c>
      <c r="K76" s="224"/>
    </row>
    <row r="77" spans="2:11" customFormat="1" ht="17.25" customHeight="1">
      <c r="B77" s="223"/>
      <c r="C77" s="227" t="s">
        <v>734</v>
      </c>
      <c r="D77" s="227"/>
      <c r="E77" s="227"/>
      <c r="F77" s="228" t="s">
        <v>735</v>
      </c>
      <c r="G77" s="229"/>
      <c r="H77" s="227"/>
      <c r="I77" s="227"/>
      <c r="J77" s="227" t="s">
        <v>736</v>
      </c>
      <c r="K77" s="224"/>
    </row>
    <row r="78" spans="2:11" customFormat="1" ht="5.25" customHeight="1">
      <c r="B78" s="223"/>
      <c r="C78" s="230"/>
      <c r="D78" s="230"/>
      <c r="E78" s="230"/>
      <c r="F78" s="230"/>
      <c r="G78" s="231"/>
      <c r="H78" s="230"/>
      <c r="I78" s="230"/>
      <c r="J78" s="230"/>
      <c r="K78" s="224"/>
    </row>
    <row r="79" spans="2:11" customFormat="1" ht="15" customHeight="1">
      <c r="B79" s="223"/>
      <c r="C79" s="212" t="s">
        <v>53</v>
      </c>
      <c r="D79" s="232"/>
      <c r="E79" s="232"/>
      <c r="F79" s="233" t="s">
        <v>737</v>
      </c>
      <c r="G79" s="234"/>
      <c r="H79" s="212" t="s">
        <v>738</v>
      </c>
      <c r="I79" s="212" t="s">
        <v>739</v>
      </c>
      <c r="J79" s="212">
        <v>20</v>
      </c>
      <c r="K79" s="224"/>
    </row>
    <row r="80" spans="2:11" customFormat="1" ht="15" customHeight="1">
      <c r="B80" s="223"/>
      <c r="C80" s="212" t="s">
        <v>740</v>
      </c>
      <c r="D80" s="212"/>
      <c r="E80" s="212"/>
      <c r="F80" s="233" t="s">
        <v>737</v>
      </c>
      <c r="G80" s="234"/>
      <c r="H80" s="212" t="s">
        <v>741</v>
      </c>
      <c r="I80" s="212" t="s">
        <v>739</v>
      </c>
      <c r="J80" s="212">
        <v>120</v>
      </c>
      <c r="K80" s="224"/>
    </row>
    <row r="81" spans="2:11" customFormat="1" ht="15" customHeight="1">
      <c r="B81" s="235"/>
      <c r="C81" s="212" t="s">
        <v>742</v>
      </c>
      <c r="D81" s="212"/>
      <c r="E81" s="212"/>
      <c r="F81" s="233" t="s">
        <v>743</v>
      </c>
      <c r="G81" s="234"/>
      <c r="H81" s="212" t="s">
        <v>744</v>
      </c>
      <c r="I81" s="212" t="s">
        <v>739</v>
      </c>
      <c r="J81" s="212">
        <v>50</v>
      </c>
      <c r="K81" s="224"/>
    </row>
    <row r="82" spans="2:11" customFormat="1" ht="15" customHeight="1">
      <c r="B82" s="235"/>
      <c r="C82" s="212" t="s">
        <v>745</v>
      </c>
      <c r="D82" s="212"/>
      <c r="E82" s="212"/>
      <c r="F82" s="233" t="s">
        <v>737</v>
      </c>
      <c r="G82" s="234"/>
      <c r="H82" s="212" t="s">
        <v>746</v>
      </c>
      <c r="I82" s="212" t="s">
        <v>747</v>
      </c>
      <c r="J82" s="212"/>
      <c r="K82" s="224"/>
    </row>
    <row r="83" spans="2:11" customFormat="1" ht="15" customHeight="1">
      <c r="B83" s="235"/>
      <c r="C83" s="212" t="s">
        <v>748</v>
      </c>
      <c r="D83" s="212"/>
      <c r="E83" s="212"/>
      <c r="F83" s="233" t="s">
        <v>743</v>
      </c>
      <c r="G83" s="212"/>
      <c r="H83" s="212" t="s">
        <v>749</v>
      </c>
      <c r="I83" s="212" t="s">
        <v>739</v>
      </c>
      <c r="J83" s="212">
        <v>15</v>
      </c>
      <c r="K83" s="224"/>
    </row>
    <row r="84" spans="2:11" customFormat="1" ht="15" customHeight="1">
      <c r="B84" s="235"/>
      <c r="C84" s="212" t="s">
        <v>750</v>
      </c>
      <c r="D84" s="212"/>
      <c r="E84" s="212"/>
      <c r="F84" s="233" t="s">
        <v>743</v>
      </c>
      <c r="G84" s="212"/>
      <c r="H84" s="212" t="s">
        <v>751</v>
      </c>
      <c r="I84" s="212" t="s">
        <v>739</v>
      </c>
      <c r="J84" s="212">
        <v>15</v>
      </c>
      <c r="K84" s="224"/>
    </row>
    <row r="85" spans="2:11" customFormat="1" ht="15" customHeight="1">
      <c r="B85" s="235"/>
      <c r="C85" s="212" t="s">
        <v>752</v>
      </c>
      <c r="D85" s="212"/>
      <c r="E85" s="212"/>
      <c r="F85" s="233" t="s">
        <v>743</v>
      </c>
      <c r="G85" s="212"/>
      <c r="H85" s="212" t="s">
        <v>753</v>
      </c>
      <c r="I85" s="212" t="s">
        <v>739</v>
      </c>
      <c r="J85" s="212">
        <v>20</v>
      </c>
      <c r="K85" s="224"/>
    </row>
    <row r="86" spans="2:11" customFormat="1" ht="15" customHeight="1">
      <c r="B86" s="235"/>
      <c r="C86" s="212" t="s">
        <v>754</v>
      </c>
      <c r="D86" s="212"/>
      <c r="E86" s="212"/>
      <c r="F86" s="233" t="s">
        <v>743</v>
      </c>
      <c r="G86" s="212"/>
      <c r="H86" s="212" t="s">
        <v>755</v>
      </c>
      <c r="I86" s="212" t="s">
        <v>739</v>
      </c>
      <c r="J86" s="212">
        <v>20</v>
      </c>
      <c r="K86" s="224"/>
    </row>
    <row r="87" spans="2:11" customFormat="1" ht="15" customHeight="1">
      <c r="B87" s="235"/>
      <c r="C87" s="212" t="s">
        <v>756</v>
      </c>
      <c r="D87" s="212"/>
      <c r="E87" s="212"/>
      <c r="F87" s="233" t="s">
        <v>743</v>
      </c>
      <c r="G87" s="234"/>
      <c r="H87" s="212" t="s">
        <v>757</v>
      </c>
      <c r="I87" s="212" t="s">
        <v>739</v>
      </c>
      <c r="J87" s="212">
        <v>50</v>
      </c>
      <c r="K87" s="224"/>
    </row>
    <row r="88" spans="2:11" customFormat="1" ht="15" customHeight="1">
      <c r="B88" s="235"/>
      <c r="C88" s="212" t="s">
        <v>758</v>
      </c>
      <c r="D88" s="212"/>
      <c r="E88" s="212"/>
      <c r="F88" s="233" t="s">
        <v>743</v>
      </c>
      <c r="G88" s="234"/>
      <c r="H88" s="212" t="s">
        <v>759</v>
      </c>
      <c r="I88" s="212" t="s">
        <v>739</v>
      </c>
      <c r="J88" s="212">
        <v>20</v>
      </c>
      <c r="K88" s="224"/>
    </row>
    <row r="89" spans="2:11" customFormat="1" ht="15" customHeight="1">
      <c r="B89" s="235"/>
      <c r="C89" s="212" t="s">
        <v>760</v>
      </c>
      <c r="D89" s="212"/>
      <c r="E89" s="212"/>
      <c r="F89" s="233" t="s">
        <v>743</v>
      </c>
      <c r="G89" s="234"/>
      <c r="H89" s="212" t="s">
        <v>761</v>
      </c>
      <c r="I89" s="212" t="s">
        <v>739</v>
      </c>
      <c r="J89" s="212">
        <v>20</v>
      </c>
      <c r="K89" s="224"/>
    </row>
    <row r="90" spans="2:11" customFormat="1" ht="15" customHeight="1">
      <c r="B90" s="235"/>
      <c r="C90" s="212" t="s">
        <v>762</v>
      </c>
      <c r="D90" s="212"/>
      <c r="E90" s="212"/>
      <c r="F90" s="233" t="s">
        <v>743</v>
      </c>
      <c r="G90" s="234"/>
      <c r="H90" s="212" t="s">
        <v>763</v>
      </c>
      <c r="I90" s="212" t="s">
        <v>739</v>
      </c>
      <c r="J90" s="212">
        <v>50</v>
      </c>
      <c r="K90" s="224"/>
    </row>
    <row r="91" spans="2:11" customFormat="1" ht="15" customHeight="1">
      <c r="B91" s="235"/>
      <c r="C91" s="212" t="s">
        <v>764</v>
      </c>
      <c r="D91" s="212"/>
      <c r="E91" s="212"/>
      <c r="F91" s="233" t="s">
        <v>743</v>
      </c>
      <c r="G91" s="234"/>
      <c r="H91" s="212" t="s">
        <v>764</v>
      </c>
      <c r="I91" s="212" t="s">
        <v>739</v>
      </c>
      <c r="J91" s="212">
        <v>50</v>
      </c>
      <c r="K91" s="224"/>
    </row>
    <row r="92" spans="2:11" customFormat="1" ht="15" customHeight="1">
      <c r="B92" s="235"/>
      <c r="C92" s="212" t="s">
        <v>765</v>
      </c>
      <c r="D92" s="212"/>
      <c r="E92" s="212"/>
      <c r="F92" s="233" t="s">
        <v>743</v>
      </c>
      <c r="G92" s="234"/>
      <c r="H92" s="212" t="s">
        <v>766</v>
      </c>
      <c r="I92" s="212" t="s">
        <v>739</v>
      </c>
      <c r="J92" s="212">
        <v>255</v>
      </c>
      <c r="K92" s="224"/>
    </row>
    <row r="93" spans="2:11" customFormat="1" ht="15" customHeight="1">
      <c r="B93" s="235"/>
      <c r="C93" s="212" t="s">
        <v>767</v>
      </c>
      <c r="D93" s="212"/>
      <c r="E93" s="212"/>
      <c r="F93" s="233" t="s">
        <v>737</v>
      </c>
      <c r="G93" s="234"/>
      <c r="H93" s="212" t="s">
        <v>768</v>
      </c>
      <c r="I93" s="212" t="s">
        <v>769</v>
      </c>
      <c r="J93" s="212"/>
      <c r="K93" s="224"/>
    </row>
    <row r="94" spans="2:11" customFormat="1" ht="15" customHeight="1">
      <c r="B94" s="235"/>
      <c r="C94" s="212" t="s">
        <v>770</v>
      </c>
      <c r="D94" s="212"/>
      <c r="E94" s="212"/>
      <c r="F94" s="233" t="s">
        <v>737</v>
      </c>
      <c r="G94" s="234"/>
      <c r="H94" s="212" t="s">
        <v>771</v>
      </c>
      <c r="I94" s="212" t="s">
        <v>772</v>
      </c>
      <c r="J94" s="212"/>
      <c r="K94" s="224"/>
    </row>
    <row r="95" spans="2:11" customFormat="1" ht="15" customHeight="1">
      <c r="B95" s="235"/>
      <c r="C95" s="212" t="s">
        <v>773</v>
      </c>
      <c r="D95" s="212"/>
      <c r="E95" s="212"/>
      <c r="F95" s="233" t="s">
        <v>737</v>
      </c>
      <c r="G95" s="234"/>
      <c r="H95" s="212" t="s">
        <v>773</v>
      </c>
      <c r="I95" s="212" t="s">
        <v>772</v>
      </c>
      <c r="J95" s="212"/>
      <c r="K95" s="224"/>
    </row>
    <row r="96" spans="2:11" customFormat="1" ht="15" customHeight="1">
      <c r="B96" s="235"/>
      <c r="C96" s="212" t="s">
        <v>38</v>
      </c>
      <c r="D96" s="212"/>
      <c r="E96" s="212"/>
      <c r="F96" s="233" t="s">
        <v>737</v>
      </c>
      <c r="G96" s="234"/>
      <c r="H96" s="212" t="s">
        <v>774</v>
      </c>
      <c r="I96" s="212" t="s">
        <v>772</v>
      </c>
      <c r="J96" s="212"/>
      <c r="K96" s="224"/>
    </row>
    <row r="97" spans="2:11" customFormat="1" ht="15" customHeight="1">
      <c r="B97" s="235"/>
      <c r="C97" s="212" t="s">
        <v>48</v>
      </c>
      <c r="D97" s="212"/>
      <c r="E97" s="212"/>
      <c r="F97" s="233" t="s">
        <v>737</v>
      </c>
      <c r="G97" s="234"/>
      <c r="H97" s="212" t="s">
        <v>775</v>
      </c>
      <c r="I97" s="212" t="s">
        <v>772</v>
      </c>
      <c r="J97" s="212"/>
      <c r="K97" s="224"/>
    </row>
    <row r="98" spans="2:11" customFormat="1" ht="15" customHeight="1">
      <c r="B98" s="236"/>
      <c r="C98" s="237"/>
      <c r="D98" s="237"/>
      <c r="E98" s="237"/>
      <c r="F98" s="237"/>
      <c r="G98" s="237"/>
      <c r="H98" s="237"/>
      <c r="I98" s="237"/>
      <c r="J98" s="237"/>
      <c r="K98" s="238"/>
    </row>
    <row r="99" spans="2:11" customFormat="1" ht="18.75" customHeight="1">
      <c r="B99" s="239"/>
      <c r="C99" s="240"/>
      <c r="D99" s="240"/>
      <c r="E99" s="240"/>
      <c r="F99" s="240"/>
      <c r="G99" s="240"/>
      <c r="H99" s="240"/>
      <c r="I99" s="240"/>
      <c r="J99" s="240"/>
      <c r="K99" s="239"/>
    </row>
    <row r="100" spans="2:11" customFormat="1" ht="18.75" customHeight="1"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</row>
    <row r="101" spans="2:11" customFormat="1" ht="7.5" customHeight="1">
      <c r="B101" s="220"/>
      <c r="C101" s="221"/>
      <c r="D101" s="221"/>
      <c r="E101" s="221"/>
      <c r="F101" s="221"/>
      <c r="G101" s="221"/>
      <c r="H101" s="221"/>
      <c r="I101" s="221"/>
      <c r="J101" s="221"/>
      <c r="K101" s="222"/>
    </row>
    <row r="102" spans="2:11" customFormat="1" ht="45" customHeight="1">
      <c r="B102" s="223"/>
      <c r="C102" s="334" t="s">
        <v>776</v>
      </c>
      <c r="D102" s="334"/>
      <c r="E102" s="334"/>
      <c r="F102" s="334"/>
      <c r="G102" s="334"/>
      <c r="H102" s="334"/>
      <c r="I102" s="334"/>
      <c r="J102" s="334"/>
      <c r="K102" s="224"/>
    </row>
    <row r="103" spans="2:11" customFormat="1" ht="17.25" customHeight="1">
      <c r="B103" s="223"/>
      <c r="C103" s="225" t="s">
        <v>731</v>
      </c>
      <c r="D103" s="225"/>
      <c r="E103" s="225"/>
      <c r="F103" s="225" t="s">
        <v>732</v>
      </c>
      <c r="G103" s="226"/>
      <c r="H103" s="225" t="s">
        <v>54</v>
      </c>
      <c r="I103" s="225" t="s">
        <v>57</v>
      </c>
      <c r="J103" s="225" t="s">
        <v>733</v>
      </c>
      <c r="K103" s="224"/>
    </row>
    <row r="104" spans="2:11" customFormat="1" ht="17.25" customHeight="1">
      <c r="B104" s="223"/>
      <c r="C104" s="227" t="s">
        <v>734</v>
      </c>
      <c r="D104" s="227"/>
      <c r="E104" s="227"/>
      <c r="F104" s="228" t="s">
        <v>735</v>
      </c>
      <c r="G104" s="229"/>
      <c r="H104" s="227"/>
      <c r="I104" s="227"/>
      <c r="J104" s="227" t="s">
        <v>736</v>
      </c>
      <c r="K104" s="224"/>
    </row>
    <row r="105" spans="2:11" customFormat="1" ht="5.25" customHeight="1">
      <c r="B105" s="223"/>
      <c r="C105" s="225"/>
      <c r="D105" s="225"/>
      <c r="E105" s="225"/>
      <c r="F105" s="225"/>
      <c r="G105" s="241"/>
      <c r="H105" s="225"/>
      <c r="I105" s="225"/>
      <c r="J105" s="225"/>
      <c r="K105" s="224"/>
    </row>
    <row r="106" spans="2:11" customFormat="1" ht="15" customHeight="1">
      <c r="B106" s="223"/>
      <c r="C106" s="212" t="s">
        <v>53</v>
      </c>
      <c r="D106" s="232"/>
      <c r="E106" s="232"/>
      <c r="F106" s="233" t="s">
        <v>737</v>
      </c>
      <c r="G106" s="212"/>
      <c r="H106" s="212" t="s">
        <v>777</v>
      </c>
      <c r="I106" s="212" t="s">
        <v>739</v>
      </c>
      <c r="J106" s="212">
        <v>20</v>
      </c>
      <c r="K106" s="224"/>
    </row>
    <row r="107" spans="2:11" customFormat="1" ht="15" customHeight="1">
      <c r="B107" s="223"/>
      <c r="C107" s="212" t="s">
        <v>740</v>
      </c>
      <c r="D107" s="212"/>
      <c r="E107" s="212"/>
      <c r="F107" s="233" t="s">
        <v>737</v>
      </c>
      <c r="G107" s="212"/>
      <c r="H107" s="212" t="s">
        <v>777</v>
      </c>
      <c r="I107" s="212" t="s">
        <v>739</v>
      </c>
      <c r="J107" s="212">
        <v>120</v>
      </c>
      <c r="K107" s="224"/>
    </row>
    <row r="108" spans="2:11" customFormat="1" ht="15" customHeight="1">
      <c r="B108" s="235"/>
      <c r="C108" s="212" t="s">
        <v>742</v>
      </c>
      <c r="D108" s="212"/>
      <c r="E108" s="212"/>
      <c r="F108" s="233" t="s">
        <v>743</v>
      </c>
      <c r="G108" s="212"/>
      <c r="H108" s="212" t="s">
        <v>777</v>
      </c>
      <c r="I108" s="212" t="s">
        <v>739</v>
      </c>
      <c r="J108" s="212">
        <v>50</v>
      </c>
      <c r="K108" s="224"/>
    </row>
    <row r="109" spans="2:11" customFormat="1" ht="15" customHeight="1">
      <c r="B109" s="235"/>
      <c r="C109" s="212" t="s">
        <v>745</v>
      </c>
      <c r="D109" s="212"/>
      <c r="E109" s="212"/>
      <c r="F109" s="233" t="s">
        <v>737</v>
      </c>
      <c r="G109" s="212"/>
      <c r="H109" s="212" t="s">
        <v>777</v>
      </c>
      <c r="I109" s="212" t="s">
        <v>747</v>
      </c>
      <c r="J109" s="212"/>
      <c r="K109" s="224"/>
    </row>
    <row r="110" spans="2:11" customFormat="1" ht="15" customHeight="1">
      <c r="B110" s="235"/>
      <c r="C110" s="212" t="s">
        <v>756</v>
      </c>
      <c r="D110" s="212"/>
      <c r="E110" s="212"/>
      <c r="F110" s="233" t="s">
        <v>743</v>
      </c>
      <c r="G110" s="212"/>
      <c r="H110" s="212" t="s">
        <v>777</v>
      </c>
      <c r="I110" s="212" t="s">
        <v>739</v>
      </c>
      <c r="J110" s="212">
        <v>50</v>
      </c>
      <c r="K110" s="224"/>
    </row>
    <row r="111" spans="2:11" customFormat="1" ht="15" customHeight="1">
      <c r="B111" s="235"/>
      <c r="C111" s="212" t="s">
        <v>764</v>
      </c>
      <c r="D111" s="212"/>
      <c r="E111" s="212"/>
      <c r="F111" s="233" t="s">
        <v>743</v>
      </c>
      <c r="G111" s="212"/>
      <c r="H111" s="212" t="s">
        <v>777</v>
      </c>
      <c r="I111" s="212" t="s">
        <v>739</v>
      </c>
      <c r="J111" s="212">
        <v>50</v>
      </c>
      <c r="K111" s="224"/>
    </row>
    <row r="112" spans="2:11" customFormat="1" ht="15" customHeight="1">
      <c r="B112" s="235"/>
      <c r="C112" s="212" t="s">
        <v>762</v>
      </c>
      <c r="D112" s="212"/>
      <c r="E112" s="212"/>
      <c r="F112" s="233" t="s">
        <v>743</v>
      </c>
      <c r="G112" s="212"/>
      <c r="H112" s="212" t="s">
        <v>777</v>
      </c>
      <c r="I112" s="212" t="s">
        <v>739</v>
      </c>
      <c r="J112" s="212">
        <v>50</v>
      </c>
      <c r="K112" s="224"/>
    </row>
    <row r="113" spans="2:11" customFormat="1" ht="15" customHeight="1">
      <c r="B113" s="235"/>
      <c r="C113" s="212" t="s">
        <v>53</v>
      </c>
      <c r="D113" s="212"/>
      <c r="E113" s="212"/>
      <c r="F113" s="233" t="s">
        <v>737</v>
      </c>
      <c r="G113" s="212"/>
      <c r="H113" s="212" t="s">
        <v>778</v>
      </c>
      <c r="I113" s="212" t="s">
        <v>739</v>
      </c>
      <c r="J113" s="212">
        <v>20</v>
      </c>
      <c r="K113" s="224"/>
    </row>
    <row r="114" spans="2:11" customFormat="1" ht="15" customHeight="1">
      <c r="B114" s="235"/>
      <c r="C114" s="212" t="s">
        <v>779</v>
      </c>
      <c r="D114" s="212"/>
      <c r="E114" s="212"/>
      <c r="F114" s="233" t="s">
        <v>737</v>
      </c>
      <c r="G114" s="212"/>
      <c r="H114" s="212" t="s">
        <v>780</v>
      </c>
      <c r="I114" s="212" t="s">
        <v>739</v>
      </c>
      <c r="J114" s="212">
        <v>120</v>
      </c>
      <c r="K114" s="224"/>
    </row>
    <row r="115" spans="2:11" customFormat="1" ht="15" customHeight="1">
      <c r="B115" s="235"/>
      <c r="C115" s="212" t="s">
        <v>38</v>
      </c>
      <c r="D115" s="212"/>
      <c r="E115" s="212"/>
      <c r="F115" s="233" t="s">
        <v>737</v>
      </c>
      <c r="G115" s="212"/>
      <c r="H115" s="212" t="s">
        <v>781</v>
      </c>
      <c r="I115" s="212" t="s">
        <v>772</v>
      </c>
      <c r="J115" s="212"/>
      <c r="K115" s="224"/>
    </row>
    <row r="116" spans="2:11" customFormat="1" ht="15" customHeight="1">
      <c r="B116" s="235"/>
      <c r="C116" s="212" t="s">
        <v>48</v>
      </c>
      <c r="D116" s="212"/>
      <c r="E116" s="212"/>
      <c r="F116" s="233" t="s">
        <v>737</v>
      </c>
      <c r="G116" s="212"/>
      <c r="H116" s="212" t="s">
        <v>782</v>
      </c>
      <c r="I116" s="212" t="s">
        <v>772</v>
      </c>
      <c r="J116" s="212"/>
      <c r="K116" s="224"/>
    </row>
    <row r="117" spans="2:11" customFormat="1" ht="15" customHeight="1">
      <c r="B117" s="235"/>
      <c r="C117" s="212" t="s">
        <v>57</v>
      </c>
      <c r="D117" s="212"/>
      <c r="E117" s="212"/>
      <c r="F117" s="233" t="s">
        <v>737</v>
      </c>
      <c r="G117" s="212"/>
      <c r="H117" s="212" t="s">
        <v>783</v>
      </c>
      <c r="I117" s="212" t="s">
        <v>784</v>
      </c>
      <c r="J117" s="212"/>
      <c r="K117" s="224"/>
    </row>
    <row r="118" spans="2:11" customFormat="1" ht="15" customHeight="1">
      <c r="B118" s="236"/>
      <c r="C118" s="242"/>
      <c r="D118" s="242"/>
      <c r="E118" s="242"/>
      <c r="F118" s="242"/>
      <c r="G118" s="242"/>
      <c r="H118" s="242"/>
      <c r="I118" s="242"/>
      <c r="J118" s="242"/>
      <c r="K118" s="238"/>
    </row>
    <row r="119" spans="2:11" customFormat="1" ht="18.75" customHeight="1">
      <c r="B119" s="243"/>
      <c r="C119" s="244"/>
      <c r="D119" s="244"/>
      <c r="E119" s="244"/>
      <c r="F119" s="245"/>
      <c r="G119" s="244"/>
      <c r="H119" s="244"/>
      <c r="I119" s="244"/>
      <c r="J119" s="244"/>
      <c r="K119" s="243"/>
    </row>
    <row r="120" spans="2:11" customFormat="1" ht="18.75" customHeight="1"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</row>
    <row r="121" spans="2:11" customFormat="1" ht="7.5" customHeight="1">
      <c r="B121" s="246"/>
      <c r="C121" s="247"/>
      <c r="D121" s="247"/>
      <c r="E121" s="247"/>
      <c r="F121" s="247"/>
      <c r="G121" s="247"/>
      <c r="H121" s="247"/>
      <c r="I121" s="247"/>
      <c r="J121" s="247"/>
      <c r="K121" s="248"/>
    </row>
    <row r="122" spans="2:11" customFormat="1" ht="45" customHeight="1">
      <c r="B122" s="249"/>
      <c r="C122" s="332" t="s">
        <v>785</v>
      </c>
      <c r="D122" s="332"/>
      <c r="E122" s="332"/>
      <c r="F122" s="332"/>
      <c r="G122" s="332"/>
      <c r="H122" s="332"/>
      <c r="I122" s="332"/>
      <c r="J122" s="332"/>
      <c r="K122" s="250"/>
    </row>
    <row r="123" spans="2:11" customFormat="1" ht="17.25" customHeight="1">
      <c r="B123" s="251"/>
      <c r="C123" s="225" t="s">
        <v>731</v>
      </c>
      <c r="D123" s="225"/>
      <c r="E123" s="225"/>
      <c r="F123" s="225" t="s">
        <v>732</v>
      </c>
      <c r="G123" s="226"/>
      <c r="H123" s="225" t="s">
        <v>54</v>
      </c>
      <c r="I123" s="225" t="s">
        <v>57</v>
      </c>
      <c r="J123" s="225" t="s">
        <v>733</v>
      </c>
      <c r="K123" s="252"/>
    </row>
    <row r="124" spans="2:11" customFormat="1" ht="17.25" customHeight="1">
      <c r="B124" s="251"/>
      <c r="C124" s="227" t="s">
        <v>734</v>
      </c>
      <c r="D124" s="227"/>
      <c r="E124" s="227"/>
      <c r="F124" s="228" t="s">
        <v>735</v>
      </c>
      <c r="G124" s="229"/>
      <c r="H124" s="227"/>
      <c r="I124" s="227"/>
      <c r="J124" s="227" t="s">
        <v>736</v>
      </c>
      <c r="K124" s="252"/>
    </row>
    <row r="125" spans="2:11" customFormat="1" ht="5.25" customHeight="1">
      <c r="B125" s="253"/>
      <c r="C125" s="230"/>
      <c r="D125" s="230"/>
      <c r="E125" s="230"/>
      <c r="F125" s="230"/>
      <c r="G125" s="254"/>
      <c r="H125" s="230"/>
      <c r="I125" s="230"/>
      <c r="J125" s="230"/>
      <c r="K125" s="255"/>
    </row>
    <row r="126" spans="2:11" customFormat="1" ht="15" customHeight="1">
      <c r="B126" s="253"/>
      <c r="C126" s="212" t="s">
        <v>740</v>
      </c>
      <c r="D126" s="232"/>
      <c r="E126" s="232"/>
      <c r="F126" s="233" t="s">
        <v>737</v>
      </c>
      <c r="G126" s="212"/>
      <c r="H126" s="212" t="s">
        <v>777</v>
      </c>
      <c r="I126" s="212" t="s">
        <v>739</v>
      </c>
      <c r="J126" s="212">
        <v>120</v>
      </c>
      <c r="K126" s="256"/>
    </row>
    <row r="127" spans="2:11" customFormat="1" ht="15" customHeight="1">
      <c r="B127" s="253"/>
      <c r="C127" s="212" t="s">
        <v>786</v>
      </c>
      <c r="D127" s="212"/>
      <c r="E127" s="212"/>
      <c r="F127" s="233" t="s">
        <v>737</v>
      </c>
      <c r="G127" s="212"/>
      <c r="H127" s="212" t="s">
        <v>787</v>
      </c>
      <c r="I127" s="212" t="s">
        <v>739</v>
      </c>
      <c r="J127" s="212" t="s">
        <v>788</v>
      </c>
      <c r="K127" s="256"/>
    </row>
    <row r="128" spans="2:11" customFormat="1" ht="15" customHeight="1">
      <c r="B128" s="253"/>
      <c r="C128" s="212" t="s">
        <v>85</v>
      </c>
      <c r="D128" s="212"/>
      <c r="E128" s="212"/>
      <c r="F128" s="233" t="s">
        <v>737</v>
      </c>
      <c r="G128" s="212"/>
      <c r="H128" s="212" t="s">
        <v>789</v>
      </c>
      <c r="I128" s="212" t="s">
        <v>739</v>
      </c>
      <c r="J128" s="212" t="s">
        <v>788</v>
      </c>
      <c r="K128" s="256"/>
    </row>
    <row r="129" spans="2:11" customFormat="1" ht="15" customHeight="1">
      <c r="B129" s="253"/>
      <c r="C129" s="212" t="s">
        <v>748</v>
      </c>
      <c r="D129" s="212"/>
      <c r="E129" s="212"/>
      <c r="F129" s="233" t="s">
        <v>743</v>
      </c>
      <c r="G129" s="212"/>
      <c r="H129" s="212" t="s">
        <v>749</v>
      </c>
      <c r="I129" s="212" t="s">
        <v>739</v>
      </c>
      <c r="J129" s="212">
        <v>15</v>
      </c>
      <c r="K129" s="256"/>
    </row>
    <row r="130" spans="2:11" customFormat="1" ht="15" customHeight="1">
      <c r="B130" s="253"/>
      <c r="C130" s="212" t="s">
        <v>750</v>
      </c>
      <c r="D130" s="212"/>
      <c r="E130" s="212"/>
      <c r="F130" s="233" t="s">
        <v>743</v>
      </c>
      <c r="G130" s="212"/>
      <c r="H130" s="212" t="s">
        <v>751</v>
      </c>
      <c r="I130" s="212" t="s">
        <v>739</v>
      </c>
      <c r="J130" s="212">
        <v>15</v>
      </c>
      <c r="K130" s="256"/>
    </row>
    <row r="131" spans="2:11" customFormat="1" ht="15" customHeight="1">
      <c r="B131" s="253"/>
      <c r="C131" s="212" t="s">
        <v>752</v>
      </c>
      <c r="D131" s="212"/>
      <c r="E131" s="212"/>
      <c r="F131" s="233" t="s">
        <v>743</v>
      </c>
      <c r="G131" s="212"/>
      <c r="H131" s="212" t="s">
        <v>753</v>
      </c>
      <c r="I131" s="212" t="s">
        <v>739</v>
      </c>
      <c r="J131" s="212">
        <v>20</v>
      </c>
      <c r="K131" s="256"/>
    </row>
    <row r="132" spans="2:11" customFormat="1" ht="15" customHeight="1">
      <c r="B132" s="253"/>
      <c r="C132" s="212" t="s">
        <v>754</v>
      </c>
      <c r="D132" s="212"/>
      <c r="E132" s="212"/>
      <c r="F132" s="233" t="s">
        <v>743</v>
      </c>
      <c r="G132" s="212"/>
      <c r="H132" s="212" t="s">
        <v>755</v>
      </c>
      <c r="I132" s="212" t="s">
        <v>739</v>
      </c>
      <c r="J132" s="212">
        <v>20</v>
      </c>
      <c r="K132" s="256"/>
    </row>
    <row r="133" spans="2:11" customFormat="1" ht="15" customHeight="1">
      <c r="B133" s="253"/>
      <c r="C133" s="212" t="s">
        <v>742</v>
      </c>
      <c r="D133" s="212"/>
      <c r="E133" s="212"/>
      <c r="F133" s="233" t="s">
        <v>743</v>
      </c>
      <c r="G133" s="212"/>
      <c r="H133" s="212" t="s">
        <v>777</v>
      </c>
      <c r="I133" s="212" t="s">
        <v>739</v>
      </c>
      <c r="J133" s="212">
        <v>50</v>
      </c>
      <c r="K133" s="256"/>
    </row>
    <row r="134" spans="2:11" customFormat="1" ht="15" customHeight="1">
      <c r="B134" s="253"/>
      <c r="C134" s="212" t="s">
        <v>756</v>
      </c>
      <c r="D134" s="212"/>
      <c r="E134" s="212"/>
      <c r="F134" s="233" t="s">
        <v>743</v>
      </c>
      <c r="G134" s="212"/>
      <c r="H134" s="212" t="s">
        <v>777</v>
      </c>
      <c r="I134" s="212" t="s">
        <v>739</v>
      </c>
      <c r="J134" s="212">
        <v>50</v>
      </c>
      <c r="K134" s="256"/>
    </row>
    <row r="135" spans="2:11" customFormat="1" ht="15" customHeight="1">
      <c r="B135" s="253"/>
      <c r="C135" s="212" t="s">
        <v>762</v>
      </c>
      <c r="D135" s="212"/>
      <c r="E135" s="212"/>
      <c r="F135" s="233" t="s">
        <v>743</v>
      </c>
      <c r="G135" s="212"/>
      <c r="H135" s="212" t="s">
        <v>777</v>
      </c>
      <c r="I135" s="212" t="s">
        <v>739</v>
      </c>
      <c r="J135" s="212">
        <v>50</v>
      </c>
      <c r="K135" s="256"/>
    </row>
    <row r="136" spans="2:11" customFormat="1" ht="15" customHeight="1">
      <c r="B136" s="253"/>
      <c r="C136" s="212" t="s">
        <v>764</v>
      </c>
      <c r="D136" s="212"/>
      <c r="E136" s="212"/>
      <c r="F136" s="233" t="s">
        <v>743</v>
      </c>
      <c r="G136" s="212"/>
      <c r="H136" s="212" t="s">
        <v>777</v>
      </c>
      <c r="I136" s="212" t="s">
        <v>739</v>
      </c>
      <c r="J136" s="212">
        <v>50</v>
      </c>
      <c r="K136" s="256"/>
    </row>
    <row r="137" spans="2:11" customFormat="1" ht="15" customHeight="1">
      <c r="B137" s="253"/>
      <c r="C137" s="212" t="s">
        <v>765</v>
      </c>
      <c r="D137" s="212"/>
      <c r="E137" s="212"/>
      <c r="F137" s="233" t="s">
        <v>743</v>
      </c>
      <c r="G137" s="212"/>
      <c r="H137" s="212" t="s">
        <v>790</v>
      </c>
      <c r="I137" s="212" t="s">
        <v>739</v>
      </c>
      <c r="J137" s="212">
        <v>255</v>
      </c>
      <c r="K137" s="256"/>
    </row>
    <row r="138" spans="2:11" customFormat="1" ht="15" customHeight="1">
      <c r="B138" s="253"/>
      <c r="C138" s="212" t="s">
        <v>767</v>
      </c>
      <c r="D138" s="212"/>
      <c r="E138" s="212"/>
      <c r="F138" s="233" t="s">
        <v>737</v>
      </c>
      <c r="G138" s="212"/>
      <c r="H138" s="212" t="s">
        <v>791</v>
      </c>
      <c r="I138" s="212" t="s">
        <v>769</v>
      </c>
      <c r="J138" s="212"/>
      <c r="K138" s="256"/>
    </row>
    <row r="139" spans="2:11" customFormat="1" ht="15" customHeight="1">
      <c r="B139" s="253"/>
      <c r="C139" s="212" t="s">
        <v>770</v>
      </c>
      <c r="D139" s="212"/>
      <c r="E139" s="212"/>
      <c r="F139" s="233" t="s">
        <v>737</v>
      </c>
      <c r="G139" s="212"/>
      <c r="H139" s="212" t="s">
        <v>792</v>
      </c>
      <c r="I139" s="212" t="s">
        <v>772</v>
      </c>
      <c r="J139" s="212"/>
      <c r="K139" s="256"/>
    </row>
    <row r="140" spans="2:11" customFormat="1" ht="15" customHeight="1">
      <c r="B140" s="253"/>
      <c r="C140" s="212" t="s">
        <v>773</v>
      </c>
      <c r="D140" s="212"/>
      <c r="E140" s="212"/>
      <c r="F140" s="233" t="s">
        <v>737</v>
      </c>
      <c r="G140" s="212"/>
      <c r="H140" s="212" t="s">
        <v>773</v>
      </c>
      <c r="I140" s="212" t="s">
        <v>772</v>
      </c>
      <c r="J140" s="212"/>
      <c r="K140" s="256"/>
    </row>
    <row r="141" spans="2:11" customFormat="1" ht="15" customHeight="1">
      <c r="B141" s="253"/>
      <c r="C141" s="212" t="s">
        <v>38</v>
      </c>
      <c r="D141" s="212"/>
      <c r="E141" s="212"/>
      <c r="F141" s="233" t="s">
        <v>737</v>
      </c>
      <c r="G141" s="212"/>
      <c r="H141" s="212" t="s">
        <v>793</v>
      </c>
      <c r="I141" s="212" t="s">
        <v>772</v>
      </c>
      <c r="J141" s="212"/>
      <c r="K141" s="256"/>
    </row>
    <row r="142" spans="2:11" customFormat="1" ht="15" customHeight="1">
      <c r="B142" s="253"/>
      <c r="C142" s="212" t="s">
        <v>794</v>
      </c>
      <c r="D142" s="212"/>
      <c r="E142" s="212"/>
      <c r="F142" s="233" t="s">
        <v>737</v>
      </c>
      <c r="G142" s="212"/>
      <c r="H142" s="212" t="s">
        <v>795</v>
      </c>
      <c r="I142" s="212" t="s">
        <v>772</v>
      </c>
      <c r="J142" s="212"/>
      <c r="K142" s="256"/>
    </row>
    <row r="143" spans="2:11" customFormat="1" ht="15" customHeight="1">
      <c r="B143" s="257"/>
      <c r="C143" s="258"/>
      <c r="D143" s="258"/>
      <c r="E143" s="258"/>
      <c r="F143" s="258"/>
      <c r="G143" s="258"/>
      <c r="H143" s="258"/>
      <c r="I143" s="258"/>
      <c r="J143" s="258"/>
      <c r="K143" s="259"/>
    </row>
    <row r="144" spans="2:11" customFormat="1" ht="18.75" customHeight="1">
      <c r="B144" s="244"/>
      <c r="C144" s="244"/>
      <c r="D144" s="244"/>
      <c r="E144" s="244"/>
      <c r="F144" s="245"/>
      <c r="G144" s="244"/>
      <c r="H144" s="244"/>
      <c r="I144" s="244"/>
      <c r="J144" s="244"/>
      <c r="K144" s="244"/>
    </row>
    <row r="145" spans="2:11" customFormat="1" ht="18.75" customHeight="1">
      <c r="B145" s="219"/>
      <c r="C145" s="219"/>
      <c r="D145" s="219"/>
      <c r="E145" s="219"/>
      <c r="F145" s="219"/>
      <c r="G145" s="219"/>
      <c r="H145" s="219"/>
      <c r="I145" s="219"/>
      <c r="J145" s="219"/>
      <c r="K145" s="219"/>
    </row>
    <row r="146" spans="2:11" customFormat="1" ht="7.5" customHeight="1">
      <c r="B146" s="220"/>
      <c r="C146" s="221"/>
      <c r="D146" s="221"/>
      <c r="E146" s="221"/>
      <c r="F146" s="221"/>
      <c r="G146" s="221"/>
      <c r="H146" s="221"/>
      <c r="I146" s="221"/>
      <c r="J146" s="221"/>
      <c r="K146" s="222"/>
    </row>
    <row r="147" spans="2:11" customFormat="1" ht="45" customHeight="1">
      <c r="B147" s="223"/>
      <c r="C147" s="334" t="s">
        <v>796</v>
      </c>
      <c r="D147" s="334"/>
      <c r="E147" s="334"/>
      <c r="F147" s="334"/>
      <c r="G147" s="334"/>
      <c r="H147" s="334"/>
      <c r="I147" s="334"/>
      <c r="J147" s="334"/>
      <c r="K147" s="224"/>
    </row>
    <row r="148" spans="2:11" customFormat="1" ht="17.25" customHeight="1">
      <c r="B148" s="223"/>
      <c r="C148" s="225" t="s">
        <v>731</v>
      </c>
      <c r="D148" s="225"/>
      <c r="E148" s="225"/>
      <c r="F148" s="225" t="s">
        <v>732</v>
      </c>
      <c r="G148" s="226"/>
      <c r="H148" s="225" t="s">
        <v>54</v>
      </c>
      <c r="I148" s="225" t="s">
        <v>57</v>
      </c>
      <c r="J148" s="225" t="s">
        <v>733</v>
      </c>
      <c r="K148" s="224"/>
    </row>
    <row r="149" spans="2:11" customFormat="1" ht="17.25" customHeight="1">
      <c r="B149" s="223"/>
      <c r="C149" s="227" t="s">
        <v>734</v>
      </c>
      <c r="D149" s="227"/>
      <c r="E149" s="227"/>
      <c r="F149" s="228" t="s">
        <v>735</v>
      </c>
      <c r="G149" s="229"/>
      <c r="H149" s="227"/>
      <c r="I149" s="227"/>
      <c r="J149" s="227" t="s">
        <v>736</v>
      </c>
      <c r="K149" s="224"/>
    </row>
    <row r="150" spans="2:11" customFormat="1" ht="5.25" customHeight="1">
      <c r="B150" s="235"/>
      <c r="C150" s="230"/>
      <c r="D150" s="230"/>
      <c r="E150" s="230"/>
      <c r="F150" s="230"/>
      <c r="G150" s="231"/>
      <c r="H150" s="230"/>
      <c r="I150" s="230"/>
      <c r="J150" s="230"/>
      <c r="K150" s="256"/>
    </row>
    <row r="151" spans="2:11" customFormat="1" ht="15" customHeight="1">
      <c r="B151" s="235"/>
      <c r="C151" s="260" t="s">
        <v>740</v>
      </c>
      <c r="D151" s="212"/>
      <c r="E151" s="212"/>
      <c r="F151" s="261" t="s">
        <v>737</v>
      </c>
      <c r="G151" s="212"/>
      <c r="H151" s="260" t="s">
        <v>777</v>
      </c>
      <c r="I151" s="260" t="s">
        <v>739</v>
      </c>
      <c r="J151" s="260">
        <v>120</v>
      </c>
      <c r="K151" s="256"/>
    </row>
    <row r="152" spans="2:11" customFormat="1" ht="15" customHeight="1">
      <c r="B152" s="235"/>
      <c r="C152" s="260" t="s">
        <v>786</v>
      </c>
      <c r="D152" s="212"/>
      <c r="E152" s="212"/>
      <c r="F152" s="261" t="s">
        <v>737</v>
      </c>
      <c r="G152" s="212"/>
      <c r="H152" s="260" t="s">
        <v>797</v>
      </c>
      <c r="I152" s="260" t="s">
        <v>739</v>
      </c>
      <c r="J152" s="260" t="s">
        <v>788</v>
      </c>
      <c r="K152" s="256"/>
    </row>
    <row r="153" spans="2:11" customFormat="1" ht="15" customHeight="1">
      <c r="B153" s="235"/>
      <c r="C153" s="260" t="s">
        <v>85</v>
      </c>
      <c r="D153" s="212"/>
      <c r="E153" s="212"/>
      <c r="F153" s="261" t="s">
        <v>737</v>
      </c>
      <c r="G153" s="212"/>
      <c r="H153" s="260" t="s">
        <v>798</v>
      </c>
      <c r="I153" s="260" t="s">
        <v>739</v>
      </c>
      <c r="J153" s="260" t="s">
        <v>788</v>
      </c>
      <c r="K153" s="256"/>
    </row>
    <row r="154" spans="2:11" customFormat="1" ht="15" customHeight="1">
      <c r="B154" s="235"/>
      <c r="C154" s="260" t="s">
        <v>742</v>
      </c>
      <c r="D154" s="212"/>
      <c r="E154" s="212"/>
      <c r="F154" s="261" t="s">
        <v>743</v>
      </c>
      <c r="G154" s="212"/>
      <c r="H154" s="260" t="s">
        <v>777</v>
      </c>
      <c r="I154" s="260" t="s">
        <v>739</v>
      </c>
      <c r="J154" s="260">
        <v>50</v>
      </c>
      <c r="K154" s="256"/>
    </row>
    <row r="155" spans="2:11" customFormat="1" ht="15" customHeight="1">
      <c r="B155" s="235"/>
      <c r="C155" s="260" t="s">
        <v>745</v>
      </c>
      <c r="D155" s="212"/>
      <c r="E155" s="212"/>
      <c r="F155" s="261" t="s">
        <v>737</v>
      </c>
      <c r="G155" s="212"/>
      <c r="H155" s="260" t="s">
        <v>777</v>
      </c>
      <c r="I155" s="260" t="s">
        <v>747</v>
      </c>
      <c r="J155" s="260"/>
      <c r="K155" s="256"/>
    </row>
    <row r="156" spans="2:11" customFormat="1" ht="15" customHeight="1">
      <c r="B156" s="235"/>
      <c r="C156" s="260" t="s">
        <v>756</v>
      </c>
      <c r="D156" s="212"/>
      <c r="E156" s="212"/>
      <c r="F156" s="261" t="s">
        <v>743</v>
      </c>
      <c r="G156" s="212"/>
      <c r="H156" s="260" t="s">
        <v>777</v>
      </c>
      <c r="I156" s="260" t="s">
        <v>739</v>
      </c>
      <c r="J156" s="260">
        <v>50</v>
      </c>
      <c r="K156" s="256"/>
    </row>
    <row r="157" spans="2:11" customFormat="1" ht="15" customHeight="1">
      <c r="B157" s="235"/>
      <c r="C157" s="260" t="s">
        <v>764</v>
      </c>
      <c r="D157" s="212"/>
      <c r="E157" s="212"/>
      <c r="F157" s="261" t="s">
        <v>743</v>
      </c>
      <c r="G157" s="212"/>
      <c r="H157" s="260" t="s">
        <v>777</v>
      </c>
      <c r="I157" s="260" t="s">
        <v>739</v>
      </c>
      <c r="J157" s="260">
        <v>50</v>
      </c>
      <c r="K157" s="256"/>
    </row>
    <row r="158" spans="2:11" customFormat="1" ht="15" customHeight="1">
      <c r="B158" s="235"/>
      <c r="C158" s="260" t="s">
        <v>762</v>
      </c>
      <c r="D158" s="212"/>
      <c r="E158" s="212"/>
      <c r="F158" s="261" t="s">
        <v>743</v>
      </c>
      <c r="G158" s="212"/>
      <c r="H158" s="260" t="s">
        <v>777</v>
      </c>
      <c r="I158" s="260" t="s">
        <v>739</v>
      </c>
      <c r="J158" s="260">
        <v>50</v>
      </c>
      <c r="K158" s="256"/>
    </row>
    <row r="159" spans="2:11" customFormat="1" ht="15" customHeight="1">
      <c r="B159" s="235"/>
      <c r="C159" s="260" t="s">
        <v>115</v>
      </c>
      <c r="D159" s="212"/>
      <c r="E159" s="212"/>
      <c r="F159" s="261" t="s">
        <v>737</v>
      </c>
      <c r="G159" s="212"/>
      <c r="H159" s="260" t="s">
        <v>799</v>
      </c>
      <c r="I159" s="260" t="s">
        <v>739</v>
      </c>
      <c r="J159" s="260" t="s">
        <v>800</v>
      </c>
      <c r="K159" s="256"/>
    </row>
    <row r="160" spans="2:11" customFormat="1" ht="15" customHeight="1">
      <c r="B160" s="235"/>
      <c r="C160" s="260" t="s">
        <v>801</v>
      </c>
      <c r="D160" s="212"/>
      <c r="E160" s="212"/>
      <c r="F160" s="261" t="s">
        <v>737</v>
      </c>
      <c r="G160" s="212"/>
      <c r="H160" s="260" t="s">
        <v>802</v>
      </c>
      <c r="I160" s="260" t="s">
        <v>772</v>
      </c>
      <c r="J160" s="260"/>
      <c r="K160" s="256"/>
    </row>
    <row r="161" spans="2:11" customFormat="1" ht="15" customHeight="1">
      <c r="B161" s="262"/>
      <c r="C161" s="242"/>
      <c r="D161" s="242"/>
      <c r="E161" s="242"/>
      <c r="F161" s="242"/>
      <c r="G161" s="242"/>
      <c r="H161" s="242"/>
      <c r="I161" s="242"/>
      <c r="J161" s="242"/>
      <c r="K161" s="263"/>
    </row>
    <row r="162" spans="2:11" customFormat="1" ht="18.75" customHeight="1">
      <c r="B162" s="244"/>
      <c r="C162" s="254"/>
      <c r="D162" s="254"/>
      <c r="E162" s="254"/>
      <c r="F162" s="264"/>
      <c r="G162" s="254"/>
      <c r="H162" s="254"/>
      <c r="I162" s="254"/>
      <c r="J162" s="254"/>
      <c r="K162" s="244"/>
    </row>
    <row r="163" spans="2:11" customFormat="1" ht="18.75" customHeight="1">
      <c r="B163" s="219"/>
      <c r="C163" s="219"/>
      <c r="D163" s="219"/>
      <c r="E163" s="219"/>
      <c r="F163" s="219"/>
      <c r="G163" s="219"/>
      <c r="H163" s="219"/>
      <c r="I163" s="219"/>
      <c r="J163" s="219"/>
      <c r="K163" s="219"/>
    </row>
    <row r="164" spans="2:11" customFormat="1" ht="7.5" customHeight="1">
      <c r="B164" s="201"/>
      <c r="C164" s="202"/>
      <c r="D164" s="202"/>
      <c r="E164" s="202"/>
      <c r="F164" s="202"/>
      <c r="G164" s="202"/>
      <c r="H164" s="202"/>
      <c r="I164" s="202"/>
      <c r="J164" s="202"/>
      <c r="K164" s="203"/>
    </row>
    <row r="165" spans="2:11" customFormat="1" ht="45" customHeight="1">
      <c r="B165" s="204"/>
      <c r="C165" s="332" t="s">
        <v>803</v>
      </c>
      <c r="D165" s="332"/>
      <c r="E165" s="332"/>
      <c r="F165" s="332"/>
      <c r="G165" s="332"/>
      <c r="H165" s="332"/>
      <c r="I165" s="332"/>
      <c r="J165" s="332"/>
      <c r="K165" s="205"/>
    </row>
    <row r="166" spans="2:11" customFormat="1" ht="17.25" customHeight="1">
      <c r="B166" s="204"/>
      <c r="C166" s="225" t="s">
        <v>731</v>
      </c>
      <c r="D166" s="225"/>
      <c r="E166" s="225"/>
      <c r="F166" s="225" t="s">
        <v>732</v>
      </c>
      <c r="G166" s="265"/>
      <c r="H166" s="266" t="s">
        <v>54</v>
      </c>
      <c r="I166" s="266" t="s">
        <v>57</v>
      </c>
      <c r="J166" s="225" t="s">
        <v>733</v>
      </c>
      <c r="K166" s="205"/>
    </row>
    <row r="167" spans="2:11" customFormat="1" ht="17.25" customHeight="1">
      <c r="B167" s="206"/>
      <c r="C167" s="227" t="s">
        <v>734</v>
      </c>
      <c r="D167" s="227"/>
      <c r="E167" s="227"/>
      <c r="F167" s="228" t="s">
        <v>735</v>
      </c>
      <c r="G167" s="267"/>
      <c r="H167" s="268"/>
      <c r="I167" s="268"/>
      <c r="J167" s="227" t="s">
        <v>736</v>
      </c>
      <c r="K167" s="207"/>
    </row>
    <row r="168" spans="2:11" customFormat="1" ht="5.25" customHeight="1">
      <c r="B168" s="235"/>
      <c r="C168" s="230"/>
      <c r="D168" s="230"/>
      <c r="E168" s="230"/>
      <c r="F168" s="230"/>
      <c r="G168" s="231"/>
      <c r="H168" s="230"/>
      <c r="I168" s="230"/>
      <c r="J168" s="230"/>
      <c r="K168" s="256"/>
    </row>
    <row r="169" spans="2:11" customFormat="1" ht="15" customHeight="1">
      <c r="B169" s="235"/>
      <c r="C169" s="212" t="s">
        <v>740</v>
      </c>
      <c r="D169" s="212"/>
      <c r="E169" s="212"/>
      <c r="F169" s="233" t="s">
        <v>737</v>
      </c>
      <c r="G169" s="212"/>
      <c r="H169" s="212" t="s">
        <v>777</v>
      </c>
      <c r="I169" s="212" t="s">
        <v>739</v>
      </c>
      <c r="J169" s="212">
        <v>120</v>
      </c>
      <c r="K169" s="256"/>
    </row>
    <row r="170" spans="2:11" customFormat="1" ht="15" customHeight="1">
      <c r="B170" s="235"/>
      <c r="C170" s="212" t="s">
        <v>786</v>
      </c>
      <c r="D170" s="212"/>
      <c r="E170" s="212"/>
      <c r="F170" s="233" t="s">
        <v>737</v>
      </c>
      <c r="G170" s="212"/>
      <c r="H170" s="212" t="s">
        <v>787</v>
      </c>
      <c r="I170" s="212" t="s">
        <v>739</v>
      </c>
      <c r="J170" s="212" t="s">
        <v>788</v>
      </c>
      <c r="K170" s="256"/>
    </row>
    <row r="171" spans="2:11" customFormat="1" ht="15" customHeight="1">
      <c r="B171" s="235"/>
      <c r="C171" s="212" t="s">
        <v>85</v>
      </c>
      <c r="D171" s="212"/>
      <c r="E171" s="212"/>
      <c r="F171" s="233" t="s">
        <v>737</v>
      </c>
      <c r="G171" s="212"/>
      <c r="H171" s="212" t="s">
        <v>804</v>
      </c>
      <c r="I171" s="212" t="s">
        <v>739</v>
      </c>
      <c r="J171" s="212" t="s">
        <v>788</v>
      </c>
      <c r="K171" s="256"/>
    </row>
    <row r="172" spans="2:11" customFormat="1" ht="15" customHeight="1">
      <c r="B172" s="235"/>
      <c r="C172" s="212" t="s">
        <v>742</v>
      </c>
      <c r="D172" s="212"/>
      <c r="E172" s="212"/>
      <c r="F172" s="233" t="s">
        <v>743</v>
      </c>
      <c r="G172" s="212"/>
      <c r="H172" s="212" t="s">
        <v>804</v>
      </c>
      <c r="I172" s="212" t="s">
        <v>739</v>
      </c>
      <c r="J172" s="212">
        <v>50</v>
      </c>
      <c r="K172" s="256"/>
    </row>
    <row r="173" spans="2:11" customFormat="1" ht="15" customHeight="1">
      <c r="B173" s="235"/>
      <c r="C173" s="212" t="s">
        <v>745</v>
      </c>
      <c r="D173" s="212"/>
      <c r="E173" s="212"/>
      <c r="F173" s="233" t="s">
        <v>737</v>
      </c>
      <c r="G173" s="212"/>
      <c r="H173" s="212" t="s">
        <v>804</v>
      </c>
      <c r="I173" s="212" t="s">
        <v>747</v>
      </c>
      <c r="J173" s="212"/>
      <c r="K173" s="256"/>
    </row>
    <row r="174" spans="2:11" customFormat="1" ht="15" customHeight="1">
      <c r="B174" s="235"/>
      <c r="C174" s="212" t="s">
        <v>756</v>
      </c>
      <c r="D174" s="212"/>
      <c r="E174" s="212"/>
      <c r="F174" s="233" t="s">
        <v>743</v>
      </c>
      <c r="G174" s="212"/>
      <c r="H174" s="212" t="s">
        <v>804</v>
      </c>
      <c r="I174" s="212" t="s">
        <v>739</v>
      </c>
      <c r="J174" s="212">
        <v>50</v>
      </c>
      <c r="K174" s="256"/>
    </row>
    <row r="175" spans="2:11" customFormat="1" ht="15" customHeight="1">
      <c r="B175" s="235"/>
      <c r="C175" s="212" t="s">
        <v>764</v>
      </c>
      <c r="D175" s="212"/>
      <c r="E175" s="212"/>
      <c r="F175" s="233" t="s">
        <v>743</v>
      </c>
      <c r="G175" s="212"/>
      <c r="H175" s="212" t="s">
        <v>804</v>
      </c>
      <c r="I175" s="212" t="s">
        <v>739</v>
      </c>
      <c r="J175" s="212">
        <v>50</v>
      </c>
      <c r="K175" s="256"/>
    </row>
    <row r="176" spans="2:11" customFormat="1" ht="15" customHeight="1">
      <c r="B176" s="235"/>
      <c r="C176" s="212" t="s">
        <v>762</v>
      </c>
      <c r="D176" s="212"/>
      <c r="E176" s="212"/>
      <c r="F176" s="233" t="s">
        <v>743</v>
      </c>
      <c r="G176" s="212"/>
      <c r="H176" s="212" t="s">
        <v>804</v>
      </c>
      <c r="I176" s="212" t="s">
        <v>739</v>
      </c>
      <c r="J176" s="212">
        <v>50</v>
      </c>
      <c r="K176" s="256"/>
    </row>
    <row r="177" spans="2:11" customFormat="1" ht="15" customHeight="1">
      <c r="B177" s="235"/>
      <c r="C177" s="212" t="s">
        <v>123</v>
      </c>
      <c r="D177" s="212"/>
      <c r="E177" s="212"/>
      <c r="F177" s="233" t="s">
        <v>737</v>
      </c>
      <c r="G177" s="212"/>
      <c r="H177" s="212" t="s">
        <v>805</v>
      </c>
      <c r="I177" s="212" t="s">
        <v>806</v>
      </c>
      <c r="J177" s="212"/>
      <c r="K177" s="256"/>
    </row>
    <row r="178" spans="2:11" customFormat="1" ht="15" customHeight="1">
      <c r="B178" s="235"/>
      <c r="C178" s="212" t="s">
        <v>57</v>
      </c>
      <c r="D178" s="212"/>
      <c r="E178" s="212"/>
      <c r="F178" s="233" t="s">
        <v>737</v>
      </c>
      <c r="G178" s="212"/>
      <c r="H178" s="212" t="s">
        <v>807</v>
      </c>
      <c r="I178" s="212" t="s">
        <v>808</v>
      </c>
      <c r="J178" s="212">
        <v>1</v>
      </c>
      <c r="K178" s="256"/>
    </row>
    <row r="179" spans="2:11" customFormat="1" ht="15" customHeight="1">
      <c r="B179" s="235"/>
      <c r="C179" s="212" t="s">
        <v>53</v>
      </c>
      <c r="D179" s="212"/>
      <c r="E179" s="212"/>
      <c r="F179" s="233" t="s">
        <v>737</v>
      </c>
      <c r="G179" s="212"/>
      <c r="H179" s="212" t="s">
        <v>809</v>
      </c>
      <c r="I179" s="212" t="s">
        <v>739</v>
      </c>
      <c r="J179" s="212">
        <v>20</v>
      </c>
      <c r="K179" s="256"/>
    </row>
    <row r="180" spans="2:11" customFormat="1" ht="15" customHeight="1">
      <c r="B180" s="235"/>
      <c r="C180" s="212" t="s">
        <v>54</v>
      </c>
      <c r="D180" s="212"/>
      <c r="E180" s="212"/>
      <c r="F180" s="233" t="s">
        <v>737</v>
      </c>
      <c r="G180" s="212"/>
      <c r="H180" s="212" t="s">
        <v>810</v>
      </c>
      <c r="I180" s="212" t="s">
        <v>739</v>
      </c>
      <c r="J180" s="212">
        <v>255</v>
      </c>
      <c r="K180" s="256"/>
    </row>
    <row r="181" spans="2:11" customFormat="1" ht="15" customHeight="1">
      <c r="B181" s="235"/>
      <c r="C181" s="212" t="s">
        <v>124</v>
      </c>
      <c r="D181" s="212"/>
      <c r="E181" s="212"/>
      <c r="F181" s="233" t="s">
        <v>737</v>
      </c>
      <c r="G181" s="212"/>
      <c r="H181" s="212" t="s">
        <v>701</v>
      </c>
      <c r="I181" s="212" t="s">
        <v>739</v>
      </c>
      <c r="J181" s="212">
        <v>10</v>
      </c>
      <c r="K181" s="256"/>
    </row>
    <row r="182" spans="2:11" customFormat="1" ht="15" customHeight="1">
      <c r="B182" s="235"/>
      <c r="C182" s="212" t="s">
        <v>125</v>
      </c>
      <c r="D182" s="212"/>
      <c r="E182" s="212"/>
      <c r="F182" s="233" t="s">
        <v>737</v>
      </c>
      <c r="G182" s="212"/>
      <c r="H182" s="212" t="s">
        <v>811</v>
      </c>
      <c r="I182" s="212" t="s">
        <v>772</v>
      </c>
      <c r="J182" s="212"/>
      <c r="K182" s="256"/>
    </row>
    <row r="183" spans="2:11" customFormat="1" ht="15" customHeight="1">
      <c r="B183" s="235"/>
      <c r="C183" s="212" t="s">
        <v>812</v>
      </c>
      <c r="D183" s="212"/>
      <c r="E183" s="212"/>
      <c r="F183" s="233" t="s">
        <v>737</v>
      </c>
      <c r="G183" s="212"/>
      <c r="H183" s="212" t="s">
        <v>813</v>
      </c>
      <c r="I183" s="212" t="s">
        <v>772</v>
      </c>
      <c r="J183" s="212"/>
      <c r="K183" s="256"/>
    </row>
    <row r="184" spans="2:11" customFormat="1" ht="15" customHeight="1">
      <c r="B184" s="235"/>
      <c r="C184" s="212" t="s">
        <v>801</v>
      </c>
      <c r="D184" s="212"/>
      <c r="E184" s="212"/>
      <c r="F184" s="233" t="s">
        <v>737</v>
      </c>
      <c r="G184" s="212"/>
      <c r="H184" s="212" t="s">
        <v>814</v>
      </c>
      <c r="I184" s="212" t="s">
        <v>772</v>
      </c>
      <c r="J184" s="212"/>
      <c r="K184" s="256"/>
    </row>
    <row r="185" spans="2:11" customFormat="1" ht="15" customHeight="1">
      <c r="B185" s="235"/>
      <c r="C185" s="212" t="s">
        <v>127</v>
      </c>
      <c r="D185" s="212"/>
      <c r="E185" s="212"/>
      <c r="F185" s="233" t="s">
        <v>743</v>
      </c>
      <c r="G185" s="212"/>
      <c r="H185" s="212" t="s">
        <v>815</v>
      </c>
      <c r="I185" s="212" t="s">
        <v>739</v>
      </c>
      <c r="J185" s="212">
        <v>50</v>
      </c>
      <c r="K185" s="256"/>
    </row>
    <row r="186" spans="2:11" customFormat="1" ht="15" customHeight="1">
      <c r="B186" s="235"/>
      <c r="C186" s="212" t="s">
        <v>816</v>
      </c>
      <c r="D186" s="212"/>
      <c r="E186" s="212"/>
      <c r="F186" s="233" t="s">
        <v>743</v>
      </c>
      <c r="G186" s="212"/>
      <c r="H186" s="212" t="s">
        <v>817</v>
      </c>
      <c r="I186" s="212" t="s">
        <v>818</v>
      </c>
      <c r="J186" s="212"/>
      <c r="K186" s="256"/>
    </row>
    <row r="187" spans="2:11" customFormat="1" ht="15" customHeight="1">
      <c r="B187" s="235"/>
      <c r="C187" s="212" t="s">
        <v>819</v>
      </c>
      <c r="D187" s="212"/>
      <c r="E187" s="212"/>
      <c r="F187" s="233" t="s">
        <v>743</v>
      </c>
      <c r="G187" s="212"/>
      <c r="H187" s="212" t="s">
        <v>820</v>
      </c>
      <c r="I187" s="212" t="s">
        <v>818</v>
      </c>
      <c r="J187" s="212"/>
      <c r="K187" s="256"/>
    </row>
    <row r="188" spans="2:11" customFormat="1" ht="15" customHeight="1">
      <c r="B188" s="235"/>
      <c r="C188" s="212" t="s">
        <v>821</v>
      </c>
      <c r="D188" s="212"/>
      <c r="E188" s="212"/>
      <c r="F188" s="233" t="s">
        <v>743</v>
      </c>
      <c r="G188" s="212"/>
      <c r="H188" s="212" t="s">
        <v>822</v>
      </c>
      <c r="I188" s="212" t="s">
        <v>818</v>
      </c>
      <c r="J188" s="212"/>
      <c r="K188" s="256"/>
    </row>
    <row r="189" spans="2:11" customFormat="1" ht="15" customHeight="1">
      <c r="B189" s="235"/>
      <c r="C189" s="269" t="s">
        <v>823</v>
      </c>
      <c r="D189" s="212"/>
      <c r="E189" s="212"/>
      <c r="F189" s="233" t="s">
        <v>743</v>
      </c>
      <c r="G189" s="212"/>
      <c r="H189" s="212" t="s">
        <v>824</v>
      </c>
      <c r="I189" s="212" t="s">
        <v>825</v>
      </c>
      <c r="J189" s="270" t="s">
        <v>826</v>
      </c>
      <c r="K189" s="256"/>
    </row>
    <row r="190" spans="2:11" customFormat="1" ht="15" customHeight="1">
      <c r="B190" s="271"/>
      <c r="C190" s="272" t="s">
        <v>827</v>
      </c>
      <c r="D190" s="273"/>
      <c r="E190" s="273"/>
      <c r="F190" s="274" t="s">
        <v>743</v>
      </c>
      <c r="G190" s="273"/>
      <c r="H190" s="273" t="s">
        <v>828</v>
      </c>
      <c r="I190" s="273" t="s">
        <v>825</v>
      </c>
      <c r="J190" s="275" t="s">
        <v>826</v>
      </c>
      <c r="K190" s="276"/>
    </row>
    <row r="191" spans="2:11" customFormat="1" ht="15" customHeight="1">
      <c r="B191" s="235"/>
      <c r="C191" s="269" t="s">
        <v>42</v>
      </c>
      <c r="D191" s="212"/>
      <c r="E191" s="212"/>
      <c r="F191" s="233" t="s">
        <v>737</v>
      </c>
      <c r="G191" s="212"/>
      <c r="H191" s="209" t="s">
        <v>829</v>
      </c>
      <c r="I191" s="212" t="s">
        <v>830</v>
      </c>
      <c r="J191" s="212"/>
      <c r="K191" s="256"/>
    </row>
    <row r="192" spans="2:11" customFormat="1" ht="15" customHeight="1">
      <c r="B192" s="235"/>
      <c r="C192" s="269" t="s">
        <v>831</v>
      </c>
      <c r="D192" s="212"/>
      <c r="E192" s="212"/>
      <c r="F192" s="233" t="s">
        <v>737</v>
      </c>
      <c r="G192" s="212"/>
      <c r="H192" s="212" t="s">
        <v>832</v>
      </c>
      <c r="I192" s="212" t="s">
        <v>772</v>
      </c>
      <c r="J192" s="212"/>
      <c r="K192" s="256"/>
    </row>
    <row r="193" spans="2:11" customFormat="1" ht="15" customHeight="1">
      <c r="B193" s="235"/>
      <c r="C193" s="269" t="s">
        <v>833</v>
      </c>
      <c r="D193" s="212"/>
      <c r="E193" s="212"/>
      <c r="F193" s="233" t="s">
        <v>737</v>
      </c>
      <c r="G193" s="212"/>
      <c r="H193" s="212" t="s">
        <v>834</v>
      </c>
      <c r="I193" s="212" t="s">
        <v>772</v>
      </c>
      <c r="J193" s="212"/>
      <c r="K193" s="256"/>
    </row>
    <row r="194" spans="2:11" customFormat="1" ht="15" customHeight="1">
      <c r="B194" s="235"/>
      <c r="C194" s="269" t="s">
        <v>835</v>
      </c>
      <c r="D194" s="212"/>
      <c r="E194" s="212"/>
      <c r="F194" s="233" t="s">
        <v>743</v>
      </c>
      <c r="G194" s="212"/>
      <c r="H194" s="212" t="s">
        <v>836</v>
      </c>
      <c r="I194" s="212" t="s">
        <v>772</v>
      </c>
      <c r="J194" s="212"/>
      <c r="K194" s="256"/>
    </row>
    <row r="195" spans="2:11" customFormat="1" ht="15" customHeight="1">
      <c r="B195" s="262"/>
      <c r="C195" s="277"/>
      <c r="D195" s="242"/>
      <c r="E195" s="242"/>
      <c r="F195" s="242"/>
      <c r="G195" s="242"/>
      <c r="H195" s="242"/>
      <c r="I195" s="242"/>
      <c r="J195" s="242"/>
      <c r="K195" s="263"/>
    </row>
    <row r="196" spans="2:11" customFormat="1" ht="18.75" customHeight="1">
      <c r="B196" s="244"/>
      <c r="C196" s="254"/>
      <c r="D196" s="254"/>
      <c r="E196" s="254"/>
      <c r="F196" s="264"/>
      <c r="G196" s="254"/>
      <c r="H196" s="254"/>
      <c r="I196" s="254"/>
      <c r="J196" s="254"/>
      <c r="K196" s="244"/>
    </row>
    <row r="197" spans="2:11" customFormat="1" ht="18.75" customHeight="1">
      <c r="B197" s="244"/>
      <c r="C197" s="254"/>
      <c r="D197" s="254"/>
      <c r="E197" s="254"/>
      <c r="F197" s="264"/>
      <c r="G197" s="254"/>
      <c r="H197" s="254"/>
      <c r="I197" s="254"/>
      <c r="J197" s="254"/>
      <c r="K197" s="244"/>
    </row>
    <row r="198" spans="2:11" customFormat="1" ht="18.75" customHeight="1">
      <c r="B198" s="219"/>
      <c r="C198" s="219"/>
      <c r="D198" s="219"/>
      <c r="E198" s="219"/>
      <c r="F198" s="219"/>
      <c r="G198" s="219"/>
      <c r="H198" s="219"/>
      <c r="I198" s="219"/>
      <c r="J198" s="219"/>
      <c r="K198" s="219"/>
    </row>
    <row r="199" spans="2:11" customFormat="1" ht="13.5">
      <c r="B199" s="201"/>
      <c r="C199" s="202"/>
      <c r="D199" s="202"/>
      <c r="E199" s="202"/>
      <c r="F199" s="202"/>
      <c r="G199" s="202"/>
      <c r="H199" s="202"/>
      <c r="I199" s="202"/>
      <c r="J199" s="202"/>
      <c r="K199" s="203"/>
    </row>
    <row r="200" spans="2:11" customFormat="1" ht="21">
      <c r="B200" s="204"/>
      <c r="C200" s="332" t="s">
        <v>837</v>
      </c>
      <c r="D200" s="332"/>
      <c r="E200" s="332"/>
      <c r="F200" s="332"/>
      <c r="G200" s="332"/>
      <c r="H200" s="332"/>
      <c r="I200" s="332"/>
      <c r="J200" s="332"/>
      <c r="K200" s="205"/>
    </row>
    <row r="201" spans="2:11" customFormat="1" ht="25.5" customHeight="1">
      <c r="B201" s="204"/>
      <c r="C201" s="278" t="s">
        <v>838</v>
      </c>
      <c r="D201" s="278"/>
      <c r="E201" s="278"/>
      <c r="F201" s="278" t="s">
        <v>839</v>
      </c>
      <c r="G201" s="279"/>
      <c r="H201" s="335" t="s">
        <v>840</v>
      </c>
      <c r="I201" s="335"/>
      <c r="J201" s="335"/>
      <c r="K201" s="205"/>
    </row>
    <row r="202" spans="2:11" customFormat="1" ht="5.25" customHeight="1">
      <c r="B202" s="235"/>
      <c r="C202" s="230"/>
      <c r="D202" s="230"/>
      <c r="E202" s="230"/>
      <c r="F202" s="230"/>
      <c r="G202" s="254"/>
      <c r="H202" s="230"/>
      <c r="I202" s="230"/>
      <c r="J202" s="230"/>
      <c r="K202" s="256"/>
    </row>
    <row r="203" spans="2:11" customFormat="1" ht="15" customHeight="1">
      <c r="B203" s="235"/>
      <c r="C203" s="212" t="s">
        <v>830</v>
      </c>
      <c r="D203" s="212"/>
      <c r="E203" s="212"/>
      <c r="F203" s="233" t="s">
        <v>43</v>
      </c>
      <c r="G203" s="212"/>
      <c r="H203" s="336" t="s">
        <v>841</v>
      </c>
      <c r="I203" s="336"/>
      <c r="J203" s="336"/>
      <c r="K203" s="256"/>
    </row>
    <row r="204" spans="2:11" customFormat="1" ht="15" customHeight="1">
      <c r="B204" s="235"/>
      <c r="C204" s="212"/>
      <c r="D204" s="212"/>
      <c r="E204" s="212"/>
      <c r="F204" s="233" t="s">
        <v>44</v>
      </c>
      <c r="G204" s="212"/>
      <c r="H204" s="336" t="s">
        <v>842</v>
      </c>
      <c r="I204" s="336"/>
      <c r="J204" s="336"/>
      <c r="K204" s="256"/>
    </row>
    <row r="205" spans="2:11" customFormat="1" ht="15" customHeight="1">
      <c r="B205" s="235"/>
      <c r="C205" s="212"/>
      <c r="D205" s="212"/>
      <c r="E205" s="212"/>
      <c r="F205" s="233" t="s">
        <v>47</v>
      </c>
      <c r="G205" s="212"/>
      <c r="H205" s="336" t="s">
        <v>843</v>
      </c>
      <c r="I205" s="336"/>
      <c r="J205" s="336"/>
      <c r="K205" s="256"/>
    </row>
    <row r="206" spans="2:11" customFormat="1" ht="15" customHeight="1">
      <c r="B206" s="235"/>
      <c r="C206" s="212"/>
      <c r="D206" s="212"/>
      <c r="E206" s="212"/>
      <c r="F206" s="233" t="s">
        <v>45</v>
      </c>
      <c r="G206" s="212"/>
      <c r="H206" s="336" t="s">
        <v>844</v>
      </c>
      <c r="I206" s="336"/>
      <c r="J206" s="336"/>
      <c r="K206" s="256"/>
    </row>
    <row r="207" spans="2:11" customFormat="1" ht="15" customHeight="1">
      <c r="B207" s="235"/>
      <c r="C207" s="212"/>
      <c r="D207" s="212"/>
      <c r="E207" s="212"/>
      <c r="F207" s="233" t="s">
        <v>46</v>
      </c>
      <c r="G207" s="212"/>
      <c r="H207" s="336" t="s">
        <v>845</v>
      </c>
      <c r="I207" s="336"/>
      <c r="J207" s="336"/>
      <c r="K207" s="256"/>
    </row>
    <row r="208" spans="2:11" customFormat="1" ht="15" customHeight="1">
      <c r="B208" s="235"/>
      <c r="C208" s="212"/>
      <c r="D208" s="212"/>
      <c r="E208" s="212"/>
      <c r="F208" s="233"/>
      <c r="G208" s="212"/>
      <c r="H208" s="212"/>
      <c r="I208" s="212"/>
      <c r="J208" s="212"/>
      <c r="K208" s="256"/>
    </row>
    <row r="209" spans="2:11" customFormat="1" ht="15" customHeight="1">
      <c r="B209" s="235"/>
      <c r="C209" s="212" t="s">
        <v>784</v>
      </c>
      <c r="D209" s="212"/>
      <c r="E209" s="212"/>
      <c r="F209" s="233" t="s">
        <v>78</v>
      </c>
      <c r="G209" s="212"/>
      <c r="H209" s="336" t="s">
        <v>846</v>
      </c>
      <c r="I209" s="336"/>
      <c r="J209" s="336"/>
      <c r="K209" s="256"/>
    </row>
    <row r="210" spans="2:11" customFormat="1" ht="15" customHeight="1">
      <c r="B210" s="235"/>
      <c r="C210" s="212"/>
      <c r="D210" s="212"/>
      <c r="E210" s="212"/>
      <c r="F210" s="233" t="s">
        <v>682</v>
      </c>
      <c r="G210" s="212"/>
      <c r="H210" s="336" t="s">
        <v>683</v>
      </c>
      <c r="I210" s="336"/>
      <c r="J210" s="336"/>
      <c r="K210" s="256"/>
    </row>
    <row r="211" spans="2:11" customFormat="1" ht="15" customHeight="1">
      <c r="B211" s="235"/>
      <c r="C211" s="212"/>
      <c r="D211" s="212"/>
      <c r="E211" s="212"/>
      <c r="F211" s="233" t="s">
        <v>680</v>
      </c>
      <c r="G211" s="212"/>
      <c r="H211" s="336" t="s">
        <v>847</v>
      </c>
      <c r="I211" s="336"/>
      <c r="J211" s="336"/>
      <c r="K211" s="256"/>
    </row>
    <row r="212" spans="2:11" customFormat="1" ht="15" customHeight="1">
      <c r="B212" s="280"/>
      <c r="C212" s="212"/>
      <c r="D212" s="212"/>
      <c r="E212" s="212"/>
      <c r="F212" s="233" t="s">
        <v>93</v>
      </c>
      <c r="G212" s="269"/>
      <c r="H212" s="337" t="s">
        <v>94</v>
      </c>
      <c r="I212" s="337"/>
      <c r="J212" s="337"/>
      <c r="K212" s="281"/>
    </row>
    <row r="213" spans="2:11" customFormat="1" ht="15" customHeight="1">
      <c r="B213" s="280"/>
      <c r="C213" s="212"/>
      <c r="D213" s="212"/>
      <c r="E213" s="212"/>
      <c r="F213" s="233" t="s">
        <v>684</v>
      </c>
      <c r="G213" s="269"/>
      <c r="H213" s="337" t="s">
        <v>848</v>
      </c>
      <c r="I213" s="337"/>
      <c r="J213" s="337"/>
      <c r="K213" s="281"/>
    </row>
    <row r="214" spans="2:11" customFormat="1" ht="15" customHeight="1">
      <c r="B214" s="280"/>
      <c r="C214" s="212"/>
      <c r="D214" s="212"/>
      <c r="E214" s="212"/>
      <c r="F214" s="233"/>
      <c r="G214" s="269"/>
      <c r="H214" s="260"/>
      <c r="I214" s="260"/>
      <c r="J214" s="260"/>
      <c r="K214" s="281"/>
    </row>
    <row r="215" spans="2:11" customFormat="1" ht="15" customHeight="1">
      <c r="B215" s="280"/>
      <c r="C215" s="212" t="s">
        <v>808</v>
      </c>
      <c r="D215" s="212"/>
      <c r="E215" s="212"/>
      <c r="F215" s="233">
        <v>1</v>
      </c>
      <c r="G215" s="269"/>
      <c r="H215" s="337" t="s">
        <v>849</v>
      </c>
      <c r="I215" s="337"/>
      <c r="J215" s="337"/>
      <c r="K215" s="281"/>
    </row>
    <row r="216" spans="2:11" customFormat="1" ht="15" customHeight="1">
      <c r="B216" s="280"/>
      <c r="C216" s="212"/>
      <c r="D216" s="212"/>
      <c r="E216" s="212"/>
      <c r="F216" s="233">
        <v>2</v>
      </c>
      <c r="G216" s="269"/>
      <c r="H216" s="337" t="s">
        <v>850</v>
      </c>
      <c r="I216" s="337"/>
      <c r="J216" s="337"/>
      <c r="K216" s="281"/>
    </row>
    <row r="217" spans="2:11" customFormat="1" ht="15" customHeight="1">
      <c r="B217" s="280"/>
      <c r="C217" s="212"/>
      <c r="D217" s="212"/>
      <c r="E217" s="212"/>
      <c r="F217" s="233">
        <v>3</v>
      </c>
      <c r="G217" s="269"/>
      <c r="H217" s="337" t="s">
        <v>851</v>
      </c>
      <c r="I217" s="337"/>
      <c r="J217" s="337"/>
      <c r="K217" s="281"/>
    </row>
    <row r="218" spans="2:11" customFormat="1" ht="15" customHeight="1">
      <c r="B218" s="280"/>
      <c r="C218" s="212"/>
      <c r="D218" s="212"/>
      <c r="E218" s="212"/>
      <c r="F218" s="233">
        <v>4</v>
      </c>
      <c r="G218" s="269"/>
      <c r="H218" s="337" t="s">
        <v>852</v>
      </c>
      <c r="I218" s="337"/>
      <c r="J218" s="337"/>
      <c r="K218" s="281"/>
    </row>
    <row r="219" spans="2:11" customFormat="1" ht="12.75" customHeight="1">
      <c r="B219" s="282"/>
      <c r="C219" s="283"/>
      <c r="D219" s="283"/>
      <c r="E219" s="283"/>
      <c r="F219" s="283"/>
      <c r="G219" s="283"/>
      <c r="H219" s="283"/>
      <c r="I219" s="283"/>
      <c r="J219" s="283"/>
      <c r="K219" s="284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01.01 - Příprava před dem...</vt:lpstr>
      <vt:lpstr>01.02 - Demolice garáží</vt:lpstr>
      <vt:lpstr>01.03 - Úprava prostoru p...</vt:lpstr>
      <vt:lpstr>VON - Vedlejší a ostatní ...</vt:lpstr>
      <vt:lpstr>Seznam figur</vt:lpstr>
      <vt:lpstr>Pokyny pro vyplnění</vt:lpstr>
      <vt:lpstr>'01.01 - Příprava před dem...'!Názvy_tisku</vt:lpstr>
      <vt:lpstr>'01.02 - Demolice garáží'!Názvy_tisku</vt:lpstr>
      <vt:lpstr>'01.03 - Úprava prostoru p...'!Názvy_tisku</vt:lpstr>
      <vt:lpstr>'Rekapitulace stavby'!Názvy_tisku</vt:lpstr>
      <vt:lpstr>'Seznam figur'!Názvy_tisku</vt:lpstr>
      <vt:lpstr>'VON - Vedlejší a ostatní ...'!Názvy_tisku</vt:lpstr>
      <vt:lpstr>'01.01 - Příprava před dem...'!Oblast_tisku</vt:lpstr>
      <vt:lpstr>'01.02 - Demolice garáží'!Oblast_tisku</vt:lpstr>
      <vt:lpstr>'01.03 - Úprava prostoru p...'!Oblast_tisku</vt:lpstr>
      <vt:lpstr>'Pokyny pro vyplnění'!Oblast_tisku</vt:lpstr>
      <vt:lpstr>'Rekapitulace stavby'!Oblast_tisku</vt:lpstr>
      <vt:lpstr>'Seznam figur'!Oblast_tisku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Štuller</dc:creator>
  <cp:lastModifiedBy>Antošová Kateřina, Mgr.</cp:lastModifiedBy>
  <dcterms:created xsi:type="dcterms:W3CDTF">2024-03-26T19:21:42Z</dcterms:created>
  <dcterms:modified xsi:type="dcterms:W3CDTF">2024-10-11T04:53:38Z</dcterms:modified>
</cp:coreProperties>
</file>