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Hyl\Desktop\Veřejné zakázky\2023\VZ - Terasa\Zadávací dokumentace\"/>
    </mc:Choice>
  </mc:AlternateContent>
  <bookViews>
    <workbookView xWindow="0" yWindow="0" windowWidth="28800" windowHeight="1243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Pol'!$A$1:$U$201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148" i="12" l="1"/>
  <c r="AC191" i="12"/>
  <c r="F39" i="1" s="1"/>
  <c r="F40" i="1" s="1"/>
  <c r="G23" i="1" s="1"/>
  <c r="BA187" i="12"/>
  <c r="BA174" i="12"/>
  <c r="BA171" i="12"/>
  <c r="BA161" i="12"/>
  <c r="BA155" i="12"/>
  <c r="BA153" i="12"/>
  <c r="BA151" i="12"/>
  <c r="BA117" i="12"/>
  <c r="BA111" i="12"/>
  <c r="BA103" i="12"/>
  <c r="BA96" i="12"/>
  <c r="BA57" i="12"/>
  <c r="BA50" i="12"/>
  <c r="BA38" i="12"/>
  <c r="G9" i="12"/>
  <c r="I9" i="12"/>
  <c r="K9" i="12"/>
  <c r="O9" i="12"/>
  <c r="O8" i="12" s="1"/>
  <c r="Q9" i="12"/>
  <c r="U9" i="12"/>
  <c r="F11" i="12"/>
  <c r="G11" i="12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5" i="12"/>
  <c r="G15" i="12" s="1"/>
  <c r="M15" i="12" s="1"/>
  <c r="I15" i="12"/>
  <c r="K15" i="12"/>
  <c r="O15" i="12"/>
  <c r="Q15" i="12"/>
  <c r="U15" i="12"/>
  <c r="F17" i="12"/>
  <c r="G17" i="12" s="1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20" i="12"/>
  <c r="G20" i="12" s="1"/>
  <c r="I20" i="12"/>
  <c r="I19" i="12" s="1"/>
  <c r="K20" i="12"/>
  <c r="K19" i="12" s="1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4" i="12"/>
  <c r="G24" i="12" s="1"/>
  <c r="M24" i="12" s="1"/>
  <c r="I24" i="12"/>
  <c r="K24" i="12"/>
  <c r="O24" i="12"/>
  <c r="Q24" i="12"/>
  <c r="U24" i="12"/>
  <c r="F27" i="12"/>
  <c r="G27" i="12" s="1"/>
  <c r="M27" i="12" s="1"/>
  <c r="I27" i="12"/>
  <c r="I26" i="12" s="1"/>
  <c r="K27" i="12"/>
  <c r="O27" i="12"/>
  <c r="Q27" i="12"/>
  <c r="U27" i="12"/>
  <c r="F29" i="12"/>
  <c r="G29" i="12"/>
  <c r="M29" i="12" s="1"/>
  <c r="I29" i="12"/>
  <c r="K29" i="12"/>
  <c r="O29" i="12"/>
  <c r="Q29" i="12"/>
  <c r="U29" i="12"/>
  <c r="F31" i="12"/>
  <c r="G31" i="12" s="1"/>
  <c r="M31" i="12" s="1"/>
  <c r="I31" i="12"/>
  <c r="K31" i="12"/>
  <c r="O31" i="12"/>
  <c r="Q31" i="12"/>
  <c r="U31" i="12"/>
  <c r="F33" i="12"/>
  <c r="G33" i="12"/>
  <c r="M33" i="12" s="1"/>
  <c r="I33" i="12"/>
  <c r="K33" i="12"/>
  <c r="O33" i="12"/>
  <c r="Q33" i="12"/>
  <c r="U33" i="12"/>
  <c r="F37" i="12"/>
  <c r="G37" i="12" s="1"/>
  <c r="M37" i="12" s="1"/>
  <c r="I37" i="12"/>
  <c r="K37" i="12"/>
  <c r="O37" i="12"/>
  <c r="Q37" i="12"/>
  <c r="U37" i="12"/>
  <c r="F41" i="12"/>
  <c r="G41" i="12" s="1"/>
  <c r="I41" i="12"/>
  <c r="K41" i="12"/>
  <c r="O41" i="12"/>
  <c r="Q41" i="12"/>
  <c r="U41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3" i="12"/>
  <c r="G53" i="12" s="1"/>
  <c r="M53" i="12" s="1"/>
  <c r="I53" i="12"/>
  <c r="K53" i="12"/>
  <c r="O53" i="12"/>
  <c r="Q53" i="12"/>
  <c r="U53" i="12"/>
  <c r="F56" i="12"/>
  <c r="G56" i="12"/>
  <c r="M56" i="12" s="1"/>
  <c r="I56" i="12"/>
  <c r="K56" i="12"/>
  <c r="O56" i="12"/>
  <c r="Q56" i="12"/>
  <c r="U56" i="12"/>
  <c r="F59" i="12"/>
  <c r="G59" i="12" s="1"/>
  <c r="M59" i="12" s="1"/>
  <c r="I59" i="12"/>
  <c r="K59" i="12"/>
  <c r="O59" i="12"/>
  <c r="Q59" i="12"/>
  <c r="U59" i="12"/>
  <c r="F61" i="12"/>
  <c r="G61" i="12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/>
  <c r="M65" i="12" s="1"/>
  <c r="I65" i="12"/>
  <c r="K65" i="12"/>
  <c r="O65" i="12"/>
  <c r="Q65" i="12"/>
  <c r="U65" i="12"/>
  <c r="F68" i="12"/>
  <c r="G68" i="12" s="1"/>
  <c r="M68" i="12" s="1"/>
  <c r="I68" i="12"/>
  <c r="K68" i="12"/>
  <c r="O68" i="12"/>
  <c r="Q68" i="12"/>
  <c r="U68" i="12"/>
  <c r="F69" i="12"/>
  <c r="G69" i="12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2" i="12"/>
  <c r="G72" i="12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7" i="12"/>
  <c r="G77" i="12" s="1"/>
  <c r="I77" i="12"/>
  <c r="K77" i="12"/>
  <c r="O77" i="12"/>
  <c r="Q77" i="12"/>
  <c r="Q76" i="12" s="1"/>
  <c r="U77" i="12"/>
  <c r="F79" i="12"/>
  <c r="G79" i="12" s="1"/>
  <c r="M79" i="12" s="1"/>
  <c r="I79" i="12"/>
  <c r="K79" i="12"/>
  <c r="O79" i="12"/>
  <c r="Q79" i="12"/>
  <c r="U79" i="12"/>
  <c r="F81" i="12"/>
  <c r="G81" i="12" s="1"/>
  <c r="M81" i="12" s="1"/>
  <c r="I81" i="12"/>
  <c r="K81" i="12"/>
  <c r="O81" i="12"/>
  <c r="Q81" i="12"/>
  <c r="U81" i="12"/>
  <c r="F84" i="12"/>
  <c r="G84" i="12"/>
  <c r="M84" i="12" s="1"/>
  <c r="I84" i="12"/>
  <c r="K84" i="12"/>
  <c r="O84" i="12"/>
  <c r="Q84" i="12"/>
  <c r="Q83" i="12" s="1"/>
  <c r="U84" i="12"/>
  <c r="F86" i="12"/>
  <c r="G86" i="12" s="1"/>
  <c r="M86" i="12" s="1"/>
  <c r="I86" i="12"/>
  <c r="K86" i="12"/>
  <c r="O86" i="12"/>
  <c r="Q86" i="12"/>
  <c r="U86" i="12"/>
  <c r="F88" i="12"/>
  <c r="G88" i="12"/>
  <c r="M88" i="12" s="1"/>
  <c r="I88" i="12"/>
  <c r="K88" i="12"/>
  <c r="O88" i="12"/>
  <c r="Q88" i="12"/>
  <c r="U88" i="12"/>
  <c r="F92" i="12"/>
  <c r="G92" i="12" s="1"/>
  <c r="I92" i="12"/>
  <c r="I91" i="12" s="1"/>
  <c r="K92" i="12"/>
  <c r="K91" i="12" s="1"/>
  <c r="O92" i="12"/>
  <c r="O91" i="12" s="1"/>
  <c r="Q92" i="12"/>
  <c r="Q91" i="12" s="1"/>
  <c r="U92" i="12"/>
  <c r="U91" i="12" s="1"/>
  <c r="F95" i="12"/>
  <c r="G95" i="12" s="1"/>
  <c r="M95" i="12" s="1"/>
  <c r="M94" i="12" s="1"/>
  <c r="I95" i="12"/>
  <c r="I94" i="12" s="1"/>
  <c r="K95" i="12"/>
  <c r="K94" i="12" s="1"/>
  <c r="O95" i="12"/>
  <c r="O94" i="12" s="1"/>
  <c r="Q95" i="12"/>
  <c r="Q94" i="12" s="1"/>
  <c r="U95" i="12"/>
  <c r="U94" i="12" s="1"/>
  <c r="F99" i="12"/>
  <c r="G99" i="12" s="1"/>
  <c r="I99" i="12"/>
  <c r="I98" i="12" s="1"/>
  <c r="K99" i="12"/>
  <c r="K98" i="12" s="1"/>
  <c r="O99" i="12"/>
  <c r="O98" i="12" s="1"/>
  <c r="Q99" i="12"/>
  <c r="Q98" i="12" s="1"/>
  <c r="U99" i="12"/>
  <c r="U98" i="12" s="1"/>
  <c r="F101" i="12"/>
  <c r="G101" i="12"/>
  <c r="M101" i="12" s="1"/>
  <c r="I101" i="12"/>
  <c r="K101" i="12"/>
  <c r="K100" i="12" s="1"/>
  <c r="O101" i="12"/>
  <c r="Q101" i="12"/>
  <c r="Q100" i="12" s="1"/>
  <c r="U101" i="12"/>
  <c r="F102" i="12"/>
  <c r="G102" i="12" s="1"/>
  <c r="M102" i="12" s="1"/>
  <c r="I102" i="12"/>
  <c r="K102" i="12"/>
  <c r="O102" i="12"/>
  <c r="Q102" i="12"/>
  <c r="U102" i="12"/>
  <c r="F105" i="12"/>
  <c r="G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8" i="12"/>
  <c r="G108" i="12" s="1"/>
  <c r="M108" i="12" s="1"/>
  <c r="I108" i="12"/>
  <c r="K108" i="12"/>
  <c r="O108" i="12"/>
  <c r="Q108" i="12"/>
  <c r="U108" i="12"/>
  <c r="F110" i="12"/>
  <c r="G110" i="12" s="1"/>
  <c r="M110" i="12" s="1"/>
  <c r="I110" i="12"/>
  <c r="K110" i="12"/>
  <c r="O110" i="12"/>
  <c r="Q110" i="12"/>
  <c r="U110" i="12"/>
  <c r="F114" i="12"/>
  <c r="G114" i="12"/>
  <c r="M114" i="12" s="1"/>
  <c r="I114" i="12"/>
  <c r="K114" i="12"/>
  <c r="O114" i="12"/>
  <c r="Q114" i="12"/>
  <c r="U114" i="12"/>
  <c r="F116" i="12"/>
  <c r="G116" i="12" s="1"/>
  <c r="M116" i="12" s="1"/>
  <c r="I116" i="12"/>
  <c r="K116" i="12"/>
  <c r="O116" i="12"/>
  <c r="Q116" i="12"/>
  <c r="U116" i="12"/>
  <c r="F120" i="12"/>
  <c r="G120" i="12"/>
  <c r="M120" i="12" s="1"/>
  <c r="I120" i="12"/>
  <c r="K120" i="12"/>
  <c r="O120" i="12"/>
  <c r="Q120" i="12"/>
  <c r="U120" i="12"/>
  <c r="F121" i="12"/>
  <c r="G121" i="12" s="1"/>
  <c r="M121" i="12" s="1"/>
  <c r="I121" i="12"/>
  <c r="K121" i="12"/>
  <c r="O121" i="12"/>
  <c r="Q121" i="12"/>
  <c r="U121" i="12"/>
  <c r="F122" i="12"/>
  <c r="G122" i="12"/>
  <c r="M122" i="12" s="1"/>
  <c r="I122" i="12"/>
  <c r="K122" i="12"/>
  <c r="O122" i="12"/>
  <c r="Q122" i="12"/>
  <c r="U122" i="12"/>
  <c r="F123" i="12"/>
  <c r="G123" i="12" s="1"/>
  <c r="M123" i="12" s="1"/>
  <c r="I123" i="12"/>
  <c r="K123" i="12"/>
  <c r="O123" i="12"/>
  <c r="Q123" i="12"/>
  <c r="U123" i="12"/>
  <c r="F124" i="12"/>
  <c r="G124" i="12"/>
  <c r="M124" i="12" s="1"/>
  <c r="I124" i="12"/>
  <c r="K124" i="12"/>
  <c r="O124" i="12"/>
  <c r="Q124" i="12"/>
  <c r="U124" i="12"/>
  <c r="F126" i="12"/>
  <c r="G126" i="12" s="1"/>
  <c r="I126" i="12"/>
  <c r="K126" i="12"/>
  <c r="K125" i="12" s="1"/>
  <c r="O126" i="12"/>
  <c r="O125" i="12" s="1"/>
  <c r="Q126" i="12"/>
  <c r="U126" i="12"/>
  <c r="U125" i="12" s="1"/>
  <c r="F127" i="12"/>
  <c r="G127" i="12" s="1"/>
  <c r="M127" i="12" s="1"/>
  <c r="I127" i="12"/>
  <c r="K127" i="12"/>
  <c r="O127" i="12"/>
  <c r="Q127" i="12"/>
  <c r="U127" i="12"/>
  <c r="F129" i="12"/>
  <c r="G129" i="12" s="1"/>
  <c r="M129" i="12" s="1"/>
  <c r="I129" i="12"/>
  <c r="I128" i="12" s="1"/>
  <c r="K129" i="12"/>
  <c r="O129" i="12"/>
  <c r="Q129" i="12"/>
  <c r="U129" i="12"/>
  <c r="F131" i="12"/>
  <c r="G131" i="12"/>
  <c r="M131" i="12" s="1"/>
  <c r="I131" i="12"/>
  <c r="K131" i="12"/>
  <c r="O131" i="12"/>
  <c r="Q131" i="12"/>
  <c r="U131" i="12"/>
  <c r="F133" i="12"/>
  <c r="G133" i="12" s="1"/>
  <c r="M133" i="12" s="1"/>
  <c r="I133" i="12"/>
  <c r="K133" i="12"/>
  <c r="O133" i="12"/>
  <c r="Q133" i="12"/>
  <c r="U133" i="12"/>
  <c r="F134" i="12"/>
  <c r="G134" i="12"/>
  <c r="M134" i="12" s="1"/>
  <c r="I134" i="12"/>
  <c r="K134" i="12"/>
  <c r="O134" i="12"/>
  <c r="Q134" i="12"/>
  <c r="U134" i="12"/>
  <c r="F135" i="12"/>
  <c r="G135" i="12" s="1"/>
  <c r="M135" i="12" s="1"/>
  <c r="I135" i="12"/>
  <c r="K135" i="12"/>
  <c r="O135" i="12"/>
  <c r="Q135" i="12"/>
  <c r="U135" i="12"/>
  <c r="F137" i="12"/>
  <c r="G137" i="12"/>
  <c r="M137" i="12" s="1"/>
  <c r="I137" i="12"/>
  <c r="K137" i="12"/>
  <c r="O137" i="12"/>
  <c r="Q137" i="12"/>
  <c r="U137" i="12"/>
  <c r="F139" i="12"/>
  <c r="G139" i="12" s="1"/>
  <c r="M139" i="12" s="1"/>
  <c r="I139" i="12"/>
  <c r="K139" i="12"/>
  <c r="O139" i="12"/>
  <c r="Q139" i="12"/>
  <c r="U139" i="12"/>
  <c r="F141" i="12"/>
  <c r="G141" i="12" s="1"/>
  <c r="I141" i="12"/>
  <c r="K141" i="12"/>
  <c r="O141" i="12"/>
  <c r="Q141" i="12"/>
  <c r="U141" i="12"/>
  <c r="F143" i="12"/>
  <c r="G143" i="12" s="1"/>
  <c r="M143" i="12" s="1"/>
  <c r="I143" i="12"/>
  <c r="K143" i="12"/>
  <c r="O143" i="12"/>
  <c r="Q143" i="12"/>
  <c r="U143" i="12"/>
  <c r="F144" i="12"/>
  <c r="G144" i="12" s="1"/>
  <c r="M144" i="12" s="1"/>
  <c r="I144" i="12"/>
  <c r="K144" i="12"/>
  <c r="O144" i="12"/>
  <c r="Q144" i="12"/>
  <c r="U144" i="12"/>
  <c r="F145" i="12"/>
  <c r="G145" i="12" s="1"/>
  <c r="M145" i="12" s="1"/>
  <c r="I145" i="12"/>
  <c r="K145" i="12"/>
  <c r="O145" i="12"/>
  <c r="Q145" i="12"/>
  <c r="U145" i="12"/>
  <c r="F146" i="12"/>
  <c r="G146" i="12" s="1"/>
  <c r="M146" i="12" s="1"/>
  <c r="I146" i="12"/>
  <c r="K146" i="12"/>
  <c r="O146" i="12"/>
  <c r="Q146" i="12"/>
  <c r="U146" i="12"/>
  <c r="G148" i="12"/>
  <c r="M148" i="12" s="1"/>
  <c r="M147" i="12" s="1"/>
  <c r="I148" i="12"/>
  <c r="I147" i="12" s="1"/>
  <c r="K148" i="12"/>
  <c r="K147" i="12" s="1"/>
  <c r="O148" i="12"/>
  <c r="O147" i="12" s="1"/>
  <c r="Q148" i="12"/>
  <c r="Q147" i="12" s="1"/>
  <c r="U148" i="12"/>
  <c r="U147" i="12" s="1"/>
  <c r="F150" i="12"/>
  <c r="G150" i="12" s="1"/>
  <c r="I150" i="12"/>
  <c r="K150" i="12"/>
  <c r="O150" i="12"/>
  <c r="O149" i="12" s="1"/>
  <c r="Q150" i="12"/>
  <c r="Q149" i="12" s="1"/>
  <c r="U150" i="12"/>
  <c r="F152" i="12"/>
  <c r="G152" i="12" s="1"/>
  <c r="M152" i="12" s="1"/>
  <c r="I152" i="12"/>
  <c r="K152" i="12"/>
  <c r="O152" i="12"/>
  <c r="Q152" i="12"/>
  <c r="U152" i="12"/>
  <c r="G154" i="12"/>
  <c r="M154" i="12" s="1"/>
  <c r="I154" i="12"/>
  <c r="K154" i="12"/>
  <c r="O154" i="12"/>
  <c r="Q154" i="12"/>
  <c r="U154" i="12"/>
  <c r="F156" i="12"/>
  <c r="G156" i="12" s="1"/>
  <c r="M156" i="12" s="1"/>
  <c r="I156" i="12"/>
  <c r="K156" i="12"/>
  <c r="O156" i="12"/>
  <c r="Q156" i="12"/>
  <c r="U156" i="12"/>
  <c r="F158" i="12"/>
  <c r="G158" i="12" s="1"/>
  <c r="M158" i="12" s="1"/>
  <c r="I158" i="12"/>
  <c r="K158" i="12"/>
  <c r="O158" i="12"/>
  <c r="O157" i="12" s="1"/>
  <c r="Q158" i="12"/>
  <c r="U158" i="12"/>
  <c r="F160" i="12"/>
  <c r="G160" i="12"/>
  <c r="M160" i="12" s="1"/>
  <c r="I160" i="12"/>
  <c r="K160" i="12"/>
  <c r="O160" i="12"/>
  <c r="Q160" i="12"/>
  <c r="U160" i="12"/>
  <c r="F162" i="12"/>
  <c r="G162" i="12" s="1"/>
  <c r="M162" i="12" s="1"/>
  <c r="I162" i="12"/>
  <c r="K162" i="12"/>
  <c r="O162" i="12"/>
  <c r="Q162" i="12"/>
  <c r="U162" i="12"/>
  <c r="F164" i="12"/>
  <c r="G164" i="12" s="1"/>
  <c r="I164" i="12"/>
  <c r="I163" i="12" s="1"/>
  <c r="K164" i="12"/>
  <c r="K163" i="12" s="1"/>
  <c r="O164" i="12"/>
  <c r="O163" i="12" s="1"/>
  <c r="Q164" i="12"/>
  <c r="Q163" i="12" s="1"/>
  <c r="U164" i="12"/>
  <c r="U163" i="12" s="1"/>
  <c r="F166" i="12"/>
  <c r="G166" i="12"/>
  <c r="M166" i="12" s="1"/>
  <c r="M165" i="12" s="1"/>
  <c r="I166" i="12"/>
  <c r="I165" i="12" s="1"/>
  <c r="K166" i="12"/>
  <c r="K165" i="12" s="1"/>
  <c r="O166" i="12"/>
  <c r="O165" i="12" s="1"/>
  <c r="Q166" i="12"/>
  <c r="Q165" i="12" s="1"/>
  <c r="U166" i="12"/>
  <c r="U165" i="12" s="1"/>
  <c r="F168" i="12"/>
  <c r="G168" i="12" s="1"/>
  <c r="I168" i="12"/>
  <c r="I167" i="12" s="1"/>
  <c r="K168" i="12"/>
  <c r="K167" i="12" s="1"/>
  <c r="O168" i="12"/>
  <c r="O167" i="12" s="1"/>
  <c r="Q168" i="12"/>
  <c r="Q167" i="12" s="1"/>
  <c r="U168" i="12"/>
  <c r="U167" i="12" s="1"/>
  <c r="F170" i="12"/>
  <c r="G170" i="12" s="1"/>
  <c r="M170" i="12" s="1"/>
  <c r="I170" i="12"/>
  <c r="K170" i="12"/>
  <c r="O170" i="12"/>
  <c r="Q170" i="12"/>
  <c r="U170" i="12"/>
  <c r="F172" i="12"/>
  <c r="G172" i="12"/>
  <c r="M172" i="12" s="1"/>
  <c r="I172" i="12"/>
  <c r="K172" i="12"/>
  <c r="O172" i="12"/>
  <c r="Q172" i="12"/>
  <c r="U172" i="12"/>
  <c r="F173" i="12"/>
  <c r="G173" i="12" s="1"/>
  <c r="M173" i="12" s="1"/>
  <c r="I173" i="12"/>
  <c r="K173" i="12"/>
  <c r="O173" i="12"/>
  <c r="Q173" i="12"/>
  <c r="U173" i="12"/>
  <c r="F176" i="12"/>
  <c r="G176" i="12"/>
  <c r="M176" i="12" s="1"/>
  <c r="I176" i="12"/>
  <c r="K176" i="12"/>
  <c r="O176" i="12"/>
  <c r="Q176" i="12"/>
  <c r="U176" i="12"/>
  <c r="F177" i="12"/>
  <c r="G177" i="12" s="1"/>
  <c r="M177" i="12" s="1"/>
  <c r="I177" i="12"/>
  <c r="K177" i="12"/>
  <c r="O177" i="12"/>
  <c r="Q177" i="12"/>
  <c r="U177" i="12"/>
  <c r="F178" i="12"/>
  <c r="G178" i="12"/>
  <c r="M178" i="12" s="1"/>
  <c r="I178" i="12"/>
  <c r="K178" i="12"/>
  <c r="O178" i="12"/>
  <c r="Q178" i="12"/>
  <c r="U178" i="12"/>
  <c r="F179" i="12"/>
  <c r="G179" i="12" s="1"/>
  <c r="M179" i="12" s="1"/>
  <c r="I179" i="12"/>
  <c r="K179" i="12"/>
  <c r="O179" i="12"/>
  <c r="Q179" i="12"/>
  <c r="U179" i="12"/>
  <c r="F181" i="12"/>
  <c r="G181" i="12"/>
  <c r="M181" i="12" s="1"/>
  <c r="I181" i="12"/>
  <c r="K181" i="12"/>
  <c r="O181" i="12"/>
  <c r="Q181" i="12"/>
  <c r="U181" i="12"/>
  <c r="F183" i="12"/>
  <c r="G183" i="12" s="1"/>
  <c r="M183" i="12" s="1"/>
  <c r="I183" i="12"/>
  <c r="K183" i="12"/>
  <c r="O183" i="12"/>
  <c r="Q183" i="12"/>
  <c r="U183" i="12"/>
  <c r="F185" i="12"/>
  <c r="G185" i="12"/>
  <c r="M185" i="12" s="1"/>
  <c r="I185" i="12"/>
  <c r="K185" i="12"/>
  <c r="O185" i="12"/>
  <c r="Q185" i="12"/>
  <c r="U185" i="12"/>
  <c r="F186" i="12"/>
  <c r="G186" i="12" s="1"/>
  <c r="M186" i="12" s="1"/>
  <c r="I186" i="12"/>
  <c r="K186" i="12"/>
  <c r="O186" i="12"/>
  <c r="Q186" i="12"/>
  <c r="U186" i="12"/>
  <c r="F189" i="12"/>
  <c r="G189" i="12" s="1"/>
  <c r="I189" i="12"/>
  <c r="I188" i="12" s="1"/>
  <c r="K189" i="12"/>
  <c r="K188" i="12" s="1"/>
  <c r="O189" i="12"/>
  <c r="O188" i="12" s="1"/>
  <c r="Q189" i="12"/>
  <c r="Q188" i="12" s="1"/>
  <c r="U189" i="12"/>
  <c r="U188" i="12" s="1"/>
  <c r="I20" i="1"/>
  <c r="I19" i="1"/>
  <c r="I18" i="1"/>
  <c r="G27" i="1"/>
  <c r="J28" i="1"/>
  <c r="J26" i="1"/>
  <c r="G38" i="1"/>
  <c r="F38" i="1"/>
  <c r="J23" i="1"/>
  <c r="J24" i="1"/>
  <c r="J25" i="1"/>
  <c r="J27" i="1"/>
  <c r="E24" i="1"/>
  <c r="E26" i="1"/>
  <c r="M9" i="12" l="1"/>
  <c r="M8" i="12" s="1"/>
  <c r="AD191" i="12"/>
  <c r="G39" i="1" s="1"/>
  <c r="K169" i="12"/>
  <c r="K157" i="12"/>
  <c r="U113" i="12"/>
  <c r="O100" i="12"/>
  <c r="O83" i="12"/>
  <c r="I55" i="12"/>
  <c r="K8" i="12"/>
  <c r="I140" i="12"/>
  <c r="K55" i="12"/>
  <c r="Q125" i="12"/>
  <c r="Q113" i="12"/>
  <c r="U104" i="12"/>
  <c r="K83" i="12"/>
  <c r="U76" i="12"/>
  <c r="U40" i="12"/>
  <c r="I8" i="12"/>
  <c r="I169" i="12"/>
  <c r="I157" i="12"/>
  <c r="K149" i="12"/>
  <c r="I149" i="12"/>
  <c r="O113" i="12"/>
  <c r="Q104" i="12"/>
  <c r="I100" i="12"/>
  <c r="I83" i="12"/>
  <c r="Q40" i="12"/>
  <c r="K113" i="12"/>
  <c r="O76" i="12"/>
  <c r="O40" i="12"/>
  <c r="Q140" i="12"/>
  <c r="Q128" i="12"/>
  <c r="I125" i="12"/>
  <c r="I113" i="12"/>
  <c r="K104" i="12"/>
  <c r="K76" i="12"/>
  <c r="U55" i="12"/>
  <c r="K40" i="12"/>
  <c r="Q26" i="12"/>
  <c r="U19" i="12"/>
  <c r="U140" i="12"/>
  <c r="U128" i="12"/>
  <c r="O104" i="12"/>
  <c r="U26" i="12"/>
  <c r="U169" i="12"/>
  <c r="U157" i="12"/>
  <c r="O140" i="12"/>
  <c r="O128" i="12"/>
  <c r="I104" i="12"/>
  <c r="I76" i="12"/>
  <c r="Q55" i="12"/>
  <c r="I40" i="12"/>
  <c r="O26" i="12"/>
  <c r="Q19" i="12"/>
  <c r="U8" i="12"/>
  <c r="O169" i="12"/>
  <c r="Q169" i="12"/>
  <c r="Q157" i="12"/>
  <c r="U149" i="12"/>
  <c r="K140" i="12"/>
  <c r="K128" i="12"/>
  <c r="U100" i="12"/>
  <c r="U83" i="12"/>
  <c r="O55" i="12"/>
  <c r="K26" i="12"/>
  <c r="O19" i="12"/>
  <c r="Q8" i="12"/>
  <c r="G24" i="1"/>
  <c r="G167" i="12"/>
  <c r="I68" i="1" s="1"/>
  <c r="M168" i="12"/>
  <c r="M167" i="12" s="1"/>
  <c r="G149" i="12"/>
  <c r="I64" i="1" s="1"/>
  <c r="M150" i="12"/>
  <c r="M149" i="12" s="1"/>
  <c r="G125" i="12"/>
  <c r="I60" i="1" s="1"/>
  <c r="M126" i="12"/>
  <c r="M125" i="12" s="1"/>
  <c r="G91" i="12"/>
  <c r="I54" i="1" s="1"/>
  <c r="M92" i="12"/>
  <c r="M91" i="12" s="1"/>
  <c r="G19" i="12"/>
  <c r="I48" i="1" s="1"/>
  <c r="M20" i="12"/>
  <c r="M19" i="12" s="1"/>
  <c r="M113" i="12"/>
  <c r="M100" i="12"/>
  <c r="M83" i="12"/>
  <c r="M55" i="12"/>
  <c r="G188" i="12"/>
  <c r="I70" i="1" s="1"/>
  <c r="M189" i="12"/>
  <c r="M188" i="12" s="1"/>
  <c r="G163" i="12"/>
  <c r="I66" i="1" s="1"/>
  <c r="M164" i="12"/>
  <c r="M163" i="12" s="1"/>
  <c r="G140" i="12"/>
  <c r="I62" i="1" s="1"/>
  <c r="M141" i="12"/>
  <c r="M140" i="12" s="1"/>
  <c r="G104" i="12"/>
  <c r="I58" i="1" s="1"/>
  <c r="M105" i="12"/>
  <c r="M104" i="12" s="1"/>
  <c r="G98" i="12"/>
  <c r="I56" i="1" s="1"/>
  <c r="M99" i="12"/>
  <c r="M98" i="12" s="1"/>
  <c r="G76" i="12"/>
  <c r="I52" i="1" s="1"/>
  <c r="M77" i="12"/>
  <c r="M76" i="12" s="1"/>
  <c r="G40" i="12"/>
  <c r="I50" i="1" s="1"/>
  <c r="M41" i="12"/>
  <c r="M40" i="12" s="1"/>
  <c r="M169" i="12"/>
  <c r="M157" i="12"/>
  <c r="M128" i="12"/>
  <c r="M26" i="12"/>
  <c r="G169" i="12"/>
  <c r="I69" i="1" s="1"/>
  <c r="G165" i="12"/>
  <c r="I67" i="1" s="1"/>
  <c r="G157" i="12"/>
  <c r="I65" i="1" s="1"/>
  <c r="G147" i="12"/>
  <c r="I63" i="1" s="1"/>
  <c r="G128" i="12"/>
  <c r="I61" i="1" s="1"/>
  <c r="G113" i="12"/>
  <c r="I59" i="1" s="1"/>
  <c r="G100" i="12"/>
  <c r="I57" i="1" s="1"/>
  <c r="G94" i="12"/>
  <c r="I55" i="1" s="1"/>
  <c r="G83" i="12"/>
  <c r="I53" i="1" s="1"/>
  <c r="G55" i="12"/>
  <c r="I51" i="1" s="1"/>
  <c r="G26" i="12"/>
  <c r="I49" i="1" s="1"/>
  <c r="G8" i="12"/>
  <c r="I17" i="1" l="1"/>
  <c r="G191" i="12"/>
  <c r="I47" i="1"/>
  <c r="H39" i="1"/>
  <c r="G40" i="1"/>
  <c r="G25" i="1" l="1"/>
  <c r="G28" i="1"/>
  <c r="I71" i="1"/>
  <c r="I16" i="1"/>
  <c r="I21" i="1" s="1"/>
  <c r="H40" i="1"/>
  <c r="I39" i="1"/>
  <c r="I40" i="1" s="1"/>
  <c r="J39" i="1" s="1"/>
  <c r="J40" i="1" s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<sst xmlns="http://schemas.openxmlformats.org/spreadsheetml/2006/main" count="788" uniqueCount="392">
  <si>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</si>
  <si>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</si>
  <si>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</si>
  <si>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</si>
  <si>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</si>
  <si>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</si>
  <si>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</si>
  <si>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</si>
  <si>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</si>
  <si>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</si>
  <si>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</si>
  <si>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</si>
  <si>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</si>
  <si>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</si>
  <si>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</si>
  <si>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</si>
  <si>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</si>
  <si>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</si>
  <si>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</si>
  <si>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</si>
  <si>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</si>
  <si>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</si>
  <si>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</si>
  <si>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</si>
  <si>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</si>
  <si>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</si>
  <si>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</si>
  <si>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</si>
  <si>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</si>
  <si>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</si>
  <si>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</si>
  <si>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</si>
  <si>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</si>
  <si>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</si>
  <si>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</si>
  <si>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</si>
  <si>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</si>
  <si>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</si>
  <si>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</si>
  <si>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</si>
  <si>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</si>
  <si>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</si>
  <si>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</si>
  <si>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p.p.č. 1003 a 1105, k.ú. Klíše</t>
  </si>
  <si>
    <t>Rozpočet:</t>
  </si>
  <si>
    <t>Misto</t>
  </si>
  <si>
    <t>Přístavba venkovní terasy a přístřešku</t>
  </si>
  <si>
    <t>FZŠ České mládeže, p.o.</t>
  </si>
  <si>
    <t>České mládeže 230/2</t>
  </si>
  <si>
    <t>Ústí nad Labem</t>
  </si>
  <si>
    <t>40001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</si>
  <si>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</si>
  <si>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</si>
  <si>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</si>
  <si>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</si>
  <si>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</si>
  <si>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</si>
  <si>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</si>
  <si>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</si>
  <si>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</si>
  <si>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</si>
  <si>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</si>
  <si>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</si>
  <si>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</si>
  <si>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</si>
  <si>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</si>
  <si>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</si>
  <si>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</si>
  <si>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</si>
  <si>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</si>
  <si>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</si>
  <si>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</si>
  <si>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</si>
  <si>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</si>
  <si>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</si>
  <si>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</si>
  <si>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</si>
  <si>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</si>
  <si>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</si>
  <si>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</si>
  <si>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</si>
  <si>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</si>
  <si>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</si>
  <si>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</si>
  <si>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</si>
  <si>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</si>
  <si>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</si>
  <si>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</si>
  <si>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</si>
  <si>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</si>
  <si>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</si>
  <si>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</si>
  <si>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</si>
  <si>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</si>
  <si>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</si>
  <si>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</si>
  <si>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</si>
  <si>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</si>
  <si>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</si>
  <si>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</si>
  <si>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767.1</t>
  </si>
  <si>
    <t>Konstrukce zámečnické - přístřešek</t>
  </si>
  <si>
    <t>VN.1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</si>
  <si>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</si>
  <si>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</si>
  <si>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</si>
  <si>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</si>
  <si>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</si>
  <si>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</si>
  <si>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</si>
  <si>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</si>
  <si>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</si>
  <si>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</si>
  <si>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</si>
  <si>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</si>
  <si>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</si>
  <si>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</si>
  <si>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</si>
  <si>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</si>
  <si>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</si>
  <si>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</si>
  <si>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</si>
  <si>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</si>
  <si>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</si>
  <si>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</si>
  <si>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</si>
  <si>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</si>
  <si>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</si>
  <si>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</si>
  <si>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</si>
  <si>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</si>
  <si>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</si>
  <si>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121101100R00</t>
  </si>
  <si>
    <t>Sejmutí ornice, pl. do 400 m2, přemístění do 50 m</t>
  </si>
  <si>
    <t>m3</t>
  </si>
  <si>
    <t>POL1_0</t>
  </si>
  <si>
    <t>((0,45+0,4+9+0,4+3,41)*(5+0,4+0,45))*0,10</t>
  </si>
  <si>
    <t>VV</t>
  </si>
  <si>
    <t>122101101R00</t>
  </si>
  <si>
    <t>Odkopávky nezapažené v hor. 2 do 100 m3</t>
  </si>
  <si>
    <t>((0,45+0,4+9+0,4+3,41)*(5+0,4+0,45))*0,5</t>
  </si>
  <si>
    <t>132200010RA0</t>
  </si>
  <si>
    <t>Hloubení nezapaž. rýh šířky do 60 cm v hornině 1-4</t>
  </si>
  <si>
    <t>POL2_0</t>
  </si>
  <si>
    <t>(5+0,4+9,4+1,2+0,4+0,9+3,1)*0,4*0,8</t>
  </si>
  <si>
    <t>162701105R00</t>
  </si>
  <si>
    <t>Vodorovné přemístění výkopku z hor.1-4 do 10000 m</t>
  </si>
  <si>
    <t>39,9555+6,528</t>
  </si>
  <si>
    <t>167101103R00</t>
  </si>
  <si>
    <t>Přeložení nebo složení výkopku z hor.1 ÷ 4</t>
  </si>
  <si>
    <t>199000002R00</t>
  </si>
  <si>
    <t>Poplatek za skládku horniny 1- 4, č. dle katal. odpadů 17 05 04</t>
  </si>
  <si>
    <t>215901101RT5</t>
  </si>
  <si>
    <t>Zhutnění podloží z hornin nesoudržných do 92% PS, vibrační deskou</t>
  </si>
  <si>
    <t>m2</t>
  </si>
  <si>
    <t>289970111R00</t>
  </si>
  <si>
    <t>271100010RA0</t>
  </si>
  <si>
    <t>Polštář pod základy ze štěrkopísku</t>
  </si>
  <si>
    <t>(5+0,4+9,4+1,2+0,4+0,9+3,1+0,3)*0,4*0,1</t>
  </si>
  <si>
    <t>274313621R00</t>
  </si>
  <si>
    <t xml:space="preserve">Beton základových pasů prostý C 20/25 </t>
  </si>
  <si>
    <t>(5+0,4+9,4+1,2+0,4+0,9+3,1+0,3)*0,4*0,8</t>
  </si>
  <si>
    <t>349231811RT2</t>
  </si>
  <si>
    <t>Přizdívka ostění s ozubem z cihel, kapsy do 15 cm, s použitím suché maltové směsi</t>
  </si>
  <si>
    <t>(2,7+2,7)*0,1</t>
  </si>
  <si>
    <t>311112340RT3</t>
  </si>
  <si>
    <t>(0,9+3,8+10+0,9+3,1)*0,5</t>
  </si>
  <si>
    <t>338261112RT1</t>
  </si>
  <si>
    <t>m</t>
  </si>
  <si>
    <t>2,6</t>
  </si>
  <si>
    <t>311361821R00</t>
  </si>
  <si>
    <t>Výztuž nadzákladových zdí z betonářské oceli B500B (10 505)</t>
  </si>
  <si>
    <t>t</t>
  </si>
  <si>
    <t>((5,4+10+3,5)*2*2)*0,000888</t>
  </si>
  <si>
    <t>(19/0,5)*1*0,00088</t>
  </si>
  <si>
    <t>3*4*0,000888</t>
  </si>
  <si>
    <t>319201311R00</t>
  </si>
  <si>
    <t>Vyrovnání povrchu zdiva maltou tl.do 3 cm</t>
  </si>
  <si>
    <t>dle PD detail S01</t>
  </si>
  <si>
    <t>POP</t>
  </si>
  <si>
    <t>9,562</t>
  </si>
  <si>
    <t>434121425R00</t>
  </si>
  <si>
    <t>Osazení želbet. stupňů na desku, broušených</t>
  </si>
  <si>
    <t>1,2*3</t>
  </si>
  <si>
    <t>mat.</t>
  </si>
  <si>
    <t>ks</t>
  </si>
  <si>
    <t>417351115R00</t>
  </si>
  <si>
    <t>Bednění ztužujících pásů a věnců - zřízení</t>
  </si>
  <si>
    <t>(0,9+3,4+9,4+0,9)*0,15</t>
  </si>
  <si>
    <t>(0,5+3,8+9,8+0,9)*0,15</t>
  </si>
  <si>
    <t>3,1*0,25*2</t>
  </si>
  <si>
    <t>417351116R00</t>
  </si>
  <si>
    <t>Bednění ztužujících pásů a věnců - odstranění</t>
  </si>
  <si>
    <t>417321315R00</t>
  </si>
  <si>
    <t>Ztužující pásy a věnce z betonu železového C 20/25</t>
  </si>
  <si>
    <t>hlava zídky ze vodostavebního bet.</t>
  </si>
  <si>
    <t>(0,9+3,8+9+0,9)*0,4*0,05</t>
  </si>
  <si>
    <t>3,1*0,4*0,15</t>
  </si>
  <si>
    <t>417361921RT4</t>
  </si>
  <si>
    <t>Výztuž ztužujících pásů a věnců svařovanou sítí, KH 30, drát d 6,0 mm, oko 100 x 100 mm</t>
  </si>
  <si>
    <t>1,5*0,02664</t>
  </si>
  <si>
    <t>596100030RAC</t>
  </si>
  <si>
    <t>Chodník z dlažby betonové, podklad štěrkodrť, dlažba 40 x 40 x 5 cm</t>
  </si>
  <si>
    <t>vč. zahradní obruby 1000x200x50</t>
  </si>
  <si>
    <t>(4,2+9,46+3,8)*0,45</t>
  </si>
  <si>
    <t>597101112RT1</t>
  </si>
  <si>
    <t>Montáž odvodňovacího žlabu - polymerbeton, včetně betonového lože C 12/15, zatížení B 125 kN</t>
  </si>
  <si>
    <t>9</t>
  </si>
  <si>
    <t>592271000R</t>
  </si>
  <si>
    <t>kus</t>
  </si>
  <si>
    <t>POL3_0</t>
  </si>
  <si>
    <t>59227150R</t>
  </si>
  <si>
    <t>59227243520R</t>
  </si>
  <si>
    <t>5534298021R</t>
  </si>
  <si>
    <t>564871111RT4</t>
  </si>
  <si>
    <t>Podklad ze štěrkodrti po zhutnění tloušťky 25 cm, štěrkodrť frakce 32-63 mm</t>
  </si>
  <si>
    <t>(9*5)-(2*1)</t>
  </si>
  <si>
    <t>3,41*6</t>
  </si>
  <si>
    <t>564851111RT3</t>
  </si>
  <si>
    <t>Podklad ze štěrkodrti po zhutnění tloušťky 15 cm, štěrkodrť frakce 16-32mm</t>
  </si>
  <si>
    <t>596921111R00</t>
  </si>
  <si>
    <t>596921191R00</t>
  </si>
  <si>
    <t>63,46*0,08</t>
  </si>
  <si>
    <t>596291113R00</t>
  </si>
  <si>
    <t xml:space="preserve">Řezání zámkové dlažby tl. 80 mm </t>
  </si>
  <si>
    <t>9+5</t>
  </si>
  <si>
    <t>3,41+6</t>
  </si>
  <si>
    <t>612425921R00</t>
  </si>
  <si>
    <t>Omítka vápenná vnitřního ostění - hladká</t>
  </si>
  <si>
    <t>(2,7+2,7+1,9)*0,65</t>
  </si>
  <si>
    <t>612409991RT2</t>
  </si>
  <si>
    <t>Začištění omítek kolem oken,dveří apod., s použitím suché maltové směsi</t>
  </si>
  <si>
    <t>2,7+2,7+1,96</t>
  </si>
  <si>
    <t>612433212RT1</t>
  </si>
  <si>
    <t>(0,45+0,4+9+0,4+3,41)*1</t>
  </si>
  <si>
    <t>622326154RV1</t>
  </si>
  <si>
    <t>(2,7+2,7)*0,65</t>
  </si>
  <si>
    <t>622326132RV1</t>
  </si>
  <si>
    <t>2*0,25</t>
  </si>
  <si>
    <t>622471317RU5</t>
  </si>
  <si>
    <t>sokl:(0,45+0,4+9+0,4+3,41)*1</t>
  </si>
  <si>
    <t>kolem dveří:(3+3+2)*1</t>
  </si>
  <si>
    <t>631312141R00</t>
  </si>
  <si>
    <t>Doplnění rýh betonem v dosavadních mazaninách</t>
  </si>
  <si>
    <t>2*0,65*0,15</t>
  </si>
  <si>
    <t>918101111R00</t>
  </si>
  <si>
    <t>Lože pod obrubníky nebo obruby dlažeb z C 12/15</t>
  </si>
  <si>
    <t>pod stupně</t>
  </si>
  <si>
    <t>(1,2*0,3*0,2)*6</t>
  </si>
  <si>
    <t>941955003R00</t>
  </si>
  <si>
    <t>Lešení lehké pomocné, výška podlahy do 2,5 m</t>
  </si>
  <si>
    <t>953941321R00</t>
  </si>
  <si>
    <t>Osazení železných rohoží s rámy o ploše do 1 m2</t>
  </si>
  <si>
    <t>vč. mřížkové roštu oka 30x10</t>
  </si>
  <si>
    <t>968061112R00</t>
  </si>
  <si>
    <t>Vyvěšení dřevěných a plastových okenních křídel pl. do 1,5 m2</t>
  </si>
  <si>
    <t>968062356R00</t>
  </si>
  <si>
    <t>Vybourání dřevěných rámů oken dvojitých pl. 4 m2</t>
  </si>
  <si>
    <t>2*2,1</t>
  </si>
  <si>
    <t>962032241R00</t>
  </si>
  <si>
    <t>Bourání zdiva z cihel pálených na MC</t>
  </si>
  <si>
    <t>2*0,9*0,75</t>
  </si>
  <si>
    <t>965081922R00</t>
  </si>
  <si>
    <t>Bourání dlažeb beton.,tl.do 40 mm</t>
  </si>
  <si>
    <t>stávající okpaový chodník do bet. lože</t>
  </si>
  <si>
    <t>(9,85+0,4+3,41)*0,4</t>
  </si>
  <si>
    <t>978059511R00</t>
  </si>
  <si>
    <t>Odsekání vnitřních obkladů stěn do 1 m2</t>
  </si>
  <si>
    <t>(2*0,75)+(0,75*0,3*2)+(2*0,3)</t>
  </si>
  <si>
    <t>978015291R00</t>
  </si>
  <si>
    <t>Otlučení omítek vnějších MVC v složit.1-4 do 100 %</t>
  </si>
  <si>
    <t>detail dle PD S01 a soklová část</t>
  </si>
  <si>
    <t>(0,45+0,4+9+0,4+3,41)*0,7</t>
  </si>
  <si>
    <t>978023411R00</t>
  </si>
  <si>
    <t>Vysekání a úprava spár zdiva cihelného mimo komín.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</si>
  <si>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</si>
  <si>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</si>
  <si>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</si>
  <si>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</si>
  <si>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</si>
  <si>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</si>
  <si>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979999997R00</t>
  </si>
  <si>
    <t>Poplatek za recyklaci směsi suti betonu, cihel, tašek a keram.výrobků, kusovost do 1600 cm2 (170107)</t>
  </si>
  <si>
    <t>998011031R00</t>
  </si>
  <si>
    <t>Přesun hmot pro budovy z bloků výšky do 6 m</t>
  </si>
  <si>
    <t>998223011R00</t>
  </si>
  <si>
    <t>Přesun hmot, pozemní komunikace, kryt dlážděný</t>
  </si>
  <si>
    <t>711111001RZ1</t>
  </si>
  <si>
    <t xml:space="preserve">Provedení izolace proti vlhkosti na ploše vodorovné, 1x asfaltovým penetračním nátěrem, včetně dodávky asfaltového penetračního laku </t>
  </si>
  <si>
    <t>(5+0,4+9,4+1,2+0,4+3,1+0,3)*0,4</t>
  </si>
  <si>
    <t>711141559RZ1</t>
  </si>
  <si>
    <t>(5+0,4+9,4+1,2+0,4+3,1+0,3)*0,5</t>
  </si>
  <si>
    <t>711212111R00</t>
  </si>
  <si>
    <t>Penetrace podkladu nátěrem</t>
  </si>
  <si>
    <t>711212001RS4</t>
  </si>
  <si>
    <t>711823121RT4</t>
  </si>
  <si>
    <t>711823129RT4</t>
  </si>
  <si>
    <t>(0,45+0,4+9+0,4+3,41)</t>
  </si>
  <si>
    <t>998711201R00</t>
  </si>
  <si>
    <t>Přesun hmot pro izolace proti vodě, výšky do 6 m</t>
  </si>
  <si>
    <t>721176222R00</t>
  </si>
  <si>
    <t>Potrubí KG svodné (ležaté) v zemi, D 110 x 3,2 mm</t>
  </si>
  <si>
    <t>5+5+1,5</t>
  </si>
  <si>
    <t>721170965R00</t>
  </si>
  <si>
    <t>Provedení opravy vnitřní kanalizace, potrubí plastové, propojení dosavadního potrubí, D 110 mm</t>
  </si>
  <si>
    <t>721170909R00</t>
  </si>
  <si>
    <t>Provedení opravy vnitřní kanalizace, potrubí plastové, vsazení odbočky, D 110 mm</t>
  </si>
  <si>
    <t>721242110RT1</t>
  </si>
  <si>
    <t>Lapač střešních splavenin PP HL600, kloub, zápachová klapka, koš na listí, DN 100 mm</t>
  </si>
  <si>
    <t>998721201R00</t>
  </si>
  <si>
    <t>Přesun hmot pro vnitřní kanalizaci, výšky do 6 m</t>
  </si>
  <si>
    <t>764554702R00</t>
  </si>
  <si>
    <t>766662341R00</t>
  </si>
  <si>
    <t>Montáž dveří do rámu,z tvr.dřeva,2kř.nad 145 cm</t>
  </si>
  <si>
    <t>osazení na thermo podložku 40mm např. Purenit</t>
  </si>
  <si>
    <t>kpl.</t>
  </si>
  <si>
    <t>766441111R00</t>
  </si>
  <si>
    <t>998766201R00</t>
  </si>
  <si>
    <t>Přesun hmot pro truhlářské konstr., výšky do 6 m</t>
  </si>
  <si>
    <t>767200001RA0</t>
  </si>
  <si>
    <t>0,9*3</t>
  </si>
  <si>
    <t>767996801R00</t>
  </si>
  <si>
    <t>Demontáž atypických ocelových konstr. do 50 kg</t>
  </si>
  <si>
    <t>kg</t>
  </si>
  <si>
    <t>okenní mříž</t>
  </si>
  <si>
    <t>998767201R00</t>
  </si>
  <si>
    <t>Přesun hmot pro zámečnické konstr., výšky do 6 m</t>
  </si>
  <si>
    <t>771541923R00</t>
  </si>
  <si>
    <t>Oprava podlah hutných glazovaných, do 40x40 cm</t>
  </si>
  <si>
    <t>781441906R00</t>
  </si>
  <si>
    <t>Oprava obkladů z hutných glazovaných 300x200</t>
  </si>
  <si>
    <t>784452911R00</t>
  </si>
  <si>
    <t>Oprava,malba směsí tekut.2x,1bar+obrus míst. 3,8 m</t>
  </si>
  <si>
    <t>767990010RAE</t>
  </si>
  <si>
    <t>Atypické ocelové konstrukce, 100 - 250 kg/kus</t>
  </si>
  <si>
    <t>762311103R00</t>
  </si>
  <si>
    <t>Montáž kotevních želez, příložek, patek, táhel</t>
  </si>
  <si>
    <t>767131112R00</t>
  </si>
  <si>
    <t>Montáž a dod. stěn z plechu spojených svařováním</t>
  </si>
  <si>
    <t>dělící stěna na profily jekl 60x60x35, opláštění děrovaným plechem 1000x2000 DC/DD RAL 7015</t>
  </si>
  <si>
    <t>3,1*1,95</t>
  </si>
  <si>
    <t>764815101R00</t>
  </si>
  <si>
    <t>Žlaby podokap.čtyřhranné z lak.Pz plechu,rš 250 mm</t>
  </si>
  <si>
    <t>764819101R00</t>
  </si>
  <si>
    <t>Odpadní trouby čtvercové z lak.Pz plechu,str.75 mm</t>
  </si>
  <si>
    <t>764813133R00</t>
  </si>
  <si>
    <t>Lemování zdí z lakovaného Pz plechu, rš 330 mm</t>
  </si>
  <si>
    <t>3,5+0,6+0,6</t>
  </si>
  <si>
    <t>764814525R00</t>
  </si>
  <si>
    <t>Závětrná lišta z lakovaného Pz plechu, rš 250 mm</t>
  </si>
  <si>
    <t>6+4,21</t>
  </si>
  <si>
    <t>764905402RT6</t>
  </si>
  <si>
    <t>4,21*3,50</t>
  </si>
  <si>
    <t>998764201R00</t>
  </si>
  <si>
    <t>Přesun hmot pro klempířské konstr., výšky do 6 m</t>
  </si>
  <si>
    <t>050431113RA0</t>
  </si>
  <si>
    <t/>
  </si>
  <si>
    <t>SUM</t>
  </si>
  <si>
    <t>Poznámky uchazeče k zadání</t>
  </si>
  <si>
    <t>POPUZIV</t>
  </si>
  <si>
    <t>END</t>
  </si>
  <si>
    <t>Vrstva geotextilie 300g/m2</t>
  </si>
  <si>
    <t>Stěna z tvárnic ztraceného bednění, tl. 400 mm, zalití tvárnic betonem C 20/25, tvárníce v pohledové kvalitě betonu</t>
  </si>
  <si>
    <t>Pilíř plotový z betonových tvárnic 400 x 400 mm, tvárnice hladké přírodní v pohledové kvalitě betonu</t>
  </si>
  <si>
    <t>Betonový stupeň přímý 15 x 35 x 120 cm</t>
  </si>
  <si>
    <t>Žlab polymerbetonový např. ACO Drain N100 - 0.0, rozměr 1000 x 130 x 130 mm, C 250</t>
  </si>
  <si>
    <t>Stěna čelní polymerbetonová např. ACO Drain N100 - 0, s nátrubkem DN 110</t>
  </si>
  <si>
    <t xml:space="preserve">Stěna čelní polymerbetonová např. ACO Drain S100,pozin  </t>
  </si>
  <si>
    <t>Rošt mřížkový např. ACO Drain N100, pozink, B125, rozměr 1000 x 127 mm</t>
  </si>
  <si>
    <t>Kladení betonových tvárnic, lože z kameniva fr.4-8 tl. , 40mm</t>
  </si>
  <si>
    <t>Příplatek za výplň otvorů tvárnic betonových</t>
  </si>
  <si>
    <t>Dlažba betonová vodopropustná, např. Godelmann Drainston 200x200x80, přírodní šedá</t>
  </si>
  <si>
    <t>Omítka sanační vnější, kapilárně aktivní, střední zasolení, tl.25 mm, sanační postřik, podkladní sanační omítka, jádrová sanační omítka</t>
  </si>
  <si>
    <t>Zateplovací systém difuzně propustný, ostění, tl. 50 mm, zakončený stěrkou s výztužnou tkaninou (např. Multipor)</t>
  </si>
  <si>
    <t>Zateplovací systém difuzně propustný, nadpraží, tl. 100 mm, systém zakončený stěrkou s výztužnou tkaninou (např. Multipor)</t>
  </si>
  <si>
    <t>Nátěr nebo nástřik stěn vnějších, složitost 1 - 2, hmota silikátová paropropustná, základ + 2x barva</t>
  </si>
  <si>
    <t>Čistící rohož 1000x500, s pozin. hranou s odtoke DN110 (např. ACO Self Vario)</t>
  </si>
  <si>
    <t xml:space="preserve">Montáž ukončovací lišty k nopové fólii, včetně dodávky lišty </t>
  </si>
  <si>
    <t>Nátěr hydroizolační, vč. dodávky HI hmoty, krystalická hydroizolace - vnější vícevrstvá izolace stěn pod terénem a v místě soklu dle skladby SO1 a SO2</t>
  </si>
  <si>
    <t xml:space="preserve">Provedení izolace proti vlhkosti na ploše vodorovné, asfaltovými pásy přitavením, 1 vrstva - včetně dodávky </t>
  </si>
  <si>
    <t xml:space="preserve">Montáž nopové fólie svisle, včetně dodávky fólie s nakašírovanou geotextilií </t>
  </si>
  <si>
    <t>Oprava odpadní trouby Ti-Zn kruhové,D 120 mm - oprava stávajícího střešního svodu</t>
  </si>
  <si>
    <t>Dveře vstupní dřevěné, dvoukřídlé, prosklené , izolační trojsklo, bezpeč.sklo,1800x2570, vč. kování, samozavíracě - podrobná specifikace viz. Výkres č.05 Pohledy</t>
  </si>
  <si>
    <t>Montáž a dod. sezení na zídce na podkladní rošt , rozměr 1800x450 - podrobná specifikace viz. Výkres č.08 Detaily - sezení na zídce, včetně materiálu, kotvících a spojovacích prvků, kovové části RAL 7015, dřevo dubové</t>
  </si>
  <si>
    <t>Zábradlí schodištové dle PD (viz. Výkres č.07 Detaily - zábradlí) z ohýbané trubky, d=35mm, pozinkované a práškově lakované RAL 7015</t>
  </si>
  <si>
    <t>viz. PD (nosný rošt 50x50x2, RAL 7015, kotvení kotvou M10 150mm,sezení dub. hranol 50x50x450 oprac.)</t>
  </si>
  <si>
    <t>zastřešení - ocel. konstrukce dle PD (jekl 60x120 a 60x140), pozinkované a práškově lakované RAL 7015)</t>
  </si>
  <si>
    <t>Krytina z trapéz.plechů T35, na ocel, typ T35, tl. 0,6 mm, povrchová úprava AL</t>
  </si>
  <si>
    <t>viz. PD - Výkres č.06 Nový stav - Detaily - přístřešek</t>
  </si>
  <si>
    <t>Střecha plochá jednoplášťová vegetační,extenzivní, fólie, nosná konstrukce trapéz. plech, hydroakumulační deska, rozchodníkový koberec vč. substrátu</t>
  </si>
  <si>
    <t>Provozní a územní vlivy, individuální mimostav. doprava, zařízení staveniště vč.oplocení, vytyčení inž.sítí 2,9%</t>
  </si>
  <si>
    <t>Pokud je uveden konkrétní název výrobce nebo produktu, jedná se vždy pouze o referenční 
a ilustrativní příklad, který je možné nahradit jakýmkoliv parametrům odpovídajícím produktem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</si>
</sst>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7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A8" sqref="A8"/>
    </sheetView>
  </sheetViews>
  <sheetFormatPr defaultRowHeight="12.75" x14ac:dyDescent="0.2"/>
  <cols>
    <col min="1" max="1" width="77.28515625" customWidth="1"/>
  </cols>
  <sheetData>
    <row r="1" spans="1:7" x14ac:dyDescent="0.2">
      <c r="A1" s="27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  <row r="4" spans="1:7" ht="24" x14ac:dyDescent="0.2">
      <c r="A4" s="182" t="s">
        <v>391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11" zoomScaleNormal="100" zoomScaleSheetLayoutView="75" workbookViewId="0">
      <selection activeCell="G32" sqref="G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192" t="s">
        <v>42</v>
      </c>
      <c r="C1" s="193"/>
      <c r="D1" s="193"/>
      <c r="E1" s="193"/>
      <c r="F1" s="193"/>
      <c r="G1" s="193"/>
      <c r="H1" s="193"/>
      <c r="I1" s="193"/>
      <c r="J1" s="194"/>
    </row>
    <row r="2" spans="1:15" ht="23.25" customHeight="1" x14ac:dyDescent="0.2">
      <c r="A2" s="3"/>
      <c r="B2" s="70" t="s">
        <v>40</v>
      </c>
      <c r="C2" s="71"/>
      <c r="D2" s="185" t="s">
        <v>46</v>
      </c>
      <c r="E2" s="186"/>
      <c r="F2" s="186"/>
      <c r="G2" s="186"/>
      <c r="H2" s="186"/>
      <c r="I2" s="186"/>
      <c r="J2" s="187"/>
      <c r="O2" s="1"/>
    </row>
    <row r="3" spans="1:15" ht="23.25" customHeight="1" x14ac:dyDescent="0.2">
      <c r="A3" s="3"/>
      <c r="B3" s="72" t="s">
        <v>45</v>
      </c>
      <c r="C3" s="73"/>
      <c r="D3" s="207" t="s">
        <v>43</v>
      </c>
      <c r="E3" s="208"/>
      <c r="F3" s="208"/>
      <c r="G3" s="208"/>
      <c r="H3" s="208"/>
      <c r="I3" s="208"/>
      <c r="J3" s="209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03"/>
      <c r="E11" s="203"/>
      <c r="F11" s="203"/>
      <c r="G11" s="203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22"/>
      <c r="E12" s="222"/>
      <c r="F12" s="222"/>
      <c r="G12" s="222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23"/>
      <c r="E13" s="223"/>
      <c r="F13" s="223"/>
      <c r="G13" s="223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191"/>
      <c r="F15" s="191"/>
      <c r="G15" s="220"/>
      <c r="H15" s="220"/>
      <c r="I15" s="220" t="s">
        <v>28</v>
      </c>
      <c r="J15" s="221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188"/>
      <c r="F16" s="189"/>
      <c r="G16" s="188"/>
      <c r="H16" s="189"/>
      <c r="I16" s="188">
        <f>SUMIF(F47:F70,A16,I47:I70)+SUMIF(F47:F70,"PSU",I47:I70)</f>
        <v>0</v>
      </c>
      <c r="J16" s="190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188"/>
      <c r="F17" s="189"/>
      <c r="G17" s="188"/>
      <c r="H17" s="189"/>
      <c r="I17" s="188">
        <f>SUMIF(F47:F70,A17,I47:I70)</f>
        <v>0</v>
      </c>
      <c r="J17" s="190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188"/>
      <c r="F18" s="189"/>
      <c r="G18" s="188"/>
      <c r="H18" s="189"/>
      <c r="I18" s="188">
        <f>SUMIF(F47:F70,A18,I47:I70)</f>
        <v>0</v>
      </c>
      <c r="J18" s="190"/>
    </row>
    <row r="19" spans="1:10" ht="23.25" customHeight="1" x14ac:dyDescent="0.2">
      <c r="A19" s="128" t="s">
        <v>103</v>
      </c>
      <c r="B19" s="129" t="s">
        <v>26</v>
      </c>
      <c r="C19" s="47"/>
      <c r="D19" s="48"/>
      <c r="E19" s="188"/>
      <c r="F19" s="189"/>
      <c r="G19" s="188"/>
      <c r="H19" s="189"/>
      <c r="I19" s="188">
        <f>SUMIF(F47:F70,A19,I47:I70)</f>
        <v>0</v>
      </c>
      <c r="J19" s="190"/>
    </row>
    <row r="20" spans="1:10" ht="23.25" customHeight="1" x14ac:dyDescent="0.2">
      <c r="A20" s="128" t="s">
        <v>104</v>
      </c>
      <c r="B20" s="129" t="s">
        <v>27</v>
      </c>
      <c r="C20" s="47"/>
      <c r="D20" s="48"/>
      <c r="E20" s="188"/>
      <c r="F20" s="189"/>
      <c r="G20" s="188"/>
      <c r="H20" s="189"/>
      <c r="I20" s="188">
        <f>SUMIF(F47:F70,A20,I47:I70)</f>
        <v>0</v>
      </c>
      <c r="J20" s="190"/>
    </row>
    <row r="21" spans="1:10" ht="23.25" customHeight="1" x14ac:dyDescent="0.2">
      <c r="A21" s="3"/>
      <c r="B21" s="63" t="s">
        <v>28</v>
      </c>
      <c r="C21" s="64"/>
      <c r="D21" s="65"/>
      <c r="E21" s="201"/>
      <c r="F21" s="202"/>
      <c r="G21" s="201"/>
      <c r="H21" s="202"/>
      <c r="I21" s="201">
        <f>SUM(I16:J20)</f>
        <v>0</v>
      </c>
      <c r="J21" s="206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199">
        <f>ZakladDPHSniVypocet</f>
        <v>0</v>
      </c>
      <c r="H23" s="200"/>
      <c r="I23" s="200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04">
        <f>ZakladDPHSni*SazbaDPH1/100</f>
        <v>0</v>
      </c>
      <c r="H24" s="205"/>
      <c r="I24" s="205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199">
        <f>ZakladDPHZaklVypocet</f>
        <v>0</v>
      </c>
      <c r="H25" s="200"/>
      <c r="I25" s="200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195">
        <f>ZakladDPHZakl*SazbaDPH2/100</f>
        <v>0</v>
      </c>
      <c r="H26" s="196"/>
      <c r="I26" s="196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197">
        <f>0</f>
        <v>0</v>
      </c>
      <c r="H27" s="197"/>
      <c r="I27" s="197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19">
        <f>ZakladDPHSniVypocet+ZakladDPHZaklVypocet</f>
        <v>0</v>
      </c>
      <c r="H28" s="219"/>
      <c r="I28" s="219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198">
        <f>ZakladDPHSni+DPHSni+ZakladDPHZakl+DPHZakl+Zaokrouhleni</f>
        <v>0</v>
      </c>
      <c r="H29" s="198"/>
      <c r="I29" s="198"/>
      <c r="J29" s="107" t="s">
        <v>53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184"/>
      <c r="E34" s="184"/>
      <c r="G34" s="184"/>
      <c r="H34" s="184"/>
      <c r="I34" s="184"/>
      <c r="J34" s="31"/>
    </row>
    <row r="35" spans="1:10" ht="12.75" customHeight="1" x14ac:dyDescent="0.2">
      <c r="A35" s="3"/>
      <c r="B35" s="3"/>
      <c r="D35" s="224" t="s">
        <v>2</v>
      </c>
      <c r="E35" s="224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51</v>
      </c>
      <c r="C39" s="210" t="s">
        <v>46</v>
      </c>
      <c r="D39" s="211"/>
      <c r="E39" s="211"/>
      <c r="F39" s="96">
        <f>'Rozpočet Pol'!AC191</f>
        <v>0</v>
      </c>
      <c r="G39" s="97">
        <f>'Rozpočet Pol'!AD191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10" ht="25.5" hidden="1" customHeight="1" x14ac:dyDescent="0.2">
      <c r="A40" s="85"/>
      <c r="B40" s="212" t="s">
        <v>52</v>
      </c>
      <c r="C40" s="213"/>
      <c r="D40" s="213"/>
      <c r="E40" s="214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54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55</v>
      </c>
      <c r="G46" s="117"/>
      <c r="H46" s="117"/>
      <c r="I46" s="215" t="s">
        <v>28</v>
      </c>
      <c r="J46" s="215"/>
    </row>
    <row r="47" spans="1:10" ht="25.5" customHeight="1" x14ac:dyDescent="0.2">
      <c r="A47" s="110"/>
      <c r="B47" s="118" t="s">
        <v>56</v>
      </c>
      <c r="C47" s="217" t="s">
        <v>57</v>
      </c>
      <c r="D47" s="218"/>
      <c r="E47" s="218"/>
      <c r="F47" s="120" t="s">
        <v>23</v>
      </c>
      <c r="G47" s="121"/>
      <c r="H47" s="121"/>
      <c r="I47" s="216">
        <f>'Rozpočet Pol'!G8</f>
        <v>0</v>
      </c>
      <c r="J47" s="216"/>
    </row>
    <row r="48" spans="1:10" ht="25.5" customHeight="1" x14ac:dyDescent="0.2">
      <c r="A48" s="110"/>
      <c r="B48" s="112" t="s">
        <v>58</v>
      </c>
      <c r="C48" s="226" t="s">
        <v>59</v>
      </c>
      <c r="D48" s="227"/>
      <c r="E48" s="227"/>
      <c r="F48" s="122" t="s">
        <v>23</v>
      </c>
      <c r="G48" s="123"/>
      <c r="H48" s="123"/>
      <c r="I48" s="225">
        <f>'Rozpočet Pol'!G19</f>
        <v>0</v>
      </c>
      <c r="J48" s="225"/>
    </row>
    <row r="49" spans="1:10" ht="25.5" customHeight="1" x14ac:dyDescent="0.2">
      <c r="A49" s="110"/>
      <c r="B49" s="112" t="s">
        <v>60</v>
      </c>
      <c r="C49" s="226" t="s">
        <v>61</v>
      </c>
      <c r="D49" s="227"/>
      <c r="E49" s="227"/>
      <c r="F49" s="122" t="s">
        <v>23</v>
      </c>
      <c r="G49" s="123"/>
      <c r="H49" s="123"/>
      <c r="I49" s="225">
        <f>'Rozpočet Pol'!G26</f>
        <v>0</v>
      </c>
      <c r="J49" s="225"/>
    </row>
    <row r="50" spans="1:10" ht="25.5" customHeight="1" x14ac:dyDescent="0.2">
      <c r="A50" s="110"/>
      <c r="B50" s="112" t="s">
        <v>62</v>
      </c>
      <c r="C50" s="226" t="s">
        <v>63</v>
      </c>
      <c r="D50" s="227"/>
      <c r="E50" s="227"/>
      <c r="F50" s="122" t="s">
        <v>23</v>
      </c>
      <c r="G50" s="123"/>
      <c r="H50" s="123"/>
      <c r="I50" s="225">
        <f>'Rozpočet Pol'!G40</f>
        <v>0</v>
      </c>
      <c r="J50" s="225"/>
    </row>
    <row r="51" spans="1:10" ht="25.5" customHeight="1" x14ac:dyDescent="0.2">
      <c r="A51" s="110"/>
      <c r="B51" s="112" t="s">
        <v>64</v>
      </c>
      <c r="C51" s="226" t="s">
        <v>65</v>
      </c>
      <c r="D51" s="227"/>
      <c r="E51" s="227"/>
      <c r="F51" s="122" t="s">
        <v>23</v>
      </c>
      <c r="G51" s="123"/>
      <c r="H51" s="123"/>
      <c r="I51" s="225">
        <f>'Rozpočet Pol'!G55</f>
        <v>0</v>
      </c>
      <c r="J51" s="225"/>
    </row>
    <row r="52" spans="1:10" ht="25.5" customHeight="1" x14ac:dyDescent="0.2">
      <c r="A52" s="110"/>
      <c r="B52" s="112" t="s">
        <v>66</v>
      </c>
      <c r="C52" s="226" t="s">
        <v>67</v>
      </c>
      <c r="D52" s="227"/>
      <c r="E52" s="227"/>
      <c r="F52" s="122" t="s">
        <v>23</v>
      </c>
      <c r="G52" s="123"/>
      <c r="H52" s="123"/>
      <c r="I52" s="225">
        <f>'Rozpočet Pol'!G76</f>
        <v>0</v>
      </c>
      <c r="J52" s="225"/>
    </row>
    <row r="53" spans="1:10" ht="25.5" customHeight="1" x14ac:dyDescent="0.2">
      <c r="A53" s="110"/>
      <c r="B53" s="112" t="s">
        <v>68</v>
      </c>
      <c r="C53" s="226" t="s">
        <v>69</v>
      </c>
      <c r="D53" s="227"/>
      <c r="E53" s="227"/>
      <c r="F53" s="122" t="s">
        <v>23</v>
      </c>
      <c r="G53" s="123"/>
      <c r="H53" s="123"/>
      <c r="I53" s="225">
        <f>'Rozpočet Pol'!G83</f>
        <v>0</v>
      </c>
      <c r="J53" s="225"/>
    </row>
    <row r="54" spans="1:10" ht="25.5" customHeight="1" x14ac:dyDescent="0.2">
      <c r="A54" s="110"/>
      <c r="B54" s="112" t="s">
        <v>70</v>
      </c>
      <c r="C54" s="226" t="s">
        <v>71</v>
      </c>
      <c r="D54" s="227"/>
      <c r="E54" s="227"/>
      <c r="F54" s="122" t="s">
        <v>23</v>
      </c>
      <c r="G54" s="123"/>
      <c r="H54" s="123"/>
      <c r="I54" s="225">
        <f>'Rozpočet Pol'!G91</f>
        <v>0</v>
      </c>
      <c r="J54" s="225"/>
    </row>
    <row r="55" spans="1:10" ht="25.5" customHeight="1" x14ac:dyDescent="0.2">
      <c r="A55" s="110"/>
      <c r="B55" s="112" t="s">
        <v>72</v>
      </c>
      <c r="C55" s="226" t="s">
        <v>73</v>
      </c>
      <c r="D55" s="227"/>
      <c r="E55" s="227"/>
      <c r="F55" s="122" t="s">
        <v>23</v>
      </c>
      <c r="G55" s="123"/>
      <c r="H55" s="123"/>
      <c r="I55" s="225">
        <f>'Rozpočet Pol'!G94</f>
        <v>0</v>
      </c>
      <c r="J55" s="225"/>
    </row>
    <row r="56" spans="1:10" ht="25.5" customHeight="1" x14ac:dyDescent="0.2">
      <c r="A56" s="110"/>
      <c r="B56" s="112" t="s">
        <v>74</v>
      </c>
      <c r="C56" s="226" t="s">
        <v>75</v>
      </c>
      <c r="D56" s="227"/>
      <c r="E56" s="227"/>
      <c r="F56" s="122" t="s">
        <v>23</v>
      </c>
      <c r="G56" s="123"/>
      <c r="H56" s="123"/>
      <c r="I56" s="225">
        <f>'Rozpočet Pol'!G98</f>
        <v>0</v>
      </c>
      <c r="J56" s="225"/>
    </row>
    <row r="57" spans="1:10" ht="25.5" customHeight="1" x14ac:dyDescent="0.2">
      <c r="A57" s="110"/>
      <c r="B57" s="112" t="s">
        <v>76</v>
      </c>
      <c r="C57" s="226" t="s">
        <v>77</v>
      </c>
      <c r="D57" s="227"/>
      <c r="E57" s="227"/>
      <c r="F57" s="122" t="s">
        <v>23</v>
      </c>
      <c r="G57" s="123"/>
      <c r="H57" s="123"/>
      <c r="I57" s="225">
        <f>'Rozpočet Pol'!G100</f>
        <v>0</v>
      </c>
      <c r="J57" s="225"/>
    </row>
    <row r="58" spans="1:10" ht="25.5" customHeight="1" x14ac:dyDescent="0.2">
      <c r="A58" s="110"/>
      <c r="B58" s="112" t="s">
        <v>78</v>
      </c>
      <c r="C58" s="226" t="s">
        <v>79</v>
      </c>
      <c r="D58" s="227"/>
      <c r="E58" s="227"/>
      <c r="F58" s="122" t="s">
        <v>23</v>
      </c>
      <c r="G58" s="123"/>
      <c r="H58" s="123"/>
      <c r="I58" s="225">
        <f>'Rozpočet Pol'!G104</f>
        <v>0</v>
      </c>
      <c r="J58" s="225"/>
    </row>
    <row r="59" spans="1:10" ht="25.5" customHeight="1" x14ac:dyDescent="0.2">
      <c r="A59" s="110"/>
      <c r="B59" s="112" t="s">
        <v>80</v>
      </c>
      <c r="C59" s="226" t="s">
        <v>81</v>
      </c>
      <c r="D59" s="227"/>
      <c r="E59" s="227"/>
      <c r="F59" s="122" t="s">
        <v>23</v>
      </c>
      <c r="G59" s="123"/>
      <c r="H59" s="123"/>
      <c r="I59" s="225">
        <f>'Rozpočet Pol'!G113</f>
        <v>0</v>
      </c>
      <c r="J59" s="225"/>
    </row>
    <row r="60" spans="1:10" ht="25.5" customHeight="1" x14ac:dyDescent="0.2">
      <c r="A60" s="110"/>
      <c r="B60" s="112" t="s">
        <v>82</v>
      </c>
      <c r="C60" s="226" t="s">
        <v>83</v>
      </c>
      <c r="D60" s="227"/>
      <c r="E60" s="227"/>
      <c r="F60" s="122" t="s">
        <v>23</v>
      </c>
      <c r="G60" s="123"/>
      <c r="H60" s="123"/>
      <c r="I60" s="225">
        <f>'Rozpočet Pol'!G125</f>
        <v>0</v>
      </c>
      <c r="J60" s="225"/>
    </row>
    <row r="61" spans="1:10" ht="25.5" customHeight="1" x14ac:dyDescent="0.2">
      <c r="A61" s="110"/>
      <c r="B61" s="112" t="s">
        <v>84</v>
      </c>
      <c r="C61" s="226" t="s">
        <v>85</v>
      </c>
      <c r="D61" s="227"/>
      <c r="E61" s="227"/>
      <c r="F61" s="122" t="s">
        <v>24</v>
      </c>
      <c r="G61" s="123"/>
      <c r="H61" s="123"/>
      <c r="I61" s="225">
        <f>'Rozpočet Pol'!G128</f>
        <v>0</v>
      </c>
      <c r="J61" s="225"/>
    </row>
    <row r="62" spans="1:10" ht="25.5" customHeight="1" x14ac:dyDescent="0.2">
      <c r="A62" s="110"/>
      <c r="B62" s="112" t="s">
        <v>86</v>
      </c>
      <c r="C62" s="226" t="s">
        <v>87</v>
      </c>
      <c r="D62" s="227"/>
      <c r="E62" s="227"/>
      <c r="F62" s="122" t="s">
        <v>24</v>
      </c>
      <c r="G62" s="123"/>
      <c r="H62" s="123"/>
      <c r="I62" s="225">
        <f>'Rozpočet Pol'!G140</f>
        <v>0</v>
      </c>
      <c r="J62" s="225"/>
    </row>
    <row r="63" spans="1:10" ht="25.5" customHeight="1" x14ac:dyDescent="0.2">
      <c r="A63" s="110"/>
      <c r="B63" s="112" t="s">
        <v>88</v>
      </c>
      <c r="C63" s="226" t="s">
        <v>89</v>
      </c>
      <c r="D63" s="227"/>
      <c r="E63" s="227"/>
      <c r="F63" s="122" t="s">
        <v>24</v>
      </c>
      <c r="G63" s="123"/>
      <c r="H63" s="123"/>
      <c r="I63" s="225">
        <f>'Rozpočet Pol'!G147</f>
        <v>0</v>
      </c>
      <c r="J63" s="225"/>
    </row>
    <row r="64" spans="1:10" ht="25.5" customHeight="1" x14ac:dyDescent="0.2">
      <c r="A64" s="110"/>
      <c r="B64" s="112" t="s">
        <v>90</v>
      </c>
      <c r="C64" s="226" t="s">
        <v>91</v>
      </c>
      <c r="D64" s="227"/>
      <c r="E64" s="227"/>
      <c r="F64" s="122" t="s">
        <v>24</v>
      </c>
      <c r="G64" s="123"/>
      <c r="H64" s="123"/>
      <c r="I64" s="225">
        <f>'Rozpočet Pol'!G149</f>
        <v>0</v>
      </c>
      <c r="J64" s="225"/>
    </row>
    <row r="65" spans="1:10" ht="25.5" customHeight="1" x14ac:dyDescent="0.2">
      <c r="A65" s="110"/>
      <c r="B65" s="112" t="s">
        <v>92</v>
      </c>
      <c r="C65" s="226" t="s">
        <v>93</v>
      </c>
      <c r="D65" s="227"/>
      <c r="E65" s="227"/>
      <c r="F65" s="122" t="s">
        <v>24</v>
      </c>
      <c r="G65" s="123"/>
      <c r="H65" s="123"/>
      <c r="I65" s="225">
        <f>'Rozpočet Pol'!G157</f>
        <v>0</v>
      </c>
      <c r="J65" s="225"/>
    </row>
    <row r="66" spans="1:10" ht="25.5" customHeight="1" x14ac:dyDescent="0.2">
      <c r="A66" s="110"/>
      <c r="B66" s="112" t="s">
        <v>94</v>
      </c>
      <c r="C66" s="226" t="s">
        <v>95</v>
      </c>
      <c r="D66" s="227"/>
      <c r="E66" s="227"/>
      <c r="F66" s="122" t="s">
        <v>24</v>
      </c>
      <c r="G66" s="123"/>
      <c r="H66" s="123"/>
      <c r="I66" s="225">
        <f>'Rozpočet Pol'!G163</f>
        <v>0</v>
      </c>
      <c r="J66" s="225"/>
    </row>
    <row r="67" spans="1:10" ht="25.5" customHeight="1" x14ac:dyDescent="0.2">
      <c r="A67" s="110"/>
      <c r="B67" s="112" t="s">
        <v>96</v>
      </c>
      <c r="C67" s="226" t="s">
        <v>97</v>
      </c>
      <c r="D67" s="227"/>
      <c r="E67" s="227"/>
      <c r="F67" s="122" t="s">
        <v>24</v>
      </c>
      <c r="G67" s="123"/>
      <c r="H67" s="123"/>
      <c r="I67" s="225">
        <f>'Rozpočet Pol'!G165</f>
        <v>0</v>
      </c>
      <c r="J67" s="225"/>
    </row>
    <row r="68" spans="1:10" ht="25.5" customHeight="1" x14ac:dyDescent="0.2">
      <c r="A68" s="110"/>
      <c r="B68" s="112" t="s">
        <v>98</v>
      </c>
      <c r="C68" s="226" t="s">
        <v>99</v>
      </c>
      <c r="D68" s="227"/>
      <c r="E68" s="227"/>
      <c r="F68" s="122" t="s">
        <v>24</v>
      </c>
      <c r="G68" s="123"/>
      <c r="H68" s="123"/>
      <c r="I68" s="225">
        <f>'Rozpočet Pol'!G167</f>
        <v>0</v>
      </c>
      <c r="J68" s="225"/>
    </row>
    <row r="69" spans="1:10" ht="25.5" customHeight="1" x14ac:dyDescent="0.2">
      <c r="A69" s="110"/>
      <c r="B69" s="112" t="s">
        <v>100</v>
      </c>
      <c r="C69" s="226" t="s">
        <v>101</v>
      </c>
      <c r="D69" s="227"/>
      <c r="E69" s="227"/>
      <c r="F69" s="122" t="s">
        <v>23</v>
      </c>
      <c r="G69" s="123"/>
      <c r="H69" s="123"/>
      <c r="I69" s="225">
        <f>'Rozpočet Pol'!G169</f>
        <v>0</v>
      </c>
      <c r="J69" s="225"/>
    </row>
    <row r="70" spans="1:10" ht="25.5" customHeight="1" x14ac:dyDescent="0.2">
      <c r="A70" s="110"/>
      <c r="B70" s="119" t="s">
        <v>102</v>
      </c>
      <c r="C70" s="229" t="s">
        <v>26</v>
      </c>
      <c r="D70" s="230"/>
      <c r="E70" s="230"/>
      <c r="F70" s="124" t="s">
        <v>23</v>
      </c>
      <c r="G70" s="125"/>
      <c r="H70" s="125"/>
      <c r="I70" s="228">
        <f>'Rozpočet Pol'!G188</f>
        <v>0</v>
      </c>
      <c r="J70" s="228"/>
    </row>
    <row r="71" spans="1:10" ht="25.5" customHeight="1" x14ac:dyDescent="0.2">
      <c r="A71" s="111"/>
      <c r="B71" s="115" t="s">
        <v>1</v>
      </c>
      <c r="C71" s="115"/>
      <c r="D71" s="116"/>
      <c r="E71" s="116"/>
      <c r="F71" s="126"/>
      <c r="G71" s="127"/>
      <c r="H71" s="127"/>
      <c r="I71" s="231">
        <f>SUM(I47:I70)</f>
        <v>0</v>
      </c>
      <c r="J71" s="231"/>
    </row>
    <row r="72" spans="1:10" x14ac:dyDescent="0.2">
      <c r="F72" s="84"/>
      <c r="G72" s="84"/>
      <c r="H72" s="84"/>
      <c r="I72" s="84"/>
      <c r="J72" s="84"/>
    </row>
    <row r="73" spans="1:10" x14ac:dyDescent="0.2">
      <c r="F73" s="84"/>
      <c r="G73" s="84"/>
      <c r="H73" s="84"/>
      <c r="I73" s="84"/>
      <c r="J73" s="84"/>
    </row>
    <row r="74" spans="1:10" x14ac:dyDescent="0.2">
      <c r="F74" s="84"/>
      <c r="G74" s="84"/>
      <c r="H74" s="84"/>
      <c r="I74" s="84"/>
      <c r="J74" s="84"/>
    </row>
  </sheetData>
  <sheetProtection algorithmName="SHA-512" hashValue="uPo4XOVSMRmiot7KQ87/bfRFjGYVmCpCOvYutIf2qWdjUYsmDGt8g5J51znhtquju/vtVbcjGi0wuzcLr33HJQ==" saltValue="gLOF4cO98DqEj51ij5cr3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I69:J69"/>
    <mergeCell ref="C69:E69"/>
    <mergeCell ref="I70:J70"/>
    <mergeCell ref="C70:E70"/>
    <mergeCell ref="I71:J71"/>
    <mergeCell ref="I66:J66"/>
    <mergeCell ref="C66:E66"/>
    <mergeCell ref="I67:J67"/>
    <mergeCell ref="C67:E67"/>
    <mergeCell ref="I68:J68"/>
    <mergeCell ref="C68:E68"/>
    <mergeCell ref="I63:J63"/>
    <mergeCell ref="C63:E63"/>
    <mergeCell ref="I64:J64"/>
    <mergeCell ref="C64:E64"/>
    <mergeCell ref="I65:J65"/>
    <mergeCell ref="C65:E65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13:G13"/>
    <mergeCell ref="D34:E34"/>
    <mergeCell ref="D35:E35"/>
    <mergeCell ref="G19:H19"/>
    <mergeCell ref="G20:H20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28:I28"/>
    <mergeCell ref="G15:H15"/>
    <mergeCell ref="I15:J15"/>
    <mergeCell ref="E16:F16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2" t="s">
        <v>6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68" t="s">
        <v>41</v>
      </c>
      <c r="B2" s="67"/>
      <c r="C2" s="234"/>
      <c r="D2" s="234"/>
      <c r="E2" s="234"/>
      <c r="F2" s="234"/>
      <c r="G2" s="235"/>
    </row>
    <row r="3" spans="1:7" ht="24.95" hidden="1" customHeight="1" x14ac:dyDescent="0.2">
      <c r="A3" s="68" t="s">
        <v>7</v>
      </c>
      <c r="B3" s="67"/>
      <c r="C3" s="234"/>
      <c r="D3" s="234"/>
      <c r="E3" s="234"/>
      <c r="F3" s="234"/>
      <c r="G3" s="235"/>
    </row>
    <row r="4" spans="1:7" ht="24.95" hidden="1" customHeight="1" x14ac:dyDescent="0.2">
      <c r="A4" s="68" t="s">
        <v>8</v>
      </c>
      <c r="B4" s="67"/>
      <c r="C4" s="234"/>
      <c r="D4" s="234"/>
      <c r="E4" s="234"/>
      <c r="F4" s="234"/>
      <c r="G4" s="235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01"/>
  <sheetViews>
    <sheetView tabSelected="1" workbookViewId="0">
      <selection activeCell="B189" sqref="B189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41" t="s">
        <v>6</v>
      </c>
      <c r="B1" s="241"/>
      <c r="C1" s="241"/>
      <c r="D1" s="241"/>
      <c r="E1" s="241"/>
      <c r="F1" s="241"/>
      <c r="G1" s="241"/>
      <c r="AE1" t="s">
        <v>106</v>
      </c>
    </row>
    <row r="2" spans="1:60" ht="24.95" customHeight="1" x14ac:dyDescent="0.2">
      <c r="A2" s="132" t="s">
        <v>105</v>
      </c>
      <c r="B2" s="130"/>
      <c r="C2" s="242" t="s">
        <v>46</v>
      </c>
      <c r="D2" s="243"/>
      <c r="E2" s="243"/>
      <c r="F2" s="243"/>
      <c r="G2" s="244"/>
      <c r="AE2" t="s">
        <v>107</v>
      </c>
    </row>
    <row r="3" spans="1:60" ht="24.95" customHeight="1" x14ac:dyDescent="0.2">
      <c r="A3" s="133" t="s">
        <v>7</v>
      </c>
      <c r="B3" s="131"/>
      <c r="C3" s="245" t="s">
        <v>43</v>
      </c>
      <c r="D3" s="246"/>
      <c r="E3" s="246"/>
      <c r="F3" s="246"/>
      <c r="G3" s="247"/>
      <c r="AE3" t="s">
        <v>108</v>
      </c>
    </row>
    <row r="4" spans="1:60" ht="24.95" hidden="1" customHeight="1" x14ac:dyDescent="0.2">
      <c r="A4" s="133" t="s">
        <v>8</v>
      </c>
      <c r="B4" s="131"/>
      <c r="C4" s="245"/>
      <c r="D4" s="246"/>
      <c r="E4" s="246"/>
      <c r="F4" s="246"/>
      <c r="G4" s="247"/>
      <c r="AE4" t="s">
        <v>109</v>
      </c>
    </row>
    <row r="5" spans="1:60" hidden="1" x14ac:dyDescent="0.2">
      <c r="A5" s="134" t="s">
        <v>110</v>
      </c>
      <c r="B5" s="135"/>
      <c r="C5" s="135"/>
      <c r="D5" s="136"/>
      <c r="E5" s="136"/>
      <c r="F5" s="136"/>
      <c r="G5" s="137"/>
      <c r="AE5" t="s">
        <v>111</v>
      </c>
    </row>
    <row r="7" spans="1:60" ht="38.25" x14ac:dyDescent="0.2">
      <c r="A7" s="143" t="s">
        <v>112</v>
      </c>
      <c r="B7" s="144" t="s">
        <v>113</v>
      </c>
      <c r="C7" s="144" t="s">
        <v>114</v>
      </c>
      <c r="D7" s="143" t="s">
        <v>115</v>
      </c>
      <c r="E7" s="143" t="s">
        <v>116</v>
      </c>
      <c r="F7" s="138" t="s">
        <v>117</v>
      </c>
      <c r="G7" s="158" t="s">
        <v>28</v>
      </c>
      <c r="H7" s="159" t="s">
        <v>29</v>
      </c>
      <c r="I7" s="159" t="s">
        <v>118</v>
      </c>
      <c r="J7" s="159" t="s">
        <v>30</v>
      </c>
      <c r="K7" s="159" t="s">
        <v>119</v>
      </c>
      <c r="L7" s="159" t="s">
        <v>120</v>
      </c>
      <c r="M7" s="159" t="s">
        <v>121</v>
      </c>
      <c r="N7" s="159" t="s">
        <v>122</v>
      </c>
      <c r="O7" s="159" t="s">
        <v>123</v>
      </c>
      <c r="P7" s="159" t="s">
        <v>124</v>
      </c>
      <c r="Q7" s="159" t="s">
        <v>125</v>
      </c>
      <c r="R7" s="159" t="s">
        <v>126</v>
      </c>
      <c r="S7" s="159" t="s">
        <v>127</v>
      </c>
      <c r="T7" s="159" t="s">
        <v>128</v>
      </c>
      <c r="U7" s="146" t="s">
        <v>129</v>
      </c>
    </row>
    <row r="8" spans="1:60" x14ac:dyDescent="0.2">
      <c r="A8" s="160" t="s">
        <v>130</v>
      </c>
      <c r="B8" s="161" t="s">
        <v>56</v>
      </c>
      <c r="C8" s="162" t="s">
        <v>57</v>
      </c>
      <c r="D8" s="145"/>
      <c r="E8" s="163"/>
      <c r="F8" s="164"/>
      <c r="G8" s="164">
        <f>SUMIF(AE9:AE18,"&lt;&gt;NOR",G9:G18)</f>
        <v>0</v>
      </c>
      <c r="H8" s="164"/>
      <c r="I8" s="164">
        <f>SUM(I9:I18)</f>
        <v>0</v>
      </c>
      <c r="J8" s="164"/>
      <c r="K8" s="164">
        <f>SUM(K9:K18)</f>
        <v>0</v>
      </c>
      <c r="L8" s="164"/>
      <c r="M8" s="164">
        <f>SUM(M9:M18)</f>
        <v>0</v>
      </c>
      <c r="N8" s="145"/>
      <c r="O8" s="145">
        <f>SUM(O9:O18)</f>
        <v>0</v>
      </c>
      <c r="P8" s="145"/>
      <c r="Q8" s="145">
        <f>SUM(Q9:Q18)</f>
        <v>0</v>
      </c>
      <c r="R8" s="145"/>
      <c r="S8" s="145"/>
      <c r="T8" s="160"/>
      <c r="U8" s="145">
        <f>SUM(U9:U18)</f>
        <v>37.119999999999997</v>
      </c>
      <c r="AE8" t="s">
        <v>131</v>
      </c>
    </row>
    <row r="9" spans="1:60" outlineLevel="1" x14ac:dyDescent="0.2">
      <c r="A9" s="140">
        <v>1</v>
      </c>
      <c r="B9" s="140" t="s">
        <v>132</v>
      </c>
      <c r="C9" s="175" t="s">
        <v>133</v>
      </c>
      <c r="D9" s="147" t="s">
        <v>134</v>
      </c>
      <c r="E9" s="152">
        <v>7.9911000000000003</v>
      </c>
      <c r="F9" s="155">
        <v>0</v>
      </c>
      <c r="G9" s="156">
        <f>ROUND(E9*F9,2)</f>
        <v>0</v>
      </c>
      <c r="H9" s="156"/>
      <c r="I9" s="156">
        <f>ROUND(E9*H9,2)</f>
        <v>0</v>
      </c>
      <c r="J9" s="156"/>
      <c r="K9" s="156">
        <f>ROUND(E9*J9,2)</f>
        <v>0</v>
      </c>
      <c r="L9" s="156">
        <v>21</v>
      </c>
      <c r="M9" s="156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9.5200000000000007E-2</v>
      </c>
      <c r="U9" s="147">
        <f>ROUND(E9*T9,2)</f>
        <v>0.76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135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/>
      <c r="B10" s="140"/>
      <c r="C10" s="176" t="s">
        <v>136</v>
      </c>
      <c r="D10" s="149"/>
      <c r="E10" s="153">
        <v>7.9911000000000003</v>
      </c>
      <c r="F10" s="156"/>
      <c r="G10" s="156"/>
      <c r="H10" s="156"/>
      <c r="I10" s="156"/>
      <c r="J10" s="156"/>
      <c r="K10" s="156"/>
      <c r="L10" s="156"/>
      <c r="M10" s="156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137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outlineLevel="1" x14ac:dyDescent="0.2">
      <c r="A11" s="140">
        <v>2</v>
      </c>
      <c r="B11" s="140" t="s">
        <v>138</v>
      </c>
      <c r="C11" s="175" t="s">
        <v>139</v>
      </c>
      <c r="D11" s="147" t="s">
        <v>134</v>
      </c>
      <c r="E11" s="152">
        <v>39.955500000000001</v>
      </c>
      <c r="F11" s="155">
        <f>H11+J11</f>
        <v>0</v>
      </c>
      <c r="G11" s="156">
        <f>ROUND(E11*F11,2)</f>
        <v>0</v>
      </c>
      <c r="H11" s="156"/>
      <c r="I11" s="156">
        <f>ROUND(E11*H11,2)</f>
        <v>0</v>
      </c>
      <c r="J11" s="156"/>
      <c r="K11" s="156">
        <f>ROUND(E11*J11,2)</f>
        <v>0</v>
      </c>
      <c r="L11" s="156">
        <v>21</v>
      </c>
      <c r="M11" s="156">
        <f>G11*(1+L11/100)</f>
        <v>0</v>
      </c>
      <c r="N11" s="147">
        <v>0</v>
      </c>
      <c r="O11" s="147">
        <f>ROUND(E11*N11,5)</f>
        <v>0</v>
      </c>
      <c r="P11" s="147">
        <v>0</v>
      </c>
      <c r="Q11" s="147">
        <f>ROUND(E11*P11,5)</f>
        <v>0</v>
      </c>
      <c r="R11" s="147"/>
      <c r="S11" s="147"/>
      <c r="T11" s="148">
        <v>0.20399999999999999</v>
      </c>
      <c r="U11" s="147">
        <f>ROUND(E11*T11,2)</f>
        <v>8.15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135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/>
      <c r="B12" s="140"/>
      <c r="C12" s="176" t="s">
        <v>140</v>
      </c>
      <c r="D12" s="149"/>
      <c r="E12" s="153">
        <v>39.955500000000001</v>
      </c>
      <c r="F12" s="156"/>
      <c r="G12" s="156"/>
      <c r="H12" s="156"/>
      <c r="I12" s="156"/>
      <c r="J12" s="156"/>
      <c r="K12" s="156"/>
      <c r="L12" s="156"/>
      <c r="M12" s="156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137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3</v>
      </c>
      <c r="B13" s="140" t="s">
        <v>141</v>
      </c>
      <c r="C13" s="175" t="s">
        <v>142</v>
      </c>
      <c r="D13" s="147" t="s">
        <v>134</v>
      </c>
      <c r="E13" s="152">
        <v>6.5279999999999996</v>
      </c>
      <c r="F13" s="155">
        <f>H13+J13</f>
        <v>0</v>
      </c>
      <c r="G13" s="156">
        <f>ROUND(E13*F13,2)</f>
        <v>0</v>
      </c>
      <c r="H13" s="156"/>
      <c r="I13" s="156">
        <f>ROUND(E13*H13,2)</f>
        <v>0</v>
      </c>
      <c r="J13" s="156"/>
      <c r="K13" s="156">
        <f>ROUND(E13*J13,2)</f>
        <v>0</v>
      </c>
      <c r="L13" s="156">
        <v>21</v>
      </c>
      <c r="M13" s="156">
        <f>G13*(1+L13/100)</f>
        <v>0</v>
      </c>
      <c r="N13" s="147">
        <v>0</v>
      </c>
      <c r="O13" s="147">
        <f>ROUND(E13*N13,5)</f>
        <v>0</v>
      </c>
      <c r="P13" s="147">
        <v>0</v>
      </c>
      <c r="Q13" s="147">
        <f>ROUND(E13*P13,5)</f>
        <v>0</v>
      </c>
      <c r="R13" s="147"/>
      <c r="S13" s="147"/>
      <c r="T13" s="148">
        <v>0.79630000000000001</v>
      </c>
      <c r="U13" s="147">
        <f>ROUND(E13*T13,2)</f>
        <v>5.2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143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/>
      <c r="B14" s="140"/>
      <c r="C14" s="176" t="s">
        <v>144</v>
      </c>
      <c r="D14" s="149"/>
      <c r="E14" s="153">
        <v>6.5279999999999996</v>
      </c>
      <c r="F14" s="156"/>
      <c r="G14" s="156"/>
      <c r="H14" s="156"/>
      <c r="I14" s="156"/>
      <c r="J14" s="156"/>
      <c r="K14" s="156"/>
      <c r="L14" s="156"/>
      <c r="M14" s="156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137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ht="22.5" outlineLevel="1" x14ac:dyDescent="0.2">
      <c r="A15" s="140">
        <v>4</v>
      </c>
      <c r="B15" s="140" t="s">
        <v>145</v>
      </c>
      <c r="C15" s="175" t="s">
        <v>146</v>
      </c>
      <c r="D15" s="147" t="s">
        <v>134</v>
      </c>
      <c r="E15" s="152">
        <v>46.483499999999999</v>
      </c>
      <c r="F15" s="155">
        <f>H15+J15</f>
        <v>0</v>
      </c>
      <c r="G15" s="156">
        <f>ROUND(E15*F15,2)</f>
        <v>0</v>
      </c>
      <c r="H15" s="156"/>
      <c r="I15" s="156">
        <f>ROUND(E15*H15,2)</f>
        <v>0</v>
      </c>
      <c r="J15" s="156"/>
      <c r="K15" s="156">
        <f>ROUND(E15*J15,2)</f>
        <v>0</v>
      </c>
      <c r="L15" s="156">
        <v>21</v>
      </c>
      <c r="M15" s="156">
        <f>G15*(1+L15/100)</f>
        <v>0</v>
      </c>
      <c r="N15" s="147">
        <v>0</v>
      </c>
      <c r="O15" s="147">
        <f>ROUND(E15*N15,5)</f>
        <v>0</v>
      </c>
      <c r="P15" s="147">
        <v>0</v>
      </c>
      <c r="Q15" s="147">
        <f>ROUND(E15*P15,5)</f>
        <v>0</v>
      </c>
      <c r="R15" s="147"/>
      <c r="S15" s="147"/>
      <c r="T15" s="148">
        <v>1.0999999999999999E-2</v>
      </c>
      <c r="U15" s="147">
        <f>ROUND(E15*T15,2)</f>
        <v>0.51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135</v>
      </c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outlineLevel="1" x14ac:dyDescent="0.2">
      <c r="A16" s="140"/>
      <c r="B16" s="140"/>
      <c r="C16" s="176" t="s">
        <v>147</v>
      </c>
      <c r="D16" s="149"/>
      <c r="E16" s="153">
        <v>46.483499999999999</v>
      </c>
      <c r="F16" s="156"/>
      <c r="G16" s="156"/>
      <c r="H16" s="156"/>
      <c r="I16" s="156"/>
      <c r="J16" s="156"/>
      <c r="K16" s="156"/>
      <c r="L16" s="156"/>
      <c r="M16" s="156"/>
      <c r="N16" s="147"/>
      <c r="O16" s="147"/>
      <c r="P16" s="147"/>
      <c r="Q16" s="147"/>
      <c r="R16" s="147"/>
      <c r="S16" s="147"/>
      <c r="T16" s="148"/>
      <c r="U16" s="147"/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137</v>
      </c>
      <c r="AF16" s="139">
        <v>0</v>
      </c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outlineLevel="1" x14ac:dyDescent="0.2">
      <c r="A17" s="140">
        <v>5</v>
      </c>
      <c r="B17" s="140" t="s">
        <v>148</v>
      </c>
      <c r="C17" s="175" t="s">
        <v>149</v>
      </c>
      <c r="D17" s="147" t="s">
        <v>134</v>
      </c>
      <c r="E17" s="152">
        <v>46.483499999999999</v>
      </c>
      <c r="F17" s="155">
        <f>H17+J17</f>
        <v>0</v>
      </c>
      <c r="G17" s="156">
        <f>ROUND(E17*F17,2)</f>
        <v>0</v>
      </c>
      <c r="H17" s="156"/>
      <c r="I17" s="156">
        <f>ROUND(E17*H17,2)</f>
        <v>0</v>
      </c>
      <c r="J17" s="156"/>
      <c r="K17" s="156">
        <f>ROUND(E17*J17,2)</f>
        <v>0</v>
      </c>
      <c r="L17" s="156">
        <v>21</v>
      </c>
      <c r="M17" s="156">
        <f>G17*(1+L17/100)</f>
        <v>0</v>
      </c>
      <c r="N17" s="147">
        <v>0</v>
      </c>
      <c r="O17" s="147">
        <f>ROUND(E17*N17,5)</f>
        <v>0</v>
      </c>
      <c r="P17" s="147">
        <v>0</v>
      </c>
      <c r="Q17" s="147">
        <f>ROUND(E17*P17,5)</f>
        <v>0</v>
      </c>
      <c r="R17" s="147"/>
      <c r="S17" s="147"/>
      <c r="T17" s="148">
        <v>0.48399999999999999</v>
      </c>
      <c r="U17" s="147">
        <f>ROUND(E17*T17,2)</f>
        <v>22.5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135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ht="22.5" outlineLevel="1" x14ac:dyDescent="0.2">
      <c r="A18" s="140">
        <v>6</v>
      </c>
      <c r="B18" s="140" t="s">
        <v>150</v>
      </c>
      <c r="C18" s="175" t="s">
        <v>151</v>
      </c>
      <c r="D18" s="147" t="s">
        <v>134</v>
      </c>
      <c r="E18" s="152">
        <v>46.483499999999999</v>
      </c>
      <c r="F18" s="155">
        <f>H18+J18</f>
        <v>0</v>
      </c>
      <c r="G18" s="156">
        <f>ROUND(E18*F18,2)</f>
        <v>0</v>
      </c>
      <c r="H18" s="156"/>
      <c r="I18" s="156">
        <f>ROUND(E18*H18,2)</f>
        <v>0</v>
      </c>
      <c r="J18" s="156"/>
      <c r="K18" s="156">
        <f>ROUND(E18*J18,2)</f>
        <v>0</v>
      </c>
      <c r="L18" s="156">
        <v>21</v>
      </c>
      <c r="M18" s="156">
        <f>G18*(1+L18/100)</f>
        <v>0</v>
      </c>
      <c r="N18" s="147">
        <v>0</v>
      </c>
      <c r="O18" s="147">
        <f>ROUND(E18*N18,5)</f>
        <v>0</v>
      </c>
      <c r="P18" s="147">
        <v>0</v>
      </c>
      <c r="Q18" s="147">
        <f>ROUND(E18*P18,5)</f>
        <v>0</v>
      </c>
      <c r="R18" s="147"/>
      <c r="S18" s="147"/>
      <c r="T18" s="148">
        <v>0</v>
      </c>
      <c r="U18" s="147">
        <f>ROUND(E18*T18,2)</f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135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x14ac:dyDescent="0.2">
      <c r="A19" s="141" t="s">
        <v>130</v>
      </c>
      <c r="B19" s="141" t="s">
        <v>58</v>
      </c>
      <c r="C19" s="177" t="s">
        <v>59</v>
      </c>
      <c r="D19" s="150"/>
      <c r="E19" s="154"/>
      <c r="F19" s="157"/>
      <c r="G19" s="157">
        <f>SUMIF(AE20:AE25,"&lt;&gt;NOR",G20:G25)</f>
        <v>0</v>
      </c>
      <c r="H19" s="157"/>
      <c r="I19" s="157">
        <f>SUM(I20:I25)</f>
        <v>0</v>
      </c>
      <c r="J19" s="157"/>
      <c r="K19" s="157">
        <f>SUM(K20:K25)</f>
        <v>0</v>
      </c>
      <c r="L19" s="157"/>
      <c r="M19" s="157">
        <f>SUM(M20:M25)</f>
        <v>0</v>
      </c>
      <c r="N19" s="150"/>
      <c r="O19" s="150">
        <f>SUM(O20:O25)</f>
        <v>18.496130000000001</v>
      </c>
      <c r="P19" s="150"/>
      <c r="Q19" s="150">
        <f>SUM(Q20:Q25)</f>
        <v>0</v>
      </c>
      <c r="R19" s="150"/>
      <c r="S19" s="150"/>
      <c r="T19" s="151"/>
      <c r="U19" s="150">
        <f>SUM(U20:U25)</f>
        <v>19.98</v>
      </c>
      <c r="AE19" t="s">
        <v>131</v>
      </c>
    </row>
    <row r="20" spans="1:60" ht="22.5" outlineLevel="1" x14ac:dyDescent="0.2">
      <c r="A20" s="140">
        <v>7</v>
      </c>
      <c r="B20" s="140" t="s">
        <v>152</v>
      </c>
      <c r="C20" s="175" t="s">
        <v>153</v>
      </c>
      <c r="D20" s="147" t="s">
        <v>154</v>
      </c>
      <c r="E20" s="152">
        <v>63.46</v>
      </c>
      <c r="F20" s="155">
        <f>H20+J20</f>
        <v>0</v>
      </c>
      <c r="G20" s="156">
        <f>ROUND(E20*F20,2)</f>
        <v>0</v>
      </c>
      <c r="H20" s="156"/>
      <c r="I20" s="156">
        <f>ROUND(E20*H20,2)</f>
        <v>0</v>
      </c>
      <c r="J20" s="156"/>
      <c r="K20" s="156">
        <f>ROUND(E20*J20,2)</f>
        <v>0</v>
      </c>
      <c r="L20" s="156">
        <v>21</v>
      </c>
      <c r="M20" s="156">
        <f>G20*(1+L20/100)</f>
        <v>0</v>
      </c>
      <c r="N20" s="147">
        <v>0</v>
      </c>
      <c r="O20" s="147">
        <f>ROUND(E20*N20,5)</f>
        <v>0</v>
      </c>
      <c r="P20" s="147">
        <v>0</v>
      </c>
      <c r="Q20" s="147">
        <f>ROUND(E20*P20,5)</f>
        <v>0</v>
      </c>
      <c r="R20" s="147"/>
      <c r="S20" s="147"/>
      <c r="T20" s="148">
        <v>0.15</v>
      </c>
      <c r="U20" s="147">
        <f>ROUND(E20*T20,2)</f>
        <v>9.52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135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8</v>
      </c>
      <c r="B21" s="140" t="s">
        <v>155</v>
      </c>
      <c r="C21" s="175" t="s">
        <v>361</v>
      </c>
      <c r="D21" s="147" t="s">
        <v>154</v>
      </c>
      <c r="E21" s="152">
        <v>63.46</v>
      </c>
      <c r="F21" s="155">
        <f>H21+J21</f>
        <v>0</v>
      </c>
      <c r="G21" s="156">
        <f>ROUND(E21*F21,2)</f>
        <v>0</v>
      </c>
      <c r="H21" s="156"/>
      <c r="I21" s="156">
        <f>ROUND(E21*H21,2)</f>
        <v>0</v>
      </c>
      <c r="J21" s="156"/>
      <c r="K21" s="156">
        <f>ROUND(E21*J21,2)</f>
        <v>0</v>
      </c>
      <c r="L21" s="156">
        <v>21</v>
      </c>
      <c r="M21" s="156">
        <f>G21*(1+L21/100)</f>
        <v>0</v>
      </c>
      <c r="N21" s="147">
        <v>5.0000000000000001E-4</v>
      </c>
      <c r="O21" s="147">
        <f>ROUND(E21*N21,5)</f>
        <v>3.1730000000000001E-2</v>
      </c>
      <c r="P21" s="147">
        <v>0</v>
      </c>
      <c r="Q21" s="147">
        <f>ROUND(E21*P21,5)</f>
        <v>0</v>
      </c>
      <c r="R21" s="147"/>
      <c r="S21" s="147"/>
      <c r="T21" s="148">
        <v>9.4E-2</v>
      </c>
      <c r="U21" s="147">
        <f>ROUND(E21*T21,2)</f>
        <v>5.97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135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>
        <v>9</v>
      </c>
      <c r="B22" s="140" t="s">
        <v>156</v>
      </c>
      <c r="C22" s="175" t="s">
        <v>157</v>
      </c>
      <c r="D22" s="147" t="s">
        <v>134</v>
      </c>
      <c r="E22" s="152">
        <v>0.82799999999999996</v>
      </c>
      <c r="F22" s="155">
        <f>H22+J22</f>
        <v>0</v>
      </c>
      <c r="G22" s="156">
        <f>ROUND(E22*F22,2)</f>
        <v>0</v>
      </c>
      <c r="H22" s="156"/>
      <c r="I22" s="156">
        <f>ROUND(E22*H22,2)</f>
        <v>0</v>
      </c>
      <c r="J22" s="156"/>
      <c r="K22" s="156">
        <f>ROUND(E22*J22,2)</f>
        <v>0</v>
      </c>
      <c r="L22" s="156">
        <v>21</v>
      </c>
      <c r="M22" s="156">
        <f>G22*(1+L22/100)</f>
        <v>0</v>
      </c>
      <c r="N22" s="147">
        <v>2.1</v>
      </c>
      <c r="O22" s="147">
        <f>ROUND(E22*N22,5)</f>
        <v>1.7387999999999999</v>
      </c>
      <c r="P22" s="147">
        <v>0</v>
      </c>
      <c r="Q22" s="147">
        <f>ROUND(E22*P22,5)</f>
        <v>0</v>
      </c>
      <c r="R22" s="147"/>
      <c r="S22" s="147"/>
      <c r="T22" s="148">
        <v>1.6096999999999999</v>
      </c>
      <c r="U22" s="147">
        <f>ROUND(E22*T22,2)</f>
        <v>1.33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143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/>
      <c r="B23" s="140"/>
      <c r="C23" s="176" t="s">
        <v>158</v>
      </c>
      <c r="D23" s="149"/>
      <c r="E23" s="153">
        <v>0.82799999999999996</v>
      </c>
      <c r="F23" s="156"/>
      <c r="G23" s="156"/>
      <c r="H23" s="156"/>
      <c r="I23" s="156"/>
      <c r="J23" s="156"/>
      <c r="K23" s="156"/>
      <c r="L23" s="156"/>
      <c r="M23" s="156"/>
      <c r="N23" s="147"/>
      <c r="O23" s="147"/>
      <c r="P23" s="147"/>
      <c r="Q23" s="147"/>
      <c r="R23" s="147"/>
      <c r="S23" s="147"/>
      <c r="T23" s="148"/>
      <c r="U23" s="147"/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137</v>
      </c>
      <c r="AF23" s="139">
        <v>0</v>
      </c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>
        <v>10</v>
      </c>
      <c r="B24" s="140" t="s">
        <v>159</v>
      </c>
      <c r="C24" s="175" t="s">
        <v>160</v>
      </c>
      <c r="D24" s="147" t="s">
        <v>134</v>
      </c>
      <c r="E24" s="152">
        <v>6.6239999999999997</v>
      </c>
      <c r="F24" s="155">
        <f>H24+J24</f>
        <v>0</v>
      </c>
      <c r="G24" s="156">
        <f>ROUND(E24*F24,2)</f>
        <v>0</v>
      </c>
      <c r="H24" s="156"/>
      <c r="I24" s="156">
        <f>ROUND(E24*H24,2)</f>
        <v>0</v>
      </c>
      <c r="J24" s="156"/>
      <c r="K24" s="156">
        <f>ROUND(E24*J24,2)</f>
        <v>0</v>
      </c>
      <c r="L24" s="156">
        <v>21</v>
      </c>
      <c r="M24" s="156">
        <f>G24*(1+L24/100)</f>
        <v>0</v>
      </c>
      <c r="N24" s="147">
        <v>2.5249999999999999</v>
      </c>
      <c r="O24" s="147">
        <f>ROUND(E24*N24,5)</f>
        <v>16.7256</v>
      </c>
      <c r="P24" s="147">
        <v>0</v>
      </c>
      <c r="Q24" s="147">
        <f>ROUND(E24*P24,5)</f>
        <v>0</v>
      </c>
      <c r="R24" s="147"/>
      <c r="S24" s="147"/>
      <c r="T24" s="148">
        <v>0.47699999999999998</v>
      </c>
      <c r="U24" s="147">
        <f>ROUND(E24*T24,2)</f>
        <v>3.16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135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outlineLevel="1" x14ac:dyDescent="0.2">
      <c r="A25" s="140"/>
      <c r="B25" s="140"/>
      <c r="C25" s="176" t="s">
        <v>161</v>
      </c>
      <c r="D25" s="149"/>
      <c r="E25" s="153">
        <v>6.6239999999999997</v>
      </c>
      <c r="F25" s="156"/>
      <c r="G25" s="156"/>
      <c r="H25" s="156"/>
      <c r="I25" s="156"/>
      <c r="J25" s="156"/>
      <c r="K25" s="156"/>
      <c r="L25" s="156"/>
      <c r="M25" s="156"/>
      <c r="N25" s="147"/>
      <c r="O25" s="147"/>
      <c r="P25" s="147"/>
      <c r="Q25" s="147"/>
      <c r="R25" s="147"/>
      <c r="S25" s="147"/>
      <c r="T25" s="148"/>
      <c r="U25" s="147"/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137</v>
      </c>
      <c r="AF25" s="139">
        <v>0</v>
      </c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x14ac:dyDescent="0.2">
      <c r="A26" s="141" t="s">
        <v>130</v>
      </c>
      <c r="B26" s="141" t="s">
        <v>60</v>
      </c>
      <c r="C26" s="177" t="s">
        <v>61</v>
      </c>
      <c r="D26" s="150"/>
      <c r="E26" s="154"/>
      <c r="F26" s="157"/>
      <c r="G26" s="157">
        <f>SUMIF(AE27:AE39,"&lt;&gt;NOR",G27:G39)</f>
        <v>0</v>
      </c>
      <c r="H26" s="157"/>
      <c r="I26" s="157">
        <f>SUM(I27:I39)</f>
        <v>0</v>
      </c>
      <c r="J26" s="157"/>
      <c r="K26" s="157">
        <f>SUM(K27:K39)</f>
        <v>0</v>
      </c>
      <c r="L26" s="157"/>
      <c r="M26" s="157">
        <f>SUM(M27:M39)</f>
        <v>0</v>
      </c>
      <c r="N26" s="150"/>
      <c r="O26" s="150">
        <f>SUM(O27:O39)</f>
        <v>10.907730000000001</v>
      </c>
      <c r="P26" s="150"/>
      <c r="Q26" s="150">
        <f>SUM(Q27:Q39)</f>
        <v>0</v>
      </c>
      <c r="R26" s="150"/>
      <c r="S26" s="150"/>
      <c r="T26" s="151"/>
      <c r="U26" s="150">
        <f>SUM(U27:U39)</f>
        <v>20.100000000000001</v>
      </c>
      <c r="AE26" t="s">
        <v>131</v>
      </c>
    </row>
    <row r="27" spans="1:60" ht="22.5" outlineLevel="1" x14ac:dyDescent="0.2">
      <c r="A27" s="140">
        <v>11</v>
      </c>
      <c r="B27" s="140" t="s">
        <v>162</v>
      </c>
      <c r="C27" s="175" t="s">
        <v>163</v>
      </c>
      <c r="D27" s="147" t="s">
        <v>154</v>
      </c>
      <c r="E27" s="152">
        <v>0.54</v>
      </c>
      <c r="F27" s="155">
        <f>H27+J27</f>
        <v>0</v>
      </c>
      <c r="G27" s="156">
        <f>ROUND(E27*F27,2)</f>
        <v>0</v>
      </c>
      <c r="H27" s="156"/>
      <c r="I27" s="156">
        <f>ROUND(E27*H27,2)</f>
        <v>0</v>
      </c>
      <c r="J27" s="156"/>
      <c r="K27" s="156">
        <f>ROUND(E27*J27,2)</f>
        <v>0</v>
      </c>
      <c r="L27" s="156">
        <v>21</v>
      </c>
      <c r="M27" s="156">
        <f>G27*(1+L27/100)</f>
        <v>0</v>
      </c>
      <c r="N27" s="147">
        <v>0.24884000000000001</v>
      </c>
      <c r="O27" s="147">
        <f>ROUND(E27*N27,5)</f>
        <v>0.13436999999999999</v>
      </c>
      <c r="P27" s="147">
        <v>0</v>
      </c>
      <c r="Q27" s="147">
        <f>ROUND(E27*P27,5)</f>
        <v>0</v>
      </c>
      <c r="R27" s="147"/>
      <c r="S27" s="147"/>
      <c r="T27" s="148">
        <v>1.621</v>
      </c>
      <c r="U27" s="147">
        <f>ROUND(E27*T27,2)</f>
        <v>0.88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135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40"/>
      <c r="B28" s="140"/>
      <c r="C28" s="176" t="s">
        <v>164</v>
      </c>
      <c r="D28" s="149"/>
      <c r="E28" s="153">
        <v>0.54</v>
      </c>
      <c r="F28" s="156"/>
      <c r="G28" s="156"/>
      <c r="H28" s="156"/>
      <c r="I28" s="156"/>
      <c r="J28" s="156"/>
      <c r="K28" s="156"/>
      <c r="L28" s="156"/>
      <c r="M28" s="156"/>
      <c r="N28" s="147"/>
      <c r="O28" s="147"/>
      <c r="P28" s="147"/>
      <c r="Q28" s="147"/>
      <c r="R28" s="147"/>
      <c r="S28" s="147"/>
      <c r="T28" s="148"/>
      <c r="U28" s="147"/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137</v>
      </c>
      <c r="AF28" s="139">
        <v>0</v>
      </c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ht="33.75" outlineLevel="1" x14ac:dyDescent="0.2">
      <c r="A29" s="140">
        <v>12</v>
      </c>
      <c r="B29" s="140" t="s">
        <v>165</v>
      </c>
      <c r="C29" s="175" t="s">
        <v>362</v>
      </c>
      <c r="D29" s="147" t="s">
        <v>154</v>
      </c>
      <c r="E29" s="152">
        <v>9.35</v>
      </c>
      <c r="F29" s="155">
        <f>H29+J29</f>
        <v>0</v>
      </c>
      <c r="G29" s="156">
        <f>ROUND(E29*F29,2)</f>
        <v>0</v>
      </c>
      <c r="H29" s="156"/>
      <c r="I29" s="156">
        <f>ROUND(E29*H29,2)</f>
        <v>0</v>
      </c>
      <c r="J29" s="156"/>
      <c r="K29" s="156">
        <f>ROUND(E29*J29,2)</f>
        <v>0</v>
      </c>
      <c r="L29" s="156">
        <v>21</v>
      </c>
      <c r="M29" s="156">
        <f>G29*(1+L29/100)</f>
        <v>0</v>
      </c>
      <c r="N29" s="147">
        <v>0.99155000000000004</v>
      </c>
      <c r="O29" s="147">
        <f>ROUND(E29*N29,5)</f>
        <v>9.2709899999999994</v>
      </c>
      <c r="P29" s="147">
        <v>0</v>
      </c>
      <c r="Q29" s="147">
        <f>ROUND(E29*P29,5)</f>
        <v>0</v>
      </c>
      <c r="R29" s="147"/>
      <c r="S29" s="147"/>
      <c r="T29" s="148">
        <v>1.1359999999999999</v>
      </c>
      <c r="U29" s="147">
        <f>ROUND(E29*T29,2)</f>
        <v>10.62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135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outlineLevel="1" x14ac:dyDescent="0.2">
      <c r="A30" s="140"/>
      <c r="B30" s="140"/>
      <c r="C30" s="176" t="s">
        <v>166</v>
      </c>
      <c r="D30" s="149"/>
      <c r="E30" s="153">
        <v>9.35</v>
      </c>
      <c r="F30" s="156"/>
      <c r="G30" s="156"/>
      <c r="H30" s="156"/>
      <c r="I30" s="156"/>
      <c r="J30" s="156"/>
      <c r="K30" s="156"/>
      <c r="L30" s="156"/>
      <c r="M30" s="156"/>
      <c r="N30" s="147"/>
      <c r="O30" s="147"/>
      <c r="P30" s="147"/>
      <c r="Q30" s="147"/>
      <c r="R30" s="147"/>
      <c r="S30" s="147"/>
      <c r="T30" s="148"/>
      <c r="U30" s="147"/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137</v>
      </c>
      <c r="AF30" s="139">
        <v>0</v>
      </c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22.5" outlineLevel="1" x14ac:dyDescent="0.2">
      <c r="A31" s="140">
        <v>13</v>
      </c>
      <c r="B31" s="140" t="s">
        <v>167</v>
      </c>
      <c r="C31" s="175" t="s">
        <v>363</v>
      </c>
      <c r="D31" s="147" t="s">
        <v>168</v>
      </c>
      <c r="E31" s="152">
        <v>2.6</v>
      </c>
      <c r="F31" s="155">
        <f>H31+J31</f>
        <v>0</v>
      </c>
      <c r="G31" s="156">
        <f>ROUND(E31*F31,2)</f>
        <v>0</v>
      </c>
      <c r="H31" s="156"/>
      <c r="I31" s="156">
        <f>ROUND(E31*H31,2)</f>
        <v>0</v>
      </c>
      <c r="J31" s="156"/>
      <c r="K31" s="156">
        <f>ROUND(E31*J31,2)</f>
        <v>0</v>
      </c>
      <c r="L31" s="156">
        <v>21</v>
      </c>
      <c r="M31" s="156">
        <f>G31*(1+L31/100)</f>
        <v>0</v>
      </c>
      <c r="N31" s="147">
        <v>0.39561000000000002</v>
      </c>
      <c r="O31" s="147">
        <f>ROUND(E31*N31,5)</f>
        <v>1.0285899999999999</v>
      </c>
      <c r="P31" s="147">
        <v>0</v>
      </c>
      <c r="Q31" s="147">
        <f>ROUND(E31*P31,5)</f>
        <v>0</v>
      </c>
      <c r="R31" s="147"/>
      <c r="S31" s="147"/>
      <c r="T31" s="148">
        <v>0.72</v>
      </c>
      <c r="U31" s="147">
        <f>ROUND(E31*T31,2)</f>
        <v>1.87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135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/>
      <c r="B32" s="140"/>
      <c r="C32" s="176" t="s">
        <v>169</v>
      </c>
      <c r="D32" s="149"/>
      <c r="E32" s="153">
        <v>2.6</v>
      </c>
      <c r="F32" s="156"/>
      <c r="G32" s="156"/>
      <c r="H32" s="156"/>
      <c r="I32" s="156"/>
      <c r="J32" s="156"/>
      <c r="K32" s="156"/>
      <c r="L32" s="156"/>
      <c r="M32" s="156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137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ht="22.5" outlineLevel="1" x14ac:dyDescent="0.2">
      <c r="A33" s="140">
        <v>14</v>
      </c>
      <c r="B33" s="140" t="s">
        <v>170</v>
      </c>
      <c r="C33" s="175" t="s">
        <v>171</v>
      </c>
      <c r="D33" s="147" t="s">
        <v>172</v>
      </c>
      <c r="E33" s="152">
        <v>0.1112288</v>
      </c>
      <c r="F33" s="155">
        <f>H33+J33</f>
        <v>0</v>
      </c>
      <c r="G33" s="156">
        <f>ROUND(E33*F33,2)</f>
        <v>0</v>
      </c>
      <c r="H33" s="156"/>
      <c r="I33" s="156">
        <f>ROUND(E33*H33,2)</f>
        <v>0</v>
      </c>
      <c r="J33" s="156"/>
      <c r="K33" s="156">
        <f>ROUND(E33*J33,2)</f>
        <v>0</v>
      </c>
      <c r="L33" s="156">
        <v>21</v>
      </c>
      <c r="M33" s="156">
        <f>G33*(1+L33/100)</f>
        <v>0</v>
      </c>
      <c r="N33" s="147">
        <v>1.0210999999999999</v>
      </c>
      <c r="O33" s="147">
        <f>ROUND(E33*N33,5)</f>
        <v>0.11358</v>
      </c>
      <c r="P33" s="147">
        <v>0</v>
      </c>
      <c r="Q33" s="147">
        <f>ROUND(E33*P33,5)</f>
        <v>0</v>
      </c>
      <c r="R33" s="147"/>
      <c r="S33" s="147"/>
      <c r="T33" s="148">
        <v>25.271000000000001</v>
      </c>
      <c r="U33" s="147">
        <f>ROUND(E33*T33,2)</f>
        <v>2.81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135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/>
      <c r="B34" s="140"/>
      <c r="C34" s="176" t="s">
        <v>173</v>
      </c>
      <c r="D34" s="149"/>
      <c r="E34" s="153">
        <v>6.7132800000000006E-2</v>
      </c>
      <c r="F34" s="156"/>
      <c r="G34" s="156"/>
      <c r="H34" s="156"/>
      <c r="I34" s="156"/>
      <c r="J34" s="156"/>
      <c r="K34" s="156"/>
      <c r="L34" s="156"/>
      <c r="M34" s="156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137</v>
      </c>
      <c r="AF34" s="139">
        <v>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outlineLevel="1" x14ac:dyDescent="0.2">
      <c r="A35" s="140"/>
      <c r="B35" s="140"/>
      <c r="C35" s="176" t="s">
        <v>174</v>
      </c>
      <c r="D35" s="149"/>
      <c r="E35" s="153">
        <v>3.3439999999999998E-2</v>
      </c>
      <c r="F35" s="156"/>
      <c r="G35" s="156"/>
      <c r="H35" s="156"/>
      <c r="I35" s="156"/>
      <c r="J35" s="156"/>
      <c r="K35" s="156"/>
      <c r="L35" s="156"/>
      <c r="M35" s="156"/>
      <c r="N35" s="147"/>
      <c r="O35" s="147"/>
      <c r="P35" s="147"/>
      <c r="Q35" s="147"/>
      <c r="R35" s="147"/>
      <c r="S35" s="147"/>
      <c r="T35" s="148"/>
      <c r="U35" s="147"/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137</v>
      </c>
      <c r="AF35" s="139">
        <v>0</v>
      </c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outlineLevel="1" x14ac:dyDescent="0.2">
      <c r="A36" s="140"/>
      <c r="B36" s="140"/>
      <c r="C36" s="176" t="s">
        <v>175</v>
      </c>
      <c r="D36" s="149"/>
      <c r="E36" s="153">
        <v>1.0656000000000001E-2</v>
      </c>
      <c r="F36" s="156"/>
      <c r="G36" s="156"/>
      <c r="H36" s="156"/>
      <c r="I36" s="156"/>
      <c r="J36" s="156"/>
      <c r="K36" s="156"/>
      <c r="L36" s="156"/>
      <c r="M36" s="156"/>
      <c r="N36" s="147"/>
      <c r="O36" s="147"/>
      <c r="P36" s="147"/>
      <c r="Q36" s="147"/>
      <c r="R36" s="147"/>
      <c r="S36" s="147"/>
      <c r="T36" s="148"/>
      <c r="U36" s="147"/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137</v>
      </c>
      <c r="AF36" s="139">
        <v>0</v>
      </c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>
        <v>15</v>
      </c>
      <c r="B37" s="140" t="s">
        <v>176</v>
      </c>
      <c r="C37" s="175" t="s">
        <v>177</v>
      </c>
      <c r="D37" s="147" t="s">
        <v>154</v>
      </c>
      <c r="E37" s="152">
        <v>9.5619999999999994</v>
      </c>
      <c r="F37" s="155">
        <f>H37+J37</f>
        <v>0</v>
      </c>
      <c r="G37" s="156">
        <f>ROUND(E37*F37,2)</f>
        <v>0</v>
      </c>
      <c r="H37" s="156"/>
      <c r="I37" s="156">
        <f>ROUND(E37*H37,2)</f>
        <v>0</v>
      </c>
      <c r="J37" s="156"/>
      <c r="K37" s="156">
        <f>ROUND(E37*J37,2)</f>
        <v>0</v>
      </c>
      <c r="L37" s="156">
        <v>21</v>
      </c>
      <c r="M37" s="156">
        <f>G37*(1+L37/100)</f>
        <v>0</v>
      </c>
      <c r="N37" s="147">
        <v>3.7670000000000002E-2</v>
      </c>
      <c r="O37" s="147">
        <f>ROUND(E37*N37,5)</f>
        <v>0.36020000000000002</v>
      </c>
      <c r="P37" s="147">
        <v>0</v>
      </c>
      <c r="Q37" s="147">
        <f>ROUND(E37*P37,5)</f>
        <v>0</v>
      </c>
      <c r="R37" s="147"/>
      <c r="S37" s="147"/>
      <c r="T37" s="148">
        <v>0.41</v>
      </c>
      <c r="U37" s="147">
        <f>ROUND(E37*T37,2)</f>
        <v>3.92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135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outlineLevel="1" x14ac:dyDescent="0.2">
      <c r="A38" s="140"/>
      <c r="B38" s="140"/>
      <c r="C38" s="236" t="s">
        <v>178</v>
      </c>
      <c r="D38" s="237"/>
      <c r="E38" s="238"/>
      <c r="F38" s="239"/>
      <c r="G38" s="240"/>
      <c r="H38" s="156"/>
      <c r="I38" s="156"/>
      <c r="J38" s="156"/>
      <c r="K38" s="156"/>
      <c r="L38" s="156"/>
      <c r="M38" s="156"/>
      <c r="N38" s="147"/>
      <c r="O38" s="147"/>
      <c r="P38" s="147"/>
      <c r="Q38" s="147"/>
      <c r="R38" s="147"/>
      <c r="S38" s="147"/>
      <c r="T38" s="148"/>
      <c r="U38" s="147"/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179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42" t="str">
        <f>C38</f>
        <v>dle PD detail S01</v>
      </c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/>
      <c r="B39" s="140"/>
      <c r="C39" s="176" t="s">
        <v>180</v>
      </c>
      <c r="D39" s="149"/>
      <c r="E39" s="153">
        <v>9.5619999999999994</v>
      </c>
      <c r="F39" s="156"/>
      <c r="G39" s="156"/>
      <c r="H39" s="156"/>
      <c r="I39" s="156"/>
      <c r="J39" s="156"/>
      <c r="K39" s="156"/>
      <c r="L39" s="156"/>
      <c r="M39" s="156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137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x14ac:dyDescent="0.2">
      <c r="A40" s="141" t="s">
        <v>130</v>
      </c>
      <c r="B40" s="141" t="s">
        <v>62</v>
      </c>
      <c r="C40" s="177" t="s">
        <v>63</v>
      </c>
      <c r="D40" s="150"/>
      <c r="E40" s="154"/>
      <c r="F40" s="157"/>
      <c r="G40" s="157">
        <f>SUMIF(AE41:AE54,"&lt;&gt;NOR",G41:G54)</f>
        <v>0</v>
      </c>
      <c r="H40" s="157"/>
      <c r="I40" s="157">
        <f>SUM(I41:I54)</f>
        <v>0</v>
      </c>
      <c r="J40" s="157"/>
      <c r="K40" s="157">
        <f>SUM(K41:K54)</f>
        <v>0</v>
      </c>
      <c r="L40" s="157"/>
      <c r="M40" s="157">
        <f>SUM(M41:M54)</f>
        <v>0</v>
      </c>
      <c r="N40" s="150"/>
      <c r="O40" s="150">
        <f>SUM(O41:O54)</f>
        <v>1.5281900000000002</v>
      </c>
      <c r="P40" s="150"/>
      <c r="Q40" s="150">
        <f>SUM(Q41:Q54)</f>
        <v>0</v>
      </c>
      <c r="R40" s="150"/>
      <c r="S40" s="150"/>
      <c r="T40" s="151"/>
      <c r="U40" s="150">
        <f>SUM(U41:U54)</f>
        <v>12.329999999999998</v>
      </c>
      <c r="AE40" t="s">
        <v>131</v>
      </c>
    </row>
    <row r="41" spans="1:60" outlineLevel="1" x14ac:dyDescent="0.2">
      <c r="A41" s="140">
        <v>16</v>
      </c>
      <c r="B41" s="140" t="s">
        <v>181</v>
      </c>
      <c r="C41" s="175" t="s">
        <v>182</v>
      </c>
      <c r="D41" s="147" t="s">
        <v>168</v>
      </c>
      <c r="E41" s="152">
        <v>3.6</v>
      </c>
      <c r="F41" s="155">
        <f>H41+J41</f>
        <v>0</v>
      </c>
      <c r="G41" s="156">
        <f>ROUND(E41*F41,2)</f>
        <v>0</v>
      </c>
      <c r="H41" s="156"/>
      <c r="I41" s="156">
        <f>ROUND(E41*H41,2)</f>
        <v>0</v>
      </c>
      <c r="J41" s="156"/>
      <c r="K41" s="156">
        <f>ROUND(E41*J41,2)</f>
        <v>0</v>
      </c>
      <c r="L41" s="156">
        <v>21</v>
      </c>
      <c r="M41" s="156">
        <f>G41*(1+L41/100)</f>
        <v>0</v>
      </c>
      <c r="N41" s="147">
        <v>3.4610000000000002E-2</v>
      </c>
      <c r="O41" s="147">
        <f>ROUND(E41*N41,5)</f>
        <v>0.1246</v>
      </c>
      <c r="P41" s="147">
        <v>0</v>
      </c>
      <c r="Q41" s="147">
        <f>ROUND(E41*P41,5)</f>
        <v>0</v>
      </c>
      <c r="R41" s="147"/>
      <c r="S41" s="147"/>
      <c r="T41" s="148">
        <v>1.349</v>
      </c>
      <c r="U41" s="147">
        <f>ROUND(E41*T41,2)</f>
        <v>4.8600000000000003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135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/>
      <c r="B42" s="140"/>
      <c r="C42" s="176" t="s">
        <v>183</v>
      </c>
      <c r="D42" s="149"/>
      <c r="E42" s="153">
        <v>3.6</v>
      </c>
      <c r="F42" s="156"/>
      <c r="G42" s="156"/>
      <c r="H42" s="156"/>
      <c r="I42" s="156"/>
      <c r="J42" s="156"/>
      <c r="K42" s="156"/>
      <c r="L42" s="156"/>
      <c r="M42" s="156"/>
      <c r="N42" s="147"/>
      <c r="O42" s="147"/>
      <c r="P42" s="147"/>
      <c r="Q42" s="147"/>
      <c r="R42" s="147"/>
      <c r="S42" s="147"/>
      <c r="T42" s="148"/>
      <c r="U42" s="147"/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137</v>
      </c>
      <c r="AF42" s="139">
        <v>0</v>
      </c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>
        <v>17</v>
      </c>
      <c r="B43" s="140" t="s">
        <v>184</v>
      </c>
      <c r="C43" s="175" t="s">
        <v>364</v>
      </c>
      <c r="D43" s="147" t="s">
        <v>185</v>
      </c>
      <c r="E43" s="152">
        <v>6</v>
      </c>
      <c r="F43" s="155">
        <f>H43+J43</f>
        <v>0</v>
      </c>
      <c r="G43" s="156">
        <f>ROUND(E43*F43,2)</f>
        <v>0</v>
      </c>
      <c r="H43" s="156"/>
      <c r="I43" s="156">
        <f>ROUND(E43*H43,2)</f>
        <v>0</v>
      </c>
      <c r="J43" s="156"/>
      <c r="K43" s="156">
        <f>ROUND(E43*J43,2)</f>
        <v>0</v>
      </c>
      <c r="L43" s="156">
        <v>21</v>
      </c>
      <c r="M43" s="156">
        <f>G43*(1+L43/100)</f>
        <v>0</v>
      </c>
      <c r="N43" s="147">
        <v>0</v>
      </c>
      <c r="O43" s="147">
        <f>ROUND(E43*N43,5)</f>
        <v>0</v>
      </c>
      <c r="P43" s="147">
        <v>0</v>
      </c>
      <c r="Q43" s="147">
        <f>ROUND(E43*P43,5)</f>
        <v>0</v>
      </c>
      <c r="R43" s="147"/>
      <c r="S43" s="147"/>
      <c r="T43" s="148">
        <v>0</v>
      </c>
      <c r="U43" s="147">
        <f>ROUND(E43*T43,2)</f>
        <v>0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135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>
        <v>18</v>
      </c>
      <c r="B44" s="140" t="s">
        <v>186</v>
      </c>
      <c r="C44" s="175" t="s">
        <v>187</v>
      </c>
      <c r="D44" s="147" t="s">
        <v>154</v>
      </c>
      <c r="E44" s="152">
        <v>5.99</v>
      </c>
      <c r="F44" s="155">
        <f>H44+J44</f>
        <v>0</v>
      </c>
      <c r="G44" s="156">
        <f>ROUND(E44*F44,2)</f>
        <v>0</v>
      </c>
      <c r="H44" s="156"/>
      <c r="I44" s="156">
        <f>ROUND(E44*H44,2)</f>
        <v>0</v>
      </c>
      <c r="J44" s="156"/>
      <c r="K44" s="156">
        <f>ROUND(E44*J44,2)</f>
        <v>0</v>
      </c>
      <c r="L44" s="156">
        <v>21</v>
      </c>
      <c r="M44" s="156">
        <f>G44*(1+L44/100)</f>
        <v>0</v>
      </c>
      <c r="N44" s="147">
        <v>7.8200000000000006E-3</v>
      </c>
      <c r="O44" s="147">
        <f>ROUND(E44*N44,5)</f>
        <v>4.684E-2</v>
      </c>
      <c r="P44" s="147">
        <v>0</v>
      </c>
      <c r="Q44" s="147">
        <f>ROUND(E44*P44,5)</f>
        <v>0</v>
      </c>
      <c r="R44" s="147"/>
      <c r="S44" s="147"/>
      <c r="T44" s="148">
        <v>0.79</v>
      </c>
      <c r="U44" s="147">
        <f>ROUND(E44*T44,2)</f>
        <v>4.7300000000000004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135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">
      <c r="A45" s="140"/>
      <c r="B45" s="140"/>
      <c r="C45" s="176" t="s">
        <v>188</v>
      </c>
      <c r="D45" s="149"/>
      <c r="E45" s="153">
        <v>2.19</v>
      </c>
      <c r="F45" s="156"/>
      <c r="G45" s="156"/>
      <c r="H45" s="156"/>
      <c r="I45" s="156"/>
      <c r="J45" s="156"/>
      <c r="K45" s="156"/>
      <c r="L45" s="156"/>
      <c r="M45" s="156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137</v>
      </c>
      <c r="AF45" s="139">
        <v>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outlineLevel="1" x14ac:dyDescent="0.2">
      <c r="A46" s="140"/>
      <c r="B46" s="140"/>
      <c r="C46" s="176" t="s">
        <v>189</v>
      </c>
      <c r="D46" s="149"/>
      <c r="E46" s="153">
        <v>2.25</v>
      </c>
      <c r="F46" s="156"/>
      <c r="G46" s="156"/>
      <c r="H46" s="156"/>
      <c r="I46" s="156"/>
      <c r="J46" s="156"/>
      <c r="K46" s="156"/>
      <c r="L46" s="156"/>
      <c r="M46" s="156"/>
      <c r="N46" s="147"/>
      <c r="O46" s="147"/>
      <c r="P46" s="147"/>
      <c r="Q46" s="147"/>
      <c r="R46" s="147"/>
      <c r="S46" s="147"/>
      <c r="T46" s="148"/>
      <c r="U46" s="147"/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137</v>
      </c>
      <c r="AF46" s="139">
        <v>0</v>
      </c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outlineLevel="1" x14ac:dyDescent="0.2">
      <c r="A47" s="140"/>
      <c r="B47" s="140"/>
      <c r="C47" s="176" t="s">
        <v>190</v>
      </c>
      <c r="D47" s="149"/>
      <c r="E47" s="153">
        <v>1.55</v>
      </c>
      <c r="F47" s="156"/>
      <c r="G47" s="156"/>
      <c r="H47" s="156"/>
      <c r="I47" s="156"/>
      <c r="J47" s="156"/>
      <c r="K47" s="156"/>
      <c r="L47" s="156"/>
      <c r="M47" s="156"/>
      <c r="N47" s="147"/>
      <c r="O47" s="147"/>
      <c r="P47" s="147"/>
      <c r="Q47" s="147"/>
      <c r="R47" s="147"/>
      <c r="S47" s="147"/>
      <c r="T47" s="148"/>
      <c r="U47" s="147"/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137</v>
      </c>
      <c r="AF47" s="139">
        <v>0</v>
      </c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40">
        <v>19</v>
      </c>
      <c r="B48" s="140" t="s">
        <v>191</v>
      </c>
      <c r="C48" s="175" t="s">
        <v>192</v>
      </c>
      <c r="D48" s="147" t="s">
        <v>154</v>
      </c>
      <c r="E48" s="152">
        <v>5.99</v>
      </c>
      <c r="F48" s="155">
        <f>H48+J48</f>
        <v>0</v>
      </c>
      <c r="G48" s="156">
        <f>ROUND(E48*F48,2)</f>
        <v>0</v>
      </c>
      <c r="H48" s="156"/>
      <c r="I48" s="156">
        <f>ROUND(E48*H48,2)</f>
        <v>0</v>
      </c>
      <c r="J48" s="156"/>
      <c r="K48" s="156">
        <f>ROUND(E48*J48,2)</f>
        <v>0</v>
      </c>
      <c r="L48" s="156">
        <v>21</v>
      </c>
      <c r="M48" s="156">
        <f>G48*(1+L48/100)</f>
        <v>0</v>
      </c>
      <c r="N48" s="147">
        <v>0</v>
      </c>
      <c r="O48" s="147">
        <f>ROUND(E48*N48,5)</f>
        <v>0</v>
      </c>
      <c r="P48" s="147">
        <v>0</v>
      </c>
      <c r="Q48" s="147">
        <f>ROUND(E48*P48,5)</f>
        <v>0</v>
      </c>
      <c r="R48" s="147"/>
      <c r="S48" s="147"/>
      <c r="T48" s="148">
        <v>0.24</v>
      </c>
      <c r="U48" s="147">
        <f>ROUND(E48*T48,2)</f>
        <v>1.44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135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">
      <c r="A49" s="140">
        <v>20</v>
      </c>
      <c r="B49" s="140" t="s">
        <v>193</v>
      </c>
      <c r="C49" s="175" t="s">
        <v>194</v>
      </c>
      <c r="D49" s="147" t="s">
        <v>134</v>
      </c>
      <c r="E49" s="152">
        <v>0.47799999999999998</v>
      </c>
      <c r="F49" s="155">
        <f>H49+J49</f>
        <v>0</v>
      </c>
      <c r="G49" s="156">
        <f>ROUND(E49*F49,2)</f>
        <v>0</v>
      </c>
      <c r="H49" s="156"/>
      <c r="I49" s="156">
        <f>ROUND(E49*H49,2)</f>
        <v>0</v>
      </c>
      <c r="J49" s="156"/>
      <c r="K49" s="156">
        <f>ROUND(E49*J49,2)</f>
        <v>0</v>
      </c>
      <c r="L49" s="156">
        <v>21</v>
      </c>
      <c r="M49" s="156">
        <f>G49*(1+L49/100)</f>
        <v>0</v>
      </c>
      <c r="N49" s="147">
        <v>2.7501099999999998</v>
      </c>
      <c r="O49" s="147">
        <f>ROUND(E49*N49,5)</f>
        <v>1.3145500000000001</v>
      </c>
      <c r="P49" s="147">
        <v>0</v>
      </c>
      <c r="Q49" s="147">
        <f>ROUND(E49*P49,5)</f>
        <v>0</v>
      </c>
      <c r="R49" s="147"/>
      <c r="S49" s="147"/>
      <c r="T49" s="148">
        <v>1.448</v>
      </c>
      <c r="U49" s="147">
        <f>ROUND(E49*T49,2)</f>
        <v>0.69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135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/>
      <c r="B50" s="140"/>
      <c r="C50" s="236" t="s">
        <v>195</v>
      </c>
      <c r="D50" s="237"/>
      <c r="E50" s="238"/>
      <c r="F50" s="239"/>
      <c r="G50" s="240"/>
      <c r="H50" s="156"/>
      <c r="I50" s="156"/>
      <c r="J50" s="156"/>
      <c r="K50" s="156"/>
      <c r="L50" s="156"/>
      <c r="M50" s="156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179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42" t="str">
        <f>C50</f>
        <v>hlava zídky ze vodostavebního bet.</v>
      </c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/>
      <c r="B51" s="140"/>
      <c r="C51" s="176" t="s">
        <v>196</v>
      </c>
      <c r="D51" s="149"/>
      <c r="E51" s="153">
        <v>0.29199999999999998</v>
      </c>
      <c r="F51" s="156"/>
      <c r="G51" s="156"/>
      <c r="H51" s="156"/>
      <c r="I51" s="156"/>
      <c r="J51" s="156"/>
      <c r="K51" s="156"/>
      <c r="L51" s="156"/>
      <c r="M51" s="156"/>
      <c r="N51" s="147"/>
      <c r="O51" s="147"/>
      <c r="P51" s="147"/>
      <c r="Q51" s="147"/>
      <c r="R51" s="147"/>
      <c r="S51" s="147"/>
      <c r="T51" s="148"/>
      <c r="U51" s="147"/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137</v>
      </c>
      <c r="AF51" s="139">
        <v>0</v>
      </c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/>
      <c r="B52" s="140"/>
      <c r="C52" s="176" t="s">
        <v>197</v>
      </c>
      <c r="D52" s="149"/>
      <c r="E52" s="153">
        <v>0.186</v>
      </c>
      <c r="F52" s="156"/>
      <c r="G52" s="156"/>
      <c r="H52" s="156"/>
      <c r="I52" s="156"/>
      <c r="J52" s="156"/>
      <c r="K52" s="156"/>
      <c r="L52" s="156"/>
      <c r="M52" s="156"/>
      <c r="N52" s="147"/>
      <c r="O52" s="147"/>
      <c r="P52" s="147"/>
      <c r="Q52" s="147"/>
      <c r="R52" s="147"/>
      <c r="S52" s="147"/>
      <c r="T52" s="148"/>
      <c r="U52" s="147"/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137</v>
      </c>
      <c r="AF52" s="139">
        <v>0</v>
      </c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ht="22.5" outlineLevel="1" x14ac:dyDescent="0.2">
      <c r="A53" s="140">
        <v>21</v>
      </c>
      <c r="B53" s="140" t="s">
        <v>198</v>
      </c>
      <c r="C53" s="175" t="s">
        <v>199</v>
      </c>
      <c r="D53" s="147" t="s">
        <v>172</v>
      </c>
      <c r="E53" s="152">
        <v>3.9960000000000002E-2</v>
      </c>
      <c r="F53" s="155">
        <f>H53+J53</f>
        <v>0</v>
      </c>
      <c r="G53" s="156">
        <f>ROUND(E53*F53,2)</f>
        <v>0</v>
      </c>
      <c r="H53" s="156"/>
      <c r="I53" s="156">
        <f>ROUND(E53*H53,2)</f>
        <v>0</v>
      </c>
      <c r="J53" s="156"/>
      <c r="K53" s="156">
        <f>ROUND(E53*J53,2)</f>
        <v>0</v>
      </c>
      <c r="L53" s="156">
        <v>21</v>
      </c>
      <c r="M53" s="156">
        <f>G53*(1+L53/100)</f>
        <v>0</v>
      </c>
      <c r="N53" s="147">
        <v>1.0561</v>
      </c>
      <c r="O53" s="147">
        <f>ROUND(E53*N53,5)</f>
        <v>4.2200000000000001E-2</v>
      </c>
      <c r="P53" s="147">
        <v>0</v>
      </c>
      <c r="Q53" s="147">
        <f>ROUND(E53*P53,5)</f>
        <v>0</v>
      </c>
      <c r="R53" s="147"/>
      <c r="S53" s="147"/>
      <c r="T53" s="148">
        <v>15.231</v>
      </c>
      <c r="U53" s="147">
        <f>ROUND(E53*T53,2)</f>
        <v>0.61</v>
      </c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135</v>
      </c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176" t="s">
        <v>200</v>
      </c>
      <c r="D54" s="149"/>
      <c r="E54" s="153">
        <v>3.9960000000000002E-2</v>
      </c>
      <c r="F54" s="156"/>
      <c r="G54" s="156"/>
      <c r="H54" s="156"/>
      <c r="I54" s="156"/>
      <c r="J54" s="156"/>
      <c r="K54" s="156"/>
      <c r="L54" s="156"/>
      <c r="M54" s="156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137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x14ac:dyDescent="0.2">
      <c r="A55" s="141" t="s">
        <v>130</v>
      </c>
      <c r="B55" s="141" t="s">
        <v>64</v>
      </c>
      <c r="C55" s="177" t="s">
        <v>65</v>
      </c>
      <c r="D55" s="150"/>
      <c r="E55" s="154"/>
      <c r="F55" s="157"/>
      <c r="G55" s="157">
        <f>SUMIF(AE56:AE75,"&lt;&gt;NOR",G56:G75)</f>
        <v>0</v>
      </c>
      <c r="H55" s="157"/>
      <c r="I55" s="157">
        <f>SUM(I56:I75)</f>
        <v>0</v>
      </c>
      <c r="J55" s="157"/>
      <c r="K55" s="157">
        <f>SUM(K56:K75)</f>
        <v>0</v>
      </c>
      <c r="L55" s="157"/>
      <c r="M55" s="157">
        <f>SUM(M56:M75)</f>
        <v>0</v>
      </c>
      <c r="N55" s="150"/>
      <c r="O55" s="150">
        <f>SUM(O56:O75)</f>
        <v>66.367410000000007</v>
      </c>
      <c r="P55" s="150"/>
      <c r="Q55" s="150">
        <f>SUM(Q56:Q75)</f>
        <v>0</v>
      </c>
      <c r="R55" s="150"/>
      <c r="S55" s="150"/>
      <c r="T55" s="151"/>
      <c r="U55" s="150">
        <f>SUM(U56:U75)</f>
        <v>78.97999999999999</v>
      </c>
      <c r="AE55" t="s">
        <v>131</v>
      </c>
    </row>
    <row r="56" spans="1:60" ht="22.5" outlineLevel="1" x14ac:dyDescent="0.2">
      <c r="A56" s="140">
        <v>22</v>
      </c>
      <c r="B56" s="140" t="s">
        <v>201</v>
      </c>
      <c r="C56" s="175" t="s">
        <v>202</v>
      </c>
      <c r="D56" s="147" t="s">
        <v>154</v>
      </c>
      <c r="E56" s="152">
        <v>7.8570000000000002</v>
      </c>
      <c r="F56" s="155">
        <f>H56+J56</f>
        <v>0</v>
      </c>
      <c r="G56" s="156">
        <f>ROUND(E56*F56,2)</f>
        <v>0</v>
      </c>
      <c r="H56" s="156"/>
      <c r="I56" s="156">
        <f>ROUND(E56*H56,2)</f>
        <v>0</v>
      </c>
      <c r="J56" s="156"/>
      <c r="K56" s="156">
        <f>ROUND(E56*J56,2)</f>
        <v>0</v>
      </c>
      <c r="L56" s="156">
        <v>21</v>
      </c>
      <c r="M56" s="156">
        <f>G56*(1+L56/100)</f>
        <v>0</v>
      </c>
      <c r="N56" s="147">
        <v>0.61363000000000001</v>
      </c>
      <c r="O56" s="147">
        <f>ROUND(E56*N56,5)</f>
        <v>4.8212900000000003</v>
      </c>
      <c r="P56" s="147">
        <v>0</v>
      </c>
      <c r="Q56" s="147">
        <f>ROUND(E56*P56,5)</f>
        <v>0</v>
      </c>
      <c r="R56" s="147"/>
      <c r="S56" s="147"/>
      <c r="T56" s="148">
        <v>0.80410000000000004</v>
      </c>
      <c r="U56" s="147">
        <f>ROUND(E56*T56,2)</f>
        <v>6.32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143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40"/>
      <c r="B57" s="140"/>
      <c r="C57" s="236" t="s">
        <v>203</v>
      </c>
      <c r="D57" s="237"/>
      <c r="E57" s="238"/>
      <c r="F57" s="239"/>
      <c r="G57" s="240"/>
      <c r="H57" s="156"/>
      <c r="I57" s="156"/>
      <c r="J57" s="156"/>
      <c r="K57" s="156"/>
      <c r="L57" s="156"/>
      <c r="M57" s="156"/>
      <c r="N57" s="147"/>
      <c r="O57" s="147"/>
      <c r="P57" s="147"/>
      <c r="Q57" s="147"/>
      <c r="R57" s="147"/>
      <c r="S57" s="147"/>
      <c r="T57" s="148"/>
      <c r="U57" s="147"/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179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42" t="str">
        <f>C57</f>
        <v>vč. zahradní obruby 1000x200x50</v>
      </c>
      <c r="BB57" s="139"/>
      <c r="BC57" s="139"/>
      <c r="BD57" s="139"/>
      <c r="BE57" s="139"/>
      <c r="BF57" s="139"/>
      <c r="BG57" s="139"/>
      <c r="BH57" s="139"/>
    </row>
    <row r="58" spans="1:60" outlineLevel="1" x14ac:dyDescent="0.2">
      <c r="A58" s="140"/>
      <c r="B58" s="140"/>
      <c r="C58" s="176" t="s">
        <v>204</v>
      </c>
      <c r="D58" s="149"/>
      <c r="E58" s="153">
        <v>7.8570000000000002</v>
      </c>
      <c r="F58" s="156"/>
      <c r="G58" s="156"/>
      <c r="H58" s="156"/>
      <c r="I58" s="156"/>
      <c r="J58" s="156"/>
      <c r="K58" s="156"/>
      <c r="L58" s="156"/>
      <c r="M58" s="156"/>
      <c r="N58" s="147"/>
      <c r="O58" s="147"/>
      <c r="P58" s="147"/>
      <c r="Q58" s="147"/>
      <c r="R58" s="147"/>
      <c r="S58" s="147"/>
      <c r="T58" s="148"/>
      <c r="U58" s="147"/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137</v>
      </c>
      <c r="AF58" s="139">
        <v>0</v>
      </c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ht="22.5" outlineLevel="1" x14ac:dyDescent="0.2">
      <c r="A59" s="140">
        <v>23</v>
      </c>
      <c r="B59" s="140" t="s">
        <v>205</v>
      </c>
      <c r="C59" s="175" t="s">
        <v>206</v>
      </c>
      <c r="D59" s="147" t="s">
        <v>168</v>
      </c>
      <c r="E59" s="152">
        <v>9</v>
      </c>
      <c r="F59" s="155">
        <f>H59+J59</f>
        <v>0</v>
      </c>
      <c r="G59" s="156">
        <f>ROUND(E59*F59,2)</f>
        <v>0</v>
      </c>
      <c r="H59" s="156"/>
      <c r="I59" s="156">
        <f>ROUND(E59*H59,2)</f>
        <v>0</v>
      </c>
      <c r="J59" s="156"/>
      <c r="K59" s="156">
        <f>ROUND(E59*J59,2)</f>
        <v>0</v>
      </c>
      <c r="L59" s="156">
        <v>21</v>
      </c>
      <c r="M59" s="156">
        <f>G59*(1+L59/100)</f>
        <v>0</v>
      </c>
      <c r="N59" s="147">
        <v>0.11260000000000001</v>
      </c>
      <c r="O59" s="147">
        <f>ROUND(E59*N59,5)</f>
        <v>1.0134000000000001</v>
      </c>
      <c r="P59" s="147">
        <v>0</v>
      </c>
      <c r="Q59" s="147">
        <f>ROUND(E59*P59,5)</f>
        <v>0</v>
      </c>
      <c r="R59" s="147"/>
      <c r="S59" s="147"/>
      <c r="T59" s="148">
        <v>0.55249999999999999</v>
      </c>
      <c r="U59" s="147">
        <f>ROUND(E59*T59,2)</f>
        <v>4.97</v>
      </c>
      <c r="V59" s="139"/>
      <c r="W59" s="139"/>
      <c r="X59" s="139"/>
      <c r="Y59" s="139"/>
      <c r="Z59" s="139"/>
      <c r="AA59" s="139"/>
      <c r="AB59" s="139"/>
      <c r="AC59" s="139"/>
      <c r="AD59" s="139"/>
      <c r="AE59" s="139" t="s">
        <v>135</v>
      </c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</row>
    <row r="60" spans="1:60" outlineLevel="1" x14ac:dyDescent="0.2">
      <c r="A60" s="140"/>
      <c r="B60" s="140"/>
      <c r="C60" s="176" t="s">
        <v>207</v>
      </c>
      <c r="D60" s="149"/>
      <c r="E60" s="153">
        <v>9</v>
      </c>
      <c r="F60" s="156"/>
      <c r="G60" s="156"/>
      <c r="H60" s="156"/>
      <c r="I60" s="156"/>
      <c r="J60" s="156"/>
      <c r="K60" s="156"/>
      <c r="L60" s="156"/>
      <c r="M60" s="156"/>
      <c r="N60" s="147"/>
      <c r="O60" s="147"/>
      <c r="P60" s="147"/>
      <c r="Q60" s="147"/>
      <c r="R60" s="147"/>
      <c r="S60" s="147"/>
      <c r="T60" s="148"/>
      <c r="U60" s="147"/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137</v>
      </c>
      <c r="AF60" s="139">
        <v>0</v>
      </c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ht="22.5" outlineLevel="1" x14ac:dyDescent="0.2">
      <c r="A61" s="140">
        <v>24</v>
      </c>
      <c r="B61" s="140" t="s">
        <v>208</v>
      </c>
      <c r="C61" s="175" t="s">
        <v>365</v>
      </c>
      <c r="D61" s="147" t="s">
        <v>209</v>
      </c>
      <c r="E61" s="152">
        <v>9</v>
      </c>
      <c r="F61" s="155">
        <f>H61+J61</f>
        <v>0</v>
      </c>
      <c r="G61" s="156">
        <f>ROUND(E61*F61,2)</f>
        <v>0</v>
      </c>
      <c r="H61" s="156"/>
      <c r="I61" s="156">
        <f>ROUND(E61*H61,2)</f>
        <v>0</v>
      </c>
      <c r="J61" s="156"/>
      <c r="K61" s="156">
        <f>ROUND(E61*J61,2)</f>
        <v>0</v>
      </c>
      <c r="L61" s="156">
        <v>21</v>
      </c>
      <c r="M61" s="156">
        <f>G61*(1+L61/100)</f>
        <v>0</v>
      </c>
      <c r="N61" s="147">
        <v>1.2500000000000001E-2</v>
      </c>
      <c r="O61" s="147">
        <f>ROUND(E61*N61,5)</f>
        <v>0.1125</v>
      </c>
      <c r="P61" s="147">
        <v>0</v>
      </c>
      <c r="Q61" s="147">
        <f>ROUND(E61*P61,5)</f>
        <v>0</v>
      </c>
      <c r="R61" s="147"/>
      <c r="S61" s="147"/>
      <c r="T61" s="148">
        <v>0</v>
      </c>
      <c r="U61" s="147">
        <f>ROUND(E61*T61,2)</f>
        <v>0</v>
      </c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210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ht="22.5" outlineLevel="1" x14ac:dyDescent="0.2">
      <c r="A62" s="140">
        <v>25</v>
      </c>
      <c r="B62" s="140" t="s">
        <v>211</v>
      </c>
      <c r="C62" s="175" t="s">
        <v>366</v>
      </c>
      <c r="D62" s="147" t="s">
        <v>209</v>
      </c>
      <c r="E62" s="152">
        <v>1</v>
      </c>
      <c r="F62" s="155">
        <f>H62+J62</f>
        <v>0</v>
      </c>
      <c r="G62" s="156">
        <f>ROUND(E62*F62,2)</f>
        <v>0</v>
      </c>
      <c r="H62" s="156"/>
      <c r="I62" s="156">
        <f>ROUND(E62*H62,2)</f>
        <v>0</v>
      </c>
      <c r="J62" s="156"/>
      <c r="K62" s="156">
        <f>ROUND(E62*J62,2)</f>
        <v>0</v>
      </c>
      <c r="L62" s="156">
        <v>21</v>
      </c>
      <c r="M62" s="156">
        <f>G62*(1+L62/100)</f>
        <v>0</v>
      </c>
      <c r="N62" s="147">
        <v>5.9999999999999995E-4</v>
      </c>
      <c r="O62" s="147">
        <f>ROUND(E62*N62,5)</f>
        <v>5.9999999999999995E-4</v>
      </c>
      <c r="P62" s="147">
        <v>0</v>
      </c>
      <c r="Q62" s="147">
        <f>ROUND(E62*P62,5)</f>
        <v>0</v>
      </c>
      <c r="R62" s="147"/>
      <c r="S62" s="147"/>
      <c r="T62" s="148">
        <v>0</v>
      </c>
      <c r="U62" s="147">
        <f>ROUND(E62*T62,2)</f>
        <v>0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210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ht="22.5" outlineLevel="1" x14ac:dyDescent="0.2">
      <c r="A63" s="140">
        <v>26</v>
      </c>
      <c r="B63" s="140" t="s">
        <v>212</v>
      </c>
      <c r="C63" s="175" t="s">
        <v>367</v>
      </c>
      <c r="D63" s="147" t="s">
        <v>209</v>
      </c>
      <c r="E63" s="152">
        <v>1</v>
      </c>
      <c r="F63" s="155">
        <f>H63+J63</f>
        <v>0</v>
      </c>
      <c r="G63" s="156">
        <f>ROUND(E63*F63,2)</f>
        <v>0</v>
      </c>
      <c r="H63" s="156"/>
      <c r="I63" s="156">
        <f>ROUND(E63*H63,2)</f>
        <v>0</v>
      </c>
      <c r="J63" s="156"/>
      <c r="K63" s="156">
        <f>ROUND(E63*J63,2)</f>
        <v>0</v>
      </c>
      <c r="L63" s="156">
        <v>21</v>
      </c>
      <c r="M63" s="156">
        <f>G63*(1+L63/100)</f>
        <v>0</v>
      </c>
      <c r="N63" s="147">
        <v>2E-3</v>
      </c>
      <c r="O63" s="147">
        <f>ROUND(E63*N63,5)</f>
        <v>2E-3</v>
      </c>
      <c r="P63" s="147">
        <v>0</v>
      </c>
      <c r="Q63" s="147">
        <f>ROUND(E63*P63,5)</f>
        <v>0</v>
      </c>
      <c r="R63" s="147"/>
      <c r="S63" s="147"/>
      <c r="T63" s="148">
        <v>0</v>
      </c>
      <c r="U63" s="147">
        <f>ROUND(E63*T63,2)</f>
        <v>0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210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ht="22.5" outlineLevel="1" x14ac:dyDescent="0.2">
      <c r="A64" s="140">
        <v>27</v>
      </c>
      <c r="B64" s="140" t="s">
        <v>213</v>
      </c>
      <c r="C64" s="175" t="s">
        <v>368</v>
      </c>
      <c r="D64" s="147" t="s">
        <v>209</v>
      </c>
      <c r="E64" s="152">
        <v>9</v>
      </c>
      <c r="F64" s="155">
        <f>H64+J64</f>
        <v>0</v>
      </c>
      <c r="G64" s="156">
        <f>ROUND(E64*F64,2)</f>
        <v>0</v>
      </c>
      <c r="H64" s="156"/>
      <c r="I64" s="156">
        <f>ROUND(E64*H64,2)</f>
        <v>0</v>
      </c>
      <c r="J64" s="156"/>
      <c r="K64" s="156">
        <f>ROUND(E64*J64,2)</f>
        <v>0</v>
      </c>
      <c r="L64" s="156">
        <v>21</v>
      </c>
      <c r="M64" s="156">
        <f>G64*(1+L64/100)</f>
        <v>0</v>
      </c>
      <c r="N64" s="147">
        <v>3.0000000000000001E-3</v>
      </c>
      <c r="O64" s="147">
        <f>ROUND(E64*N64,5)</f>
        <v>2.7E-2</v>
      </c>
      <c r="P64" s="147">
        <v>0</v>
      </c>
      <c r="Q64" s="147">
        <f>ROUND(E64*P64,5)</f>
        <v>0</v>
      </c>
      <c r="R64" s="147"/>
      <c r="S64" s="147"/>
      <c r="T64" s="148">
        <v>0</v>
      </c>
      <c r="U64" s="147">
        <f>ROUND(E64*T64,2)</f>
        <v>0</v>
      </c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210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ht="22.5" outlineLevel="1" x14ac:dyDescent="0.2">
      <c r="A65" s="140">
        <v>28</v>
      </c>
      <c r="B65" s="140" t="s">
        <v>214</v>
      </c>
      <c r="C65" s="175" t="s">
        <v>215</v>
      </c>
      <c r="D65" s="147" t="s">
        <v>154</v>
      </c>
      <c r="E65" s="152">
        <v>63.46</v>
      </c>
      <c r="F65" s="155">
        <f>H65+J65</f>
        <v>0</v>
      </c>
      <c r="G65" s="156">
        <f>ROUND(E65*F65,2)</f>
        <v>0</v>
      </c>
      <c r="H65" s="156"/>
      <c r="I65" s="156">
        <f>ROUND(E65*H65,2)</f>
        <v>0</v>
      </c>
      <c r="J65" s="156"/>
      <c r="K65" s="156">
        <f>ROUND(E65*J65,2)</f>
        <v>0</v>
      </c>
      <c r="L65" s="156">
        <v>21</v>
      </c>
      <c r="M65" s="156">
        <f>G65*(1+L65/100)</f>
        <v>0</v>
      </c>
      <c r="N65" s="147">
        <v>0.57499999999999996</v>
      </c>
      <c r="O65" s="147">
        <f>ROUND(E65*N65,5)</f>
        <v>36.4895</v>
      </c>
      <c r="P65" s="147">
        <v>0</v>
      </c>
      <c r="Q65" s="147">
        <f>ROUND(E65*P65,5)</f>
        <v>0</v>
      </c>
      <c r="R65" s="147"/>
      <c r="S65" s="147"/>
      <c r="T65" s="148">
        <v>2.7E-2</v>
      </c>
      <c r="U65" s="147">
        <f>ROUND(E65*T65,2)</f>
        <v>1.71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135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outlineLevel="1" x14ac:dyDescent="0.2">
      <c r="A66" s="140"/>
      <c r="B66" s="140"/>
      <c r="C66" s="176" t="s">
        <v>216</v>
      </c>
      <c r="D66" s="149"/>
      <c r="E66" s="153">
        <v>43</v>
      </c>
      <c r="F66" s="156"/>
      <c r="G66" s="156"/>
      <c r="H66" s="156"/>
      <c r="I66" s="156"/>
      <c r="J66" s="156"/>
      <c r="K66" s="156"/>
      <c r="L66" s="156"/>
      <c r="M66" s="156"/>
      <c r="N66" s="147"/>
      <c r="O66" s="147"/>
      <c r="P66" s="147"/>
      <c r="Q66" s="147"/>
      <c r="R66" s="147"/>
      <c r="S66" s="147"/>
      <c r="T66" s="148"/>
      <c r="U66" s="147"/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137</v>
      </c>
      <c r="AF66" s="139">
        <v>0</v>
      </c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outlineLevel="1" x14ac:dyDescent="0.2">
      <c r="A67" s="140"/>
      <c r="B67" s="140"/>
      <c r="C67" s="176" t="s">
        <v>217</v>
      </c>
      <c r="D67" s="149"/>
      <c r="E67" s="153">
        <v>20.46</v>
      </c>
      <c r="F67" s="156"/>
      <c r="G67" s="156"/>
      <c r="H67" s="156"/>
      <c r="I67" s="156"/>
      <c r="J67" s="156"/>
      <c r="K67" s="156"/>
      <c r="L67" s="156"/>
      <c r="M67" s="156"/>
      <c r="N67" s="147"/>
      <c r="O67" s="147"/>
      <c r="P67" s="147"/>
      <c r="Q67" s="147"/>
      <c r="R67" s="147"/>
      <c r="S67" s="147"/>
      <c r="T67" s="148"/>
      <c r="U67" s="147"/>
      <c r="V67" s="139"/>
      <c r="W67" s="139"/>
      <c r="X67" s="139"/>
      <c r="Y67" s="139"/>
      <c r="Z67" s="139"/>
      <c r="AA67" s="139"/>
      <c r="AB67" s="139"/>
      <c r="AC67" s="139"/>
      <c r="AD67" s="139"/>
      <c r="AE67" s="139" t="s">
        <v>137</v>
      </c>
      <c r="AF67" s="139">
        <v>0</v>
      </c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</row>
    <row r="68" spans="1:60" ht="22.5" outlineLevel="1" x14ac:dyDescent="0.2">
      <c r="A68" s="140">
        <v>29</v>
      </c>
      <c r="B68" s="140" t="s">
        <v>218</v>
      </c>
      <c r="C68" s="175" t="s">
        <v>219</v>
      </c>
      <c r="D68" s="147" t="s">
        <v>154</v>
      </c>
      <c r="E68" s="152">
        <v>63.46</v>
      </c>
      <c r="F68" s="155">
        <f>H68+J68</f>
        <v>0</v>
      </c>
      <c r="G68" s="156">
        <f>ROUND(E68*F68,2)</f>
        <v>0</v>
      </c>
      <c r="H68" s="156"/>
      <c r="I68" s="156">
        <f>ROUND(E68*H68,2)</f>
        <v>0</v>
      </c>
      <c r="J68" s="156"/>
      <c r="K68" s="156">
        <f>ROUND(E68*J68,2)</f>
        <v>0</v>
      </c>
      <c r="L68" s="156">
        <v>21</v>
      </c>
      <c r="M68" s="156">
        <f>G68*(1+L68/100)</f>
        <v>0</v>
      </c>
      <c r="N68" s="147">
        <v>0.34499999999999997</v>
      </c>
      <c r="O68" s="147">
        <f>ROUND(E68*N68,5)</f>
        <v>21.893699999999999</v>
      </c>
      <c r="P68" s="147">
        <v>0</v>
      </c>
      <c r="Q68" s="147">
        <f>ROUND(E68*P68,5)</f>
        <v>0</v>
      </c>
      <c r="R68" s="147"/>
      <c r="S68" s="147"/>
      <c r="T68" s="148">
        <v>2.5999999999999999E-2</v>
      </c>
      <c r="U68" s="147">
        <f>ROUND(E68*T68,2)</f>
        <v>1.65</v>
      </c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135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ht="22.5" outlineLevel="1" x14ac:dyDescent="0.2">
      <c r="A69" s="140">
        <v>30</v>
      </c>
      <c r="B69" s="140" t="s">
        <v>220</v>
      </c>
      <c r="C69" s="175" t="s">
        <v>369</v>
      </c>
      <c r="D69" s="147" t="s">
        <v>154</v>
      </c>
      <c r="E69" s="152">
        <v>63.46</v>
      </c>
      <c r="F69" s="155">
        <f>H69+J69</f>
        <v>0</v>
      </c>
      <c r="G69" s="156">
        <f>ROUND(E69*F69,2)</f>
        <v>0</v>
      </c>
      <c r="H69" s="156"/>
      <c r="I69" s="156">
        <f>ROUND(E69*H69,2)</f>
        <v>0</v>
      </c>
      <c r="J69" s="156"/>
      <c r="K69" s="156">
        <f>ROUND(E69*J69,2)</f>
        <v>0</v>
      </c>
      <c r="L69" s="156">
        <v>21</v>
      </c>
      <c r="M69" s="156">
        <f>G69*(1+L69/100)</f>
        <v>0</v>
      </c>
      <c r="N69" s="147">
        <v>3.15E-2</v>
      </c>
      <c r="O69" s="147">
        <f>ROUND(E69*N69,5)</f>
        <v>1.99899</v>
      </c>
      <c r="P69" s="147">
        <v>0</v>
      </c>
      <c r="Q69" s="147">
        <f>ROUND(E69*P69,5)</f>
        <v>0</v>
      </c>
      <c r="R69" s="147"/>
      <c r="S69" s="147"/>
      <c r="T69" s="148">
        <v>0.61499999999999999</v>
      </c>
      <c r="U69" s="147">
        <f>ROUND(E69*T69,2)</f>
        <v>39.03</v>
      </c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135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outlineLevel="1" x14ac:dyDescent="0.2">
      <c r="A70" s="140">
        <v>31</v>
      </c>
      <c r="B70" s="140" t="s">
        <v>221</v>
      </c>
      <c r="C70" s="175" t="s">
        <v>370</v>
      </c>
      <c r="D70" s="147" t="s">
        <v>134</v>
      </c>
      <c r="E70" s="152">
        <v>5.0768000000000004</v>
      </c>
      <c r="F70" s="155">
        <f>H70+J70</f>
        <v>0</v>
      </c>
      <c r="G70" s="156">
        <f>ROUND(E70*F70,2)</f>
        <v>0</v>
      </c>
      <c r="H70" s="156"/>
      <c r="I70" s="156">
        <f>ROUND(E70*H70,2)</f>
        <v>0</v>
      </c>
      <c r="J70" s="156"/>
      <c r="K70" s="156">
        <f>ROUND(E70*J70,2)</f>
        <v>0</v>
      </c>
      <c r="L70" s="156">
        <v>21</v>
      </c>
      <c r="M70" s="156">
        <f>G70*(1+L70/100)</f>
        <v>0</v>
      </c>
      <c r="N70" s="147">
        <v>0</v>
      </c>
      <c r="O70" s="147">
        <f>ROUND(E70*N70,5)</f>
        <v>0</v>
      </c>
      <c r="P70" s="147">
        <v>0</v>
      </c>
      <c r="Q70" s="147">
        <f>ROUND(E70*P70,5)</f>
        <v>0</v>
      </c>
      <c r="R70" s="147"/>
      <c r="S70" s="147"/>
      <c r="T70" s="148">
        <v>3</v>
      </c>
      <c r="U70" s="147">
        <f>ROUND(E70*T70,2)</f>
        <v>15.23</v>
      </c>
      <c r="V70" s="139"/>
      <c r="W70" s="139"/>
      <c r="X70" s="139"/>
      <c r="Y70" s="139"/>
      <c r="Z70" s="139"/>
      <c r="AA70" s="139"/>
      <c r="AB70" s="139"/>
      <c r="AC70" s="139"/>
      <c r="AD70" s="139"/>
      <c r="AE70" s="139" t="s">
        <v>135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</row>
    <row r="71" spans="1:60" outlineLevel="1" x14ac:dyDescent="0.2">
      <c r="A71" s="140"/>
      <c r="B71" s="140"/>
      <c r="C71" s="176" t="s">
        <v>222</v>
      </c>
      <c r="D71" s="149"/>
      <c r="E71" s="153">
        <v>5.0768000000000004</v>
      </c>
      <c r="F71" s="156"/>
      <c r="G71" s="156"/>
      <c r="H71" s="156"/>
      <c r="I71" s="156"/>
      <c r="J71" s="156"/>
      <c r="K71" s="156"/>
      <c r="L71" s="156"/>
      <c r="M71" s="156"/>
      <c r="N71" s="147"/>
      <c r="O71" s="147"/>
      <c r="P71" s="147"/>
      <c r="Q71" s="147"/>
      <c r="R71" s="147"/>
      <c r="S71" s="147"/>
      <c r="T71" s="148"/>
      <c r="U71" s="147"/>
      <c r="V71" s="139"/>
      <c r="W71" s="139"/>
      <c r="X71" s="139"/>
      <c r="Y71" s="139"/>
      <c r="Z71" s="139"/>
      <c r="AA71" s="139"/>
      <c r="AB71" s="139"/>
      <c r="AC71" s="139"/>
      <c r="AD71" s="139"/>
      <c r="AE71" s="139" t="s">
        <v>137</v>
      </c>
      <c r="AF71" s="139">
        <v>0</v>
      </c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</row>
    <row r="72" spans="1:60" ht="22.5" outlineLevel="1" x14ac:dyDescent="0.2">
      <c r="A72" s="140">
        <v>32</v>
      </c>
      <c r="B72" s="140" t="s">
        <v>184</v>
      </c>
      <c r="C72" s="175" t="s">
        <v>371</v>
      </c>
      <c r="D72" s="147" t="s">
        <v>154</v>
      </c>
      <c r="E72" s="152">
        <v>67.2</v>
      </c>
      <c r="F72" s="155">
        <f>H72+J72</f>
        <v>0</v>
      </c>
      <c r="G72" s="156">
        <f>ROUND(E72*F72,2)</f>
        <v>0</v>
      </c>
      <c r="H72" s="156"/>
      <c r="I72" s="156">
        <f>ROUND(E72*H72,2)</f>
        <v>0</v>
      </c>
      <c r="J72" s="156"/>
      <c r="K72" s="156">
        <f>ROUND(E72*J72,2)</f>
        <v>0</v>
      </c>
      <c r="L72" s="156">
        <v>21</v>
      </c>
      <c r="M72" s="156">
        <f>G72*(1+L72/100)</f>
        <v>0</v>
      </c>
      <c r="N72" s="147">
        <v>0</v>
      </c>
      <c r="O72" s="147">
        <f>ROUND(E72*N72,5)</f>
        <v>0</v>
      </c>
      <c r="P72" s="147">
        <v>0</v>
      </c>
      <c r="Q72" s="147">
        <f>ROUND(E72*P72,5)</f>
        <v>0</v>
      </c>
      <c r="R72" s="147"/>
      <c r="S72" s="147"/>
      <c r="T72" s="148">
        <v>0</v>
      </c>
      <c r="U72" s="147">
        <f>ROUND(E72*T72,2)</f>
        <v>0</v>
      </c>
      <c r="V72" s="139"/>
      <c r="W72" s="139"/>
      <c r="X72" s="139"/>
      <c r="Y72" s="139"/>
      <c r="Z72" s="139"/>
      <c r="AA72" s="139"/>
      <c r="AB72" s="139"/>
      <c r="AC72" s="139"/>
      <c r="AD72" s="139"/>
      <c r="AE72" s="139" t="s">
        <v>135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</row>
    <row r="73" spans="1:60" outlineLevel="1" x14ac:dyDescent="0.2">
      <c r="A73" s="140">
        <v>33</v>
      </c>
      <c r="B73" s="140" t="s">
        <v>223</v>
      </c>
      <c r="C73" s="175" t="s">
        <v>224</v>
      </c>
      <c r="D73" s="147" t="s">
        <v>168</v>
      </c>
      <c r="E73" s="152">
        <v>23.41</v>
      </c>
      <c r="F73" s="155">
        <f>H73+J73</f>
        <v>0</v>
      </c>
      <c r="G73" s="156">
        <f>ROUND(E73*F73,2)</f>
        <v>0</v>
      </c>
      <c r="H73" s="156"/>
      <c r="I73" s="156">
        <f>ROUND(E73*H73,2)</f>
        <v>0</v>
      </c>
      <c r="J73" s="156"/>
      <c r="K73" s="156">
        <f>ROUND(E73*J73,2)</f>
        <v>0</v>
      </c>
      <c r="L73" s="156">
        <v>21</v>
      </c>
      <c r="M73" s="156">
        <f>G73*(1+L73/100)</f>
        <v>0</v>
      </c>
      <c r="N73" s="147">
        <v>3.6000000000000002E-4</v>
      </c>
      <c r="O73" s="147">
        <f>ROUND(E73*N73,5)</f>
        <v>8.43E-3</v>
      </c>
      <c r="P73" s="147">
        <v>0</v>
      </c>
      <c r="Q73" s="147">
        <f>ROUND(E73*P73,5)</f>
        <v>0</v>
      </c>
      <c r="R73" s="147"/>
      <c r="S73" s="147"/>
      <c r="T73" s="148">
        <v>0.43</v>
      </c>
      <c r="U73" s="147">
        <f>ROUND(E73*T73,2)</f>
        <v>10.07</v>
      </c>
      <c r="V73" s="139"/>
      <c r="W73" s="139"/>
      <c r="X73" s="139"/>
      <c r="Y73" s="139"/>
      <c r="Z73" s="139"/>
      <c r="AA73" s="139"/>
      <c r="AB73" s="139"/>
      <c r="AC73" s="139"/>
      <c r="AD73" s="139"/>
      <c r="AE73" s="139" t="s">
        <v>135</v>
      </c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</row>
    <row r="74" spans="1:60" outlineLevel="1" x14ac:dyDescent="0.2">
      <c r="A74" s="140"/>
      <c r="B74" s="140"/>
      <c r="C74" s="176" t="s">
        <v>225</v>
      </c>
      <c r="D74" s="149"/>
      <c r="E74" s="153">
        <v>14</v>
      </c>
      <c r="F74" s="156"/>
      <c r="G74" s="156"/>
      <c r="H74" s="156"/>
      <c r="I74" s="156"/>
      <c r="J74" s="156"/>
      <c r="K74" s="156"/>
      <c r="L74" s="156"/>
      <c r="M74" s="156"/>
      <c r="N74" s="147"/>
      <c r="O74" s="147"/>
      <c r="P74" s="147"/>
      <c r="Q74" s="147"/>
      <c r="R74" s="147"/>
      <c r="S74" s="147"/>
      <c r="T74" s="148"/>
      <c r="U74" s="147"/>
      <c r="V74" s="139"/>
      <c r="W74" s="139"/>
      <c r="X74" s="139"/>
      <c r="Y74" s="139"/>
      <c r="Z74" s="139"/>
      <c r="AA74" s="139"/>
      <c r="AB74" s="139"/>
      <c r="AC74" s="139"/>
      <c r="AD74" s="139"/>
      <c r="AE74" s="139" t="s">
        <v>137</v>
      </c>
      <c r="AF74" s="139">
        <v>0</v>
      </c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</row>
    <row r="75" spans="1:60" outlineLevel="1" x14ac:dyDescent="0.2">
      <c r="A75" s="140"/>
      <c r="B75" s="140"/>
      <c r="C75" s="176" t="s">
        <v>226</v>
      </c>
      <c r="D75" s="149"/>
      <c r="E75" s="153">
        <v>9.41</v>
      </c>
      <c r="F75" s="156"/>
      <c r="G75" s="156"/>
      <c r="H75" s="156"/>
      <c r="I75" s="156"/>
      <c r="J75" s="156"/>
      <c r="K75" s="156"/>
      <c r="L75" s="156"/>
      <c r="M75" s="156"/>
      <c r="N75" s="147"/>
      <c r="O75" s="147"/>
      <c r="P75" s="147"/>
      <c r="Q75" s="147"/>
      <c r="R75" s="147"/>
      <c r="S75" s="147"/>
      <c r="T75" s="148"/>
      <c r="U75" s="147"/>
      <c r="V75" s="139"/>
      <c r="W75" s="139"/>
      <c r="X75" s="139"/>
      <c r="Y75" s="139"/>
      <c r="Z75" s="139"/>
      <c r="AA75" s="139"/>
      <c r="AB75" s="139"/>
      <c r="AC75" s="139"/>
      <c r="AD75" s="139"/>
      <c r="AE75" s="139" t="s">
        <v>137</v>
      </c>
      <c r="AF75" s="139">
        <v>0</v>
      </c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</row>
    <row r="76" spans="1:60" x14ac:dyDescent="0.2">
      <c r="A76" s="141" t="s">
        <v>130</v>
      </c>
      <c r="B76" s="141" t="s">
        <v>66</v>
      </c>
      <c r="C76" s="177" t="s">
        <v>67</v>
      </c>
      <c r="D76" s="150"/>
      <c r="E76" s="154"/>
      <c r="F76" s="157"/>
      <c r="G76" s="157">
        <f>SUMIF(AE77:AE82,"&lt;&gt;NOR",G77:G82)</f>
        <v>0</v>
      </c>
      <c r="H76" s="157"/>
      <c r="I76" s="157">
        <f>SUM(I77:I82)</f>
        <v>0</v>
      </c>
      <c r="J76" s="157"/>
      <c r="K76" s="157">
        <f>SUM(K77:K82)</f>
        <v>0</v>
      </c>
      <c r="L76" s="157"/>
      <c r="M76" s="157">
        <f>SUM(M77:M82)</f>
        <v>0</v>
      </c>
      <c r="N76" s="150"/>
      <c r="O76" s="150">
        <f>SUM(O77:O82)</f>
        <v>0.99317999999999995</v>
      </c>
      <c r="P76" s="150"/>
      <c r="Q76" s="150">
        <f>SUM(Q77:Q82)</f>
        <v>0</v>
      </c>
      <c r="R76" s="150"/>
      <c r="S76" s="150"/>
      <c r="T76" s="151"/>
      <c r="U76" s="150">
        <f>SUM(U77:U82)</f>
        <v>16.369999999999997</v>
      </c>
      <c r="AE76" t="s">
        <v>131</v>
      </c>
    </row>
    <row r="77" spans="1:60" outlineLevel="1" x14ac:dyDescent="0.2">
      <c r="A77" s="140">
        <v>34</v>
      </c>
      <c r="B77" s="140" t="s">
        <v>227</v>
      </c>
      <c r="C77" s="175" t="s">
        <v>228</v>
      </c>
      <c r="D77" s="147" t="s">
        <v>154</v>
      </c>
      <c r="E77" s="152">
        <v>4.7450000000000001</v>
      </c>
      <c r="F77" s="155">
        <f>H77+J77</f>
        <v>0</v>
      </c>
      <c r="G77" s="156">
        <f>ROUND(E77*F77,2)</f>
        <v>0</v>
      </c>
      <c r="H77" s="156"/>
      <c r="I77" s="156">
        <f>ROUND(E77*H77,2)</f>
        <v>0</v>
      </c>
      <c r="J77" s="156"/>
      <c r="K77" s="156">
        <f>ROUND(E77*J77,2)</f>
        <v>0</v>
      </c>
      <c r="L77" s="156">
        <v>21</v>
      </c>
      <c r="M77" s="156">
        <f>G77*(1+L77/100)</f>
        <v>0</v>
      </c>
      <c r="N77" s="147">
        <v>5.2839999999999998E-2</v>
      </c>
      <c r="O77" s="147">
        <f>ROUND(E77*N77,5)</f>
        <v>0.25073000000000001</v>
      </c>
      <c r="P77" s="147">
        <v>0</v>
      </c>
      <c r="Q77" s="147">
        <f>ROUND(E77*P77,5)</f>
        <v>0</v>
      </c>
      <c r="R77" s="147"/>
      <c r="S77" s="147"/>
      <c r="T77" s="148">
        <v>1.0569999999999999</v>
      </c>
      <c r="U77" s="147">
        <f>ROUND(E77*T77,2)</f>
        <v>5.0199999999999996</v>
      </c>
      <c r="V77" s="139"/>
      <c r="W77" s="139"/>
      <c r="X77" s="139"/>
      <c r="Y77" s="139"/>
      <c r="Z77" s="139"/>
      <c r="AA77" s="139"/>
      <c r="AB77" s="139"/>
      <c r="AC77" s="139"/>
      <c r="AD77" s="139"/>
      <c r="AE77" s="139" t="s">
        <v>135</v>
      </c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</row>
    <row r="78" spans="1:60" outlineLevel="1" x14ac:dyDescent="0.2">
      <c r="A78" s="140"/>
      <c r="B78" s="140"/>
      <c r="C78" s="176" t="s">
        <v>229</v>
      </c>
      <c r="D78" s="149"/>
      <c r="E78" s="153">
        <v>4.7450000000000001</v>
      </c>
      <c r="F78" s="156"/>
      <c r="G78" s="156"/>
      <c r="H78" s="156"/>
      <c r="I78" s="156"/>
      <c r="J78" s="156"/>
      <c r="K78" s="156"/>
      <c r="L78" s="156"/>
      <c r="M78" s="156"/>
      <c r="N78" s="147"/>
      <c r="O78" s="147"/>
      <c r="P78" s="147"/>
      <c r="Q78" s="147"/>
      <c r="R78" s="147"/>
      <c r="S78" s="147"/>
      <c r="T78" s="148"/>
      <c r="U78" s="147"/>
      <c r="V78" s="139"/>
      <c r="W78" s="139"/>
      <c r="X78" s="139"/>
      <c r="Y78" s="139"/>
      <c r="Z78" s="139"/>
      <c r="AA78" s="139"/>
      <c r="AB78" s="139"/>
      <c r="AC78" s="139"/>
      <c r="AD78" s="139"/>
      <c r="AE78" s="139" t="s">
        <v>137</v>
      </c>
      <c r="AF78" s="139">
        <v>0</v>
      </c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</row>
    <row r="79" spans="1:60" ht="22.5" outlineLevel="1" x14ac:dyDescent="0.2">
      <c r="A79" s="140">
        <v>35</v>
      </c>
      <c r="B79" s="140" t="s">
        <v>230</v>
      </c>
      <c r="C79" s="175" t="s">
        <v>231</v>
      </c>
      <c r="D79" s="147" t="s">
        <v>168</v>
      </c>
      <c r="E79" s="152">
        <v>7.36</v>
      </c>
      <c r="F79" s="155">
        <f>H79+J79</f>
        <v>0</v>
      </c>
      <c r="G79" s="156">
        <f>ROUND(E79*F79,2)</f>
        <v>0</v>
      </c>
      <c r="H79" s="156"/>
      <c r="I79" s="156">
        <f>ROUND(E79*H79,2)</f>
        <v>0</v>
      </c>
      <c r="J79" s="156"/>
      <c r="K79" s="156">
        <f>ROUND(E79*J79,2)</f>
        <v>0</v>
      </c>
      <c r="L79" s="156">
        <v>21</v>
      </c>
      <c r="M79" s="156">
        <f>G79*(1+L79/100)</f>
        <v>0</v>
      </c>
      <c r="N79" s="147">
        <v>2.5100000000000001E-3</v>
      </c>
      <c r="O79" s="147">
        <f>ROUND(E79*N79,5)</f>
        <v>1.847E-2</v>
      </c>
      <c r="P79" s="147">
        <v>0</v>
      </c>
      <c r="Q79" s="147">
        <f>ROUND(E79*P79,5)</f>
        <v>0</v>
      </c>
      <c r="R79" s="147"/>
      <c r="S79" s="147"/>
      <c r="T79" s="148">
        <v>0.18232999999999999</v>
      </c>
      <c r="U79" s="147">
        <f>ROUND(E79*T79,2)</f>
        <v>1.34</v>
      </c>
      <c r="V79" s="139"/>
      <c r="W79" s="139"/>
      <c r="X79" s="139"/>
      <c r="Y79" s="139"/>
      <c r="Z79" s="139"/>
      <c r="AA79" s="139"/>
      <c r="AB79" s="139"/>
      <c r="AC79" s="139"/>
      <c r="AD79" s="139"/>
      <c r="AE79" s="139" t="s">
        <v>135</v>
      </c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</row>
    <row r="80" spans="1:60" outlineLevel="1" x14ac:dyDescent="0.2">
      <c r="A80" s="140"/>
      <c r="B80" s="140"/>
      <c r="C80" s="176" t="s">
        <v>232</v>
      </c>
      <c r="D80" s="149"/>
      <c r="E80" s="153">
        <v>7.36</v>
      </c>
      <c r="F80" s="156"/>
      <c r="G80" s="156"/>
      <c r="H80" s="156"/>
      <c r="I80" s="156"/>
      <c r="J80" s="156"/>
      <c r="K80" s="156"/>
      <c r="L80" s="156"/>
      <c r="M80" s="156"/>
      <c r="N80" s="147"/>
      <c r="O80" s="147"/>
      <c r="P80" s="147"/>
      <c r="Q80" s="147"/>
      <c r="R80" s="147"/>
      <c r="S80" s="147"/>
      <c r="T80" s="148"/>
      <c r="U80" s="147"/>
      <c r="V80" s="139"/>
      <c r="W80" s="139"/>
      <c r="X80" s="139"/>
      <c r="Y80" s="139"/>
      <c r="Z80" s="139"/>
      <c r="AA80" s="139"/>
      <c r="AB80" s="139"/>
      <c r="AC80" s="139"/>
      <c r="AD80" s="139"/>
      <c r="AE80" s="139" t="s">
        <v>137</v>
      </c>
      <c r="AF80" s="139">
        <v>0</v>
      </c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</row>
    <row r="81" spans="1:60" ht="33.75" outlineLevel="1" x14ac:dyDescent="0.2">
      <c r="A81" s="140">
        <v>36</v>
      </c>
      <c r="B81" s="140" t="s">
        <v>233</v>
      </c>
      <c r="C81" s="175" t="s">
        <v>372</v>
      </c>
      <c r="D81" s="147" t="s">
        <v>154</v>
      </c>
      <c r="E81" s="152">
        <v>13.66</v>
      </c>
      <c r="F81" s="155">
        <f>H81+J81</f>
        <v>0</v>
      </c>
      <c r="G81" s="156">
        <f>ROUND(E81*F81,2)</f>
        <v>0</v>
      </c>
      <c r="H81" s="156"/>
      <c r="I81" s="156">
        <f>ROUND(E81*H81,2)</f>
        <v>0</v>
      </c>
      <c r="J81" s="156"/>
      <c r="K81" s="156">
        <f>ROUND(E81*J81,2)</f>
        <v>0</v>
      </c>
      <c r="L81" s="156">
        <v>21</v>
      </c>
      <c r="M81" s="156">
        <f>G81*(1+L81/100)</f>
        <v>0</v>
      </c>
      <c r="N81" s="147">
        <v>5.2999999999999999E-2</v>
      </c>
      <c r="O81" s="147">
        <f>ROUND(E81*N81,5)</f>
        <v>0.72397999999999996</v>
      </c>
      <c r="P81" s="147">
        <v>0</v>
      </c>
      <c r="Q81" s="147">
        <f>ROUND(E81*P81,5)</f>
        <v>0</v>
      </c>
      <c r="R81" s="147"/>
      <c r="S81" s="147"/>
      <c r="T81" s="148">
        <v>0.73243999999999998</v>
      </c>
      <c r="U81" s="147">
        <f>ROUND(E81*T81,2)</f>
        <v>10.01</v>
      </c>
      <c r="V81" s="139"/>
      <c r="W81" s="139"/>
      <c r="X81" s="139"/>
      <c r="Y81" s="139"/>
      <c r="Z81" s="139"/>
      <c r="AA81" s="139"/>
      <c r="AB81" s="139"/>
      <c r="AC81" s="139"/>
      <c r="AD81" s="139"/>
      <c r="AE81" s="139" t="s">
        <v>135</v>
      </c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</row>
    <row r="82" spans="1:60" outlineLevel="1" x14ac:dyDescent="0.2">
      <c r="A82" s="140"/>
      <c r="B82" s="140"/>
      <c r="C82" s="176" t="s">
        <v>234</v>
      </c>
      <c r="D82" s="149"/>
      <c r="E82" s="153">
        <v>13.66</v>
      </c>
      <c r="F82" s="156"/>
      <c r="G82" s="156"/>
      <c r="H82" s="156"/>
      <c r="I82" s="156"/>
      <c r="J82" s="156"/>
      <c r="K82" s="156"/>
      <c r="L82" s="156"/>
      <c r="M82" s="156"/>
      <c r="N82" s="147"/>
      <c r="O82" s="147"/>
      <c r="P82" s="147"/>
      <c r="Q82" s="147"/>
      <c r="R82" s="147"/>
      <c r="S82" s="147"/>
      <c r="T82" s="148"/>
      <c r="U82" s="147"/>
      <c r="V82" s="139"/>
      <c r="W82" s="139"/>
      <c r="X82" s="139"/>
      <c r="Y82" s="139"/>
      <c r="Z82" s="139"/>
      <c r="AA82" s="139"/>
      <c r="AB82" s="139"/>
      <c r="AC82" s="139"/>
      <c r="AD82" s="139"/>
      <c r="AE82" s="139" t="s">
        <v>137</v>
      </c>
      <c r="AF82" s="139">
        <v>0</v>
      </c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</row>
    <row r="83" spans="1:60" x14ac:dyDescent="0.2">
      <c r="A83" s="141" t="s">
        <v>130</v>
      </c>
      <c r="B83" s="141" t="s">
        <v>68</v>
      </c>
      <c r="C83" s="177" t="s">
        <v>69</v>
      </c>
      <c r="D83" s="150"/>
      <c r="E83" s="154"/>
      <c r="F83" s="157"/>
      <c r="G83" s="157">
        <f>SUMIF(AE84:AE90,"&lt;&gt;NOR",G84:G90)</f>
        <v>0</v>
      </c>
      <c r="H83" s="157"/>
      <c r="I83" s="157">
        <f>SUM(I84:I90)</f>
        <v>0</v>
      </c>
      <c r="J83" s="157"/>
      <c r="K83" s="157">
        <f>SUM(K84:K90)</f>
        <v>0</v>
      </c>
      <c r="L83" s="157"/>
      <c r="M83" s="157">
        <f>SUM(M84:M90)</f>
        <v>0</v>
      </c>
      <c r="N83" s="150"/>
      <c r="O83" s="150">
        <f>SUM(O84:O90)</f>
        <v>5.9770000000000004E-2</v>
      </c>
      <c r="P83" s="150"/>
      <c r="Q83" s="150">
        <f>SUM(Q84:Q90)</f>
        <v>0</v>
      </c>
      <c r="R83" s="150"/>
      <c r="S83" s="150"/>
      <c r="T83" s="151"/>
      <c r="U83" s="150">
        <f>SUM(U84:U90)</f>
        <v>13.68</v>
      </c>
      <c r="AE83" t="s">
        <v>131</v>
      </c>
    </row>
    <row r="84" spans="1:60" ht="33.75" outlineLevel="1" x14ac:dyDescent="0.2">
      <c r="A84" s="140">
        <v>37</v>
      </c>
      <c r="B84" s="140" t="s">
        <v>235</v>
      </c>
      <c r="C84" s="175" t="s">
        <v>373</v>
      </c>
      <c r="D84" s="147" t="s">
        <v>154</v>
      </c>
      <c r="E84" s="152">
        <v>3.51</v>
      </c>
      <c r="F84" s="155">
        <f>H84+J84</f>
        <v>0</v>
      </c>
      <c r="G84" s="156">
        <f>ROUND(E84*F84,2)</f>
        <v>0</v>
      </c>
      <c r="H84" s="156"/>
      <c r="I84" s="156">
        <f>ROUND(E84*H84,2)</f>
        <v>0</v>
      </c>
      <c r="J84" s="156"/>
      <c r="K84" s="156">
        <f>ROUND(E84*J84,2)</f>
        <v>0</v>
      </c>
      <c r="L84" s="156">
        <v>21</v>
      </c>
      <c r="M84" s="156">
        <f>G84*(1+L84/100)</f>
        <v>0</v>
      </c>
      <c r="N84" s="147">
        <v>1.0370000000000001E-2</v>
      </c>
      <c r="O84" s="147">
        <f>ROUND(E84*N84,5)</f>
        <v>3.6400000000000002E-2</v>
      </c>
      <c r="P84" s="147">
        <v>0</v>
      </c>
      <c r="Q84" s="147">
        <f>ROUND(E84*P84,5)</f>
        <v>0</v>
      </c>
      <c r="R84" s="147"/>
      <c r="S84" s="147"/>
      <c r="T84" s="148">
        <v>2.3519999999999999</v>
      </c>
      <c r="U84" s="147">
        <f>ROUND(E84*T84,2)</f>
        <v>8.26</v>
      </c>
      <c r="V84" s="139"/>
      <c r="W84" s="139"/>
      <c r="X84" s="139"/>
      <c r="Y84" s="139"/>
      <c r="Z84" s="139"/>
      <c r="AA84" s="139"/>
      <c r="AB84" s="139"/>
      <c r="AC84" s="139"/>
      <c r="AD84" s="139"/>
      <c r="AE84" s="139" t="s">
        <v>135</v>
      </c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</row>
    <row r="85" spans="1:60" outlineLevel="1" x14ac:dyDescent="0.2">
      <c r="A85" s="140"/>
      <c r="B85" s="140"/>
      <c r="C85" s="176" t="s">
        <v>236</v>
      </c>
      <c r="D85" s="149"/>
      <c r="E85" s="153">
        <v>3.51</v>
      </c>
      <c r="F85" s="156"/>
      <c r="G85" s="156"/>
      <c r="H85" s="156"/>
      <c r="I85" s="156"/>
      <c r="J85" s="156"/>
      <c r="K85" s="156"/>
      <c r="L85" s="156"/>
      <c r="M85" s="156"/>
      <c r="N85" s="147"/>
      <c r="O85" s="147"/>
      <c r="P85" s="147"/>
      <c r="Q85" s="147"/>
      <c r="R85" s="147"/>
      <c r="S85" s="147"/>
      <c r="T85" s="148"/>
      <c r="U85" s="147"/>
      <c r="V85" s="139"/>
      <c r="W85" s="139"/>
      <c r="X85" s="139"/>
      <c r="Y85" s="139"/>
      <c r="Z85" s="139"/>
      <c r="AA85" s="139"/>
      <c r="AB85" s="139"/>
      <c r="AC85" s="139"/>
      <c r="AD85" s="139"/>
      <c r="AE85" s="139" t="s">
        <v>137</v>
      </c>
      <c r="AF85" s="139">
        <v>0</v>
      </c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</row>
    <row r="86" spans="1:60" ht="33.75" outlineLevel="1" x14ac:dyDescent="0.2">
      <c r="A86" s="140">
        <v>38</v>
      </c>
      <c r="B86" s="140" t="s">
        <v>237</v>
      </c>
      <c r="C86" s="175" t="s">
        <v>374</v>
      </c>
      <c r="D86" s="147" t="s">
        <v>154</v>
      </c>
      <c r="E86" s="152">
        <v>0.5</v>
      </c>
      <c r="F86" s="155">
        <f>H86+J86</f>
        <v>0</v>
      </c>
      <c r="G86" s="156">
        <f>ROUND(E86*F86,2)</f>
        <v>0</v>
      </c>
      <c r="H86" s="156"/>
      <c r="I86" s="156">
        <f>ROUND(E86*H86,2)</f>
        <v>0</v>
      </c>
      <c r="J86" s="156"/>
      <c r="K86" s="156">
        <f>ROUND(E86*J86,2)</f>
        <v>0</v>
      </c>
      <c r="L86" s="156">
        <v>21</v>
      </c>
      <c r="M86" s="156">
        <f>G86*(1+L86/100)</f>
        <v>0</v>
      </c>
      <c r="N86" s="147">
        <v>1.035E-2</v>
      </c>
      <c r="O86" s="147">
        <f>ROUND(E86*N86,5)</f>
        <v>5.1799999999999997E-3</v>
      </c>
      <c r="P86" s="147">
        <v>0</v>
      </c>
      <c r="Q86" s="147">
        <f>ROUND(E86*P86,5)</f>
        <v>0</v>
      </c>
      <c r="R86" s="147"/>
      <c r="S86" s="147"/>
      <c r="T86" s="148">
        <v>0.877</v>
      </c>
      <c r="U86" s="147">
        <f>ROUND(E86*T86,2)</f>
        <v>0.44</v>
      </c>
      <c r="V86" s="139"/>
      <c r="W86" s="139"/>
      <c r="X86" s="139"/>
      <c r="Y86" s="139"/>
      <c r="Z86" s="139"/>
      <c r="AA86" s="139"/>
      <c r="AB86" s="139"/>
      <c r="AC86" s="139"/>
      <c r="AD86" s="139"/>
      <c r="AE86" s="139" t="s">
        <v>135</v>
      </c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</row>
    <row r="87" spans="1:60" outlineLevel="1" x14ac:dyDescent="0.2">
      <c r="A87" s="140"/>
      <c r="B87" s="140"/>
      <c r="C87" s="176" t="s">
        <v>238</v>
      </c>
      <c r="D87" s="149"/>
      <c r="E87" s="153">
        <v>0.5</v>
      </c>
      <c r="F87" s="156"/>
      <c r="G87" s="156"/>
      <c r="H87" s="156"/>
      <c r="I87" s="156"/>
      <c r="J87" s="156"/>
      <c r="K87" s="156"/>
      <c r="L87" s="156"/>
      <c r="M87" s="156"/>
      <c r="N87" s="147"/>
      <c r="O87" s="147"/>
      <c r="P87" s="147"/>
      <c r="Q87" s="147"/>
      <c r="R87" s="147"/>
      <c r="S87" s="147"/>
      <c r="T87" s="148"/>
      <c r="U87" s="147"/>
      <c r="V87" s="139"/>
      <c r="W87" s="139"/>
      <c r="X87" s="139"/>
      <c r="Y87" s="139"/>
      <c r="Z87" s="139"/>
      <c r="AA87" s="139"/>
      <c r="AB87" s="139"/>
      <c r="AC87" s="139"/>
      <c r="AD87" s="139"/>
      <c r="AE87" s="139" t="s">
        <v>137</v>
      </c>
      <c r="AF87" s="139">
        <v>0</v>
      </c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</row>
    <row r="88" spans="1:60" ht="22.5" outlineLevel="1" x14ac:dyDescent="0.2">
      <c r="A88" s="140">
        <v>39</v>
      </c>
      <c r="B88" s="140" t="s">
        <v>239</v>
      </c>
      <c r="C88" s="175" t="s">
        <v>375</v>
      </c>
      <c r="D88" s="147" t="s">
        <v>154</v>
      </c>
      <c r="E88" s="152">
        <v>21.66</v>
      </c>
      <c r="F88" s="155">
        <f>H88+J88</f>
        <v>0</v>
      </c>
      <c r="G88" s="156">
        <f>ROUND(E88*F88,2)</f>
        <v>0</v>
      </c>
      <c r="H88" s="156"/>
      <c r="I88" s="156">
        <f>ROUND(E88*H88,2)</f>
        <v>0</v>
      </c>
      <c r="J88" s="156"/>
      <c r="K88" s="156">
        <f>ROUND(E88*J88,2)</f>
        <v>0</v>
      </c>
      <c r="L88" s="156">
        <v>21</v>
      </c>
      <c r="M88" s="156">
        <f>G88*(1+L88/100)</f>
        <v>0</v>
      </c>
      <c r="N88" s="147">
        <v>8.4000000000000003E-4</v>
      </c>
      <c r="O88" s="147">
        <f>ROUND(E88*N88,5)</f>
        <v>1.8190000000000001E-2</v>
      </c>
      <c r="P88" s="147">
        <v>0</v>
      </c>
      <c r="Q88" s="147">
        <f>ROUND(E88*P88,5)</f>
        <v>0</v>
      </c>
      <c r="R88" s="147"/>
      <c r="S88" s="147"/>
      <c r="T88" s="148">
        <v>0.23</v>
      </c>
      <c r="U88" s="147">
        <f>ROUND(E88*T88,2)</f>
        <v>4.9800000000000004</v>
      </c>
      <c r="V88" s="139"/>
      <c r="W88" s="139"/>
      <c r="X88" s="139"/>
      <c r="Y88" s="139"/>
      <c r="Z88" s="139"/>
      <c r="AA88" s="139"/>
      <c r="AB88" s="139"/>
      <c r="AC88" s="139"/>
      <c r="AD88" s="139"/>
      <c r="AE88" s="139" t="s">
        <v>135</v>
      </c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</row>
    <row r="89" spans="1:60" outlineLevel="1" x14ac:dyDescent="0.2">
      <c r="A89" s="140"/>
      <c r="B89" s="140"/>
      <c r="C89" s="176" t="s">
        <v>240</v>
      </c>
      <c r="D89" s="149"/>
      <c r="E89" s="153">
        <v>13.66</v>
      </c>
      <c r="F89" s="156"/>
      <c r="G89" s="156"/>
      <c r="H89" s="156"/>
      <c r="I89" s="156"/>
      <c r="J89" s="156"/>
      <c r="K89" s="156"/>
      <c r="L89" s="156"/>
      <c r="M89" s="156"/>
      <c r="N89" s="147"/>
      <c r="O89" s="147"/>
      <c r="P89" s="147"/>
      <c r="Q89" s="147"/>
      <c r="R89" s="147"/>
      <c r="S89" s="147"/>
      <c r="T89" s="148"/>
      <c r="U89" s="147"/>
      <c r="V89" s="139"/>
      <c r="W89" s="139"/>
      <c r="X89" s="139"/>
      <c r="Y89" s="139"/>
      <c r="Z89" s="139"/>
      <c r="AA89" s="139"/>
      <c r="AB89" s="139"/>
      <c r="AC89" s="139"/>
      <c r="AD89" s="139"/>
      <c r="AE89" s="139" t="s">
        <v>137</v>
      </c>
      <c r="AF89" s="139">
        <v>0</v>
      </c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</row>
    <row r="90" spans="1:60" outlineLevel="1" x14ac:dyDescent="0.2">
      <c r="A90" s="140"/>
      <c r="B90" s="140"/>
      <c r="C90" s="176" t="s">
        <v>241</v>
      </c>
      <c r="D90" s="149"/>
      <c r="E90" s="153">
        <v>8</v>
      </c>
      <c r="F90" s="156"/>
      <c r="G90" s="156"/>
      <c r="H90" s="156"/>
      <c r="I90" s="156"/>
      <c r="J90" s="156"/>
      <c r="K90" s="156"/>
      <c r="L90" s="156"/>
      <c r="M90" s="156"/>
      <c r="N90" s="147"/>
      <c r="O90" s="147"/>
      <c r="P90" s="147"/>
      <c r="Q90" s="147"/>
      <c r="R90" s="147"/>
      <c r="S90" s="147"/>
      <c r="T90" s="148"/>
      <c r="U90" s="147"/>
      <c r="V90" s="139"/>
      <c r="W90" s="139"/>
      <c r="X90" s="139"/>
      <c r="Y90" s="139"/>
      <c r="Z90" s="139"/>
      <c r="AA90" s="139"/>
      <c r="AB90" s="139"/>
      <c r="AC90" s="139"/>
      <c r="AD90" s="139"/>
      <c r="AE90" s="139" t="s">
        <v>137</v>
      </c>
      <c r="AF90" s="139">
        <v>0</v>
      </c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</row>
    <row r="91" spans="1:60" x14ac:dyDescent="0.2">
      <c r="A91" s="141" t="s">
        <v>130</v>
      </c>
      <c r="B91" s="141" t="s">
        <v>70</v>
      </c>
      <c r="C91" s="177" t="s">
        <v>71</v>
      </c>
      <c r="D91" s="150"/>
      <c r="E91" s="154"/>
      <c r="F91" s="157"/>
      <c r="G91" s="157">
        <f>SUMIF(AE92:AE93,"&lt;&gt;NOR",G92:G93)</f>
        <v>0</v>
      </c>
      <c r="H91" s="157"/>
      <c r="I91" s="157">
        <f>SUM(I92:I93)</f>
        <v>0</v>
      </c>
      <c r="J91" s="157"/>
      <c r="K91" s="157">
        <f>SUM(K92:K93)</f>
        <v>0</v>
      </c>
      <c r="L91" s="157"/>
      <c r="M91" s="157">
        <f>SUM(M92:M93)</f>
        <v>0</v>
      </c>
      <c r="N91" s="150"/>
      <c r="O91" s="150">
        <f>SUM(O92:O93)</f>
        <v>0.48749999999999999</v>
      </c>
      <c r="P91" s="150"/>
      <c r="Q91" s="150">
        <f>SUM(Q92:Q93)</f>
        <v>0</v>
      </c>
      <c r="R91" s="150"/>
      <c r="S91" s="150"/>
      <c r="T91" s="151"/>
      <c r="U91" s="150">
        <f>SUM(U92:U93)</f>
        <v>1.04</v>
      </c>
      <c r="AE91" t="s">
        <v>131</v>
      </c>
    </row>
    <row r="92" spans="1:60" outlineLevel="1" x14ac:dyDescent="0.2">
      <c r="A92" s="140">
        <v>40</v>
      </c>
      <c r="B92" s="140" t="s">
        <v>242</v>
      </c>
      <c r="C92" s="175" t="s">
        <v>243</v>
      </c>
      <c r="D92" s="147" t="s">
        <v>134</v>
      </c>
      <c r="E92" s="152">
        <v>0.19500000000000001</v>
      </c>
      <c r="F92" s="155">
        <f>H92+J92</f>
        <v>0</v>
      </c>
      <c r="G92" s="156">
        <f>ROUND(E92*F92,2)</f>
        <v>0</v>
      </c>
      <c r="H92" s="156"/>
      <c r="I92" s="156">
        <f>ROUND(E92*H92,2)</f>
        <v>0</v>
      </c>
      <c r="J92" s="156"/>
      <c r="K92" s="156">
        <f>ROUND(E92*J92,2)</f>
        <v>0</v>
      </c>
      <c r="L92" s="156">
        <v>21</v>
      </c>
      <c r="M92" s="156">
        <f>G92*(1+L92/100)</f>
        <v>0</v>
      </c>
      <c r="N92" s="147">
        <v>2.5</v>
      </c>
      <c r="O92" s="147">
        <f>ROUND(E92*N92,5)</f>
        <v>0.48749999999999999</v>
      </c>
      <c r="P92" s="147">
        <v>0</v>
      </c>
      <c r="Q92" s="147">
        <f>ROUND(E92*P92,5)</f>
        <v>0</v>
      </c>
      <c r="R92" s="147"/>
      <c r="S92" s="147"/>
      <c r="T92" s="148">
        <v>5.33</v>
      </c>
      <c r="U92" s="147">
        <f>ROUND(E92*T92,2)</f>
        <v>1.04</v>
      </c>
      <c r="V92" s="139"/>
      <c r="W92" s="139"/>
      <c r="X92" s="139"/>
      <c r="Y92" s="139"/>
      <c r="Z92" s="139"/>
      <c r="AA92" s="139"/>
      <c r="AB92" s="139"/>
      <c r="AC92" s="139"/>
      <c r="AD92" s="139"/>
      <c r="AE92" s="139" t="s">
        <v>135</v>
      </c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</row>
    <row r="93" spans="1:60" outlineLevel="1" x14ac:dyDescent="0.2">
      <c r="A93" s="140"/>
      <c r="B93" s="140"/>
      <c r="C93" s="176" t="s">
        <v>244</v>
      </c>
      <c r="D93" s="149"/>
      <c r="E93" s="153">
        <v>0.19500000000000001</v>
      </c>
      <c r="F93" s="156"/>
      <c r="G93" s="156"/>
      <c r="H93" s="156"/>
      <c r="I93" s="156"/>
      <c r="J93" s="156"/>
      <c r="K93" s="156"/>
      <c r="L93" s="156"/>
      <c r="M93" s="156"/>
      <c r="N93" s="147"/>
      <c r="O93" s="147"/>
      <c r="P93" s="147"/>
      <c r="Q93" s="147"/>
      <c r="R93" s="147"/>
      <c r="S93" s="147"/>
      <c r="T93" s="148"/>
      <c r="U93" s="147"/>
      <c r="V93" s="139"/>
      <c r="W93" s="139"/>
      <c r="X93" s="139"/>
      <c r="Y93" s="139"/>
      <c r="Z93" s="139"/>
      <c r="AA93" s="139"/>
      <c r="AB93" s="139"/>
      <c r="AC93" s="139"/>
      <c r="AD93" s="139"/>
      <c r="AE93" s="139" t="s">
        <v>137</v>
      </c>
      <c r="AF93" s="139">
        <v>0</v>
      </c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</row>
    <row r="94" spans="1:60" x14ac:dyDescent="0.2">
      <c r="A94" s="141" t="s">
        <v>130</v>
      </c>
      <c r="B94" s="141" t="s">
        <v>72</v>
      </c>
      <c r="C94" s="177" t="s">
        <v>73</v>
      </c>
      <c r="D94" s="150"/>
      <c r="E94" s="154"/>
      <c r="F94" s="157"/>
      <c r="G94" s="157">
        <f>SUMIF(AE95:AE97,"&lt;&gt;NOR",G95:G97)</f>
        <v>0</v>
      </c>
      <c r="H94" s="157"/>
      <c r="I94" s="157">
        <f>SUM(I95:I97)</f>
        <v>0</v>
      </c>
      <c r="J94" s="157"/>
      <c r="K94" s="157">
        <f>SUM(K95:K97)</f>
        <v>0</v>
      </c>
      <c r="L94" s="157"/>
      <c r="M94" s="157">
        <f>SUM(M95:M97)</f>
        <v>0</v>
      </c>
      <c r="N94" s="150"/>
      <c r="O94" s="150">
        <f>SUM(O95:O97)</f>
        <v>1.0908</v>
      </c>
      <c r="P94" s="150"/>
      <c r="Q94" s="150">
        <f>SUM(Q95:Q97)</f>
        <v>0</v>
      </c>
      <c r="R94" s="150"/>
      <c r="S94" s="150"/>
      <c r="T94" s="151"/>
      <c r="U94" s="150">
        <f>SUM(U95:U97)</f>
        <v>0.62</v>
      </c>
      <c r="AE94" t="s">
        <v>131</v>
      </c>
    </row>
    <row r="95" spans="1:60" outlineLevel="1" x14ac:dyDescent="0.2">
      <c r="A95" s="140">
        <v>41</v>
      </c>
      <c r="B95" s="140" t="s">
        <v>245</v>
      </c>
      <c r="C95" s="175" t="s">
        <v>246</v>
      </c>
      <c r="D95" s="147" t="s">
        <v>134</v>
      </c>
      <c r="E95" s="152">
        <v>0.432</v>
      </c>
      <c r="F95" s="155">
        <f>H95+J95</f>
        <v>0</v>
      </c>
      <c r="G95" s="156">
        <f>ROUND(E95*F95,2)</f>
        <v>0</v>
      </c>
      <c r="H95" s="156"/>
      <c r="I95" s="156">
        <f>ROUND(E95*H95,2)</f>
        <v>0</v>
      </c>
      <c r="J95" s="156"/>
      <c r="K95" s="156">
        <f>ROUND(E95*J95,2)</f>
        <v>0</v>
      </c>
      <c r="L95" s="156">
        <v>21</v>
      </c>
      <c r="M95" s="156">
        <f>G95*(1+L95/100)</f>
        <v>0</v>
      </c>
      <c r="N95" s="147">
        <v>2.5249999999999999</v>
      </c>
      <c r="O95" s="147">
        <f>ROUND(E95*N95,5)</f>
        <v>1.0908</v>
      </c>
      <c r="P95" s="147">
        <v>0</v>
      </c>
      <c r="Q95" s="147">
        <f>ROUND(E95*P95,5)</f>
        <v>0</v>
      </c>
      <c r="R95" s="147"/>
      <c r="S95" s="147"/>
      <c r="T95" s="148">
        <v>1.4419999999999999</v>
      </c>
      <c r="U95" s="147">
        <f>ROUND(E95*T95,2)</f>
        <v>0.62</v>
      </c>
      <c r="V95" s="139"/>
      <c r="W95" s="139"/>
      <c r="X95" s="139"/>
      <c r="Y95" s="139"/>
      <c r="Z95" s="139"/>
      <c r="AA95" s="139"/>
      <c r="AB95" s="139"/>
      <c r="AC95" s="139"/>
      <c r="AD95" s="139"/>
      <c r="AE95" s="139" t="s">
        <v>135</v>
      </c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</row>
    <row r="96" spans="1:60" outlineLevel="1" x14ac:dyDescent="0.2">
      <c r="A96" s="140"/>
      <c r="B96" s="140"/>
      <c r="C96" s="236" t="s">
        <v>247</v>
      </c>
      <c r="D96" s="237"/>
      <c r="E96" s="238"/>
      <c r="F96" s="239"/>
      <c r="G96" s="240"/>
      <c r="H96" s="156"/>
      <c r="I96" s="156"/>
      <c r="J96" s="156"/>
      <c r="K96" s="156"/>
      <c r="L96" s="156"/>
      <c r="M96" s="156"/>
      <c r="N96" s="147"/>
      <c r="O96" s="147"/>
      <c r="P96" s="147"/>
      <c r="Q96" s="147"/>
      <c r="R96" s="147"/>
      <c r="S96" s="147"/>
      <c r="T96" s="148"/>
      <c r="U96" s="147"/>
      <c r="V96" s="139"/>
      <c r="W96" s="139"/>
      <c r="X96" s="139"/>
      <c r="Y96" s="139"/>
      <c r="Z96" s="139"/>
      <c r="AA96" s="139"/>
      <c r="AB96" s="139"/>
      <c r="AC96" s="139"/>
      <c r="AD96" s="139"/>
      <c r="AE96" s="139" t="s">
        <v>179</v>
      </c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42" t="str">
        <f>C96</f>
        <v>pod stupně</v>
      </c>
      <c r="BB96" s="139"/>
      <c r="BC96" s="139"/>
      <c r="BD96" s="139"/>
      <c r="BE96" s="139"/>
      <c r="BF96" s="139"/>
      <c r="BG96" s="139"/>
      <c r="BH96" s="139"/>
    </row>
    <row r="97" spans="1:60" outlineLevel="1" x14ac:dyDescent="0.2">
      <c r="A97" s="140"/>
      <c r="B97" s="140"/>
      <c r="C97" s="176" t="s">
        <v>248</v>
      </c>
      <c r="D97" s="149"/>
      <c r="E97" s="153">
        <v>0.432</v>
      </c>
      <c r="F97" s="156"/>
      <c r="G97" s="156"/>
      <c r="H97" s="156"/>
      <c r="I97" s="156"/>
      <c r="J97" s="156"/>
      <c r="K97" s="156"/>
      <c r="L97" s="156"/>
      <c r="M97" s="156"/>
      <c r="N97" s="147"/>
      <c r="O97" s="147"/>
      <c r="P97" s="147"/>
      <c r="Q97" s="147"/>
      <c r="R97" s="147"/>
      <c r="S97" s="147"/>
      <c r="T97" s="148"/>
      <c r="U97" s="147"/>
      <c r="V97" s="139"/>
      <c r="W97" s="139"/>
      <c r="X97" s="139"/>
      <c r="Y97" s="139"/>
      <c r="Z97" s="139"/>
      <c r="AA97" s="139"/>
      <c r="AB97" s="139"/>
      <c r="AC97" s="139"/>
      <c r="AD97" s="139"/>
      <c r="AE97" s="139" t="s">
        <v>137</v>
      </c>
      <c r="AF97" s="139">
        <v>0</v>
      </c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</row>
    <row r="98" spans="1:60" x14ac:dyDescent="0.2">
      <c r="A98" s="141" t="s">
        <v>130</v>
      </c>
      <c r="B98" s="141" t="s">
        <v>74</v>
      </c>
      <c r="C98" s="177" t="s">
        <v>75</v>
      </c>
      <c r="D98" s="150"/>
      <c r="E98" s="154"/>
      <c r="F98" s="157"/>
      <c r="G98" s="157">
        <f>SUMIF(AE99:AE99,"&lt;&gt;NOR",G99:G99)</f>
        <v>0</v>
      </c>
      <c r="H98" s="157"/>
      <c r="I98" s="157">
        <f>SUM(I99:I99)</f>
        <v>0</v>
      </c>
      <c r="J98" s="157"/>
      <c r="K98" s="157">
        <f>SUM(K99:K99)</f>
        <v>0</v>
      </c>
      <c r="L98" s="157"/>
      <c r="M98" s="157">
        <f>SUM(M99:M99)</f>
        <v>0</v>
      </c>
      <c r="N98" s="150"/>
      <c r="O98" s="150">
        <f>SUM(O99:O99)</f>
        <v>0.10638</v>
      </c>
      <c r="P98" s="150"/>
      <c r="Q98" s="150">
        <f>SUM(Q99:Q99)</f>
        <v>0</v>
      </c>
      <c r="R98" s="150"/>
      <c r="S98" s="150"/>
      <c r="T98" s="151"/>
      <c r="U98" s="150">
        <f>SUM(U99:U99)</f>
        <v>4.68</v>
      </c>
      <c r="AE98" t="s">
        <v>131</v>
      </c>
    </row>
    <row r="99" spans="1:60" outlineLevel="1" x14ac:dyDescent="0.2">
      <c r="A99" s="140">
        <v>42</v>
      </c>
      <c r="B99" s="140" t="s">
        <v>249</v>
      </c>
      <c r="C99" s="175" t="s">
        <v>250</v>
      </c>
      <c r="D99" s="147" t="s">
        <v>154</v>
      </c>
      <c r="E99" s="152">
        <v>18</v>
      </c>
      <c r="F99" s="155">
        <f>H99+J99</f>
        <v>0</v>
      </c>
      <c r="G99" s="156">
        <f>ROUND(E99*F99,2)</f>
        <v>0</v>
      </c>
      <c r="H99" s="156"/>
      <c r="I99" s="156">
        <f>ROUND(E99*H99,2)</f>
        <v>0</v>
      </c>
      <c r="J99" s="156"/>
      <c r="K99" s="156">
        <f>ROUND(E99*J99,2)</f>
        <v>0</v>
      </c>
      <c r="L99" s="156">
        <v>21</v>
      </c>
      <c r="M99" s="156">
        <f>G99*(1+L99/100)</f>
        <v>0</v>
      </c>
      <c r="N99" s="147">
        <v>5.9100000000000003E-3</v>
      </c>
      <c r="O99" s="147">
        <f>ROUND(E99*N99,5)</f>
        <v>0.10638</v>
      </c>
      <c r="P99" s="147">
        <v>0</v>
      </c>
      <c r="Q99" s="147">
        <f>ROUND(E99*P99,5)</f>
        <v>0</v>
      </c>
      <c r="R99" s="147"/>
      <c r="S99" s="147"/>
      <c r="T99" s="148">
        <v>0.26</v>
      </c>
      <c r="U99" s="147">
        <f>ROUND(E99*T99,2)</f>
        <v>4.68</v>
      </c>
      <c r="V99" s="139"/>
      <c r="W99" s="139"/>
      <c r="X99" s="139"/>
      <c r="Y99" s="139"/>
      <c r="Z99" s="139"/>
      <c r="AA99" s="139"/>
      <c r="AB99" s="139"/>
      <c r="AC99" s="139"/>
      <c r="AD99" s="139"/>
      <c r="AE99" s="139" t="s">
        <v>135</v>
      </c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</row>
    <row r="100" spans="1:60" x14ac:dyDescent="0.2">
      <c r="A100" s="141" t="s">
        <v>130</v>
      </c>
      <c r="B100" s="141" t="s">
        <v>76</v>
      </c>
      <c r="C100" s="177" t="s">
        <v>77</v>
      </c>
      <c r="D100" s="150"/>
      <c r="E100" s="154"/>
      <c r="F100" s="157"/>
      <c r="G100" s="157">
        <f>SUMIF(AE101:AE103,"&lt;&gt;NOR",G101:G103)</f>
        <v>0</v>
      </c>
      <c r="H100" s="157"/>
      <c r="I100" s="157">
        <f>SUM(I101:I103)</f>
        <v>0</v>
      </c>
      <c r="J100" s="157"/>
      <c r="K100" s="157">
        <f>SUM(K101:K103)</f>
        <v>0</v>
      </c>
      <c r="L100" s="157"/>
      <c r="M100" s="157">
        <f>SUM(M101:M103)</f>
        <v>0</v>
      </c>
      <c r="N100" s="150"/>
      <c r="O100" s="150">
        <f>SUM(O101:O103)</f>
        <v>9.8280000000000006E-2</v>
      </c>
      <c r="P100" s="150"/>
      <c r="Q100" s="150">
        <f>SUM(Q101:Q103)</f>
        <v>0</v>
      </c>
      <c r="R100" s="150"/>
      <c r="S100" s="150"/>
      <c r="T100" s="151"/>
      <c r="U100" s="150">
        <f>SUM(U101:U103)</f>
        <v>4.1399999999999997</v>
      </c>
      <c r="AE100" t="s">
        <v>131</v>
      </c>
    </row>
    <row r="101" spans="1:60" outlineLevel="1" x14ac:dyDescent="0.2">
      <c r="A101" s="140">
        <v>43</v>
      </c>
      <c r="B101" s="140" t="s">
        <v>251</v>
      </c>
      <c r="C101" s="175" t="s">
        <v>252</v>
      </c>
      <c r="D101" s="147" t="s">
        <v>209</v>
      </c>
      <c r="E101" s="152">
        <v>2</v>
      </c>
      <c r="F101" s="155">
        <f>H101+J101</f>
        <v>0</v>
      </c>
      <c r="G101" s="156">
        <f>ROUND(E101*F101,2)</f>
        <v>0</v>
      </c>
      <c r="H101" s="156"/>
      <c r="I101" s="156">
        <f>ROUND(E101*H101,2)</f>
        <v>0</v>
      </c>
      <c r="J101" s="156"/>
      <c r="K101" s="156">
        <f>ROUND(E101*J101,2)</f>
        <v>0</v>
      </c>
      <c r="L101" s="156">
        <v>21</v>
      </c>
      <c r="M101" s="156">
        <f>G101*(1+L101/100)</f>
        <v>0</v>
      </c>
      <c r="N101" s="147">
        <v>4.9140000000000003E-2</v>
      </c>
      <c r="O101" s="147">
        <f>ROUND(E101*N101,5)</f>
        <v>9.8280000000000006E-2</v>
      </c>
      <c r="P101" s="147">
        <v>0</v>
      </c>
      <c r="Q101" s="147">
        <f>ROUND(E101*P101,5)</f>
        <v>0</v>
      </c>
      <c r="R101" s="147"/>
      <c r="S101" s="147"/>
      <c r="T101" s="148">
        <v>2.0699999999999998</v>
      </c>
      <c r="U101" s="147">
        <f>ROUND(E101*T101,2)</f>
        <v>4.1399999999999997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 t="s">
        <v>135</v>
      </c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</row>
    <row r="102" spans="1:60" ht="22.5" outlineLevel="1" x14ac:dyDescent="0.2">
      <c r="A102" s="140">
        <v>44</v>
      </c>
      <c r="B102" s="140" t="s">
        <v>184</v>
      </c>
      <c r="C102" s="175" t="s">
        <v>376</v>
      </c>
      <c r="D102" s="147" t="s">
        <v>185</v>
      </c>
      <c r="E102" s="152">
        <v>2</v>
      </c>
      <c r="F102" s="155">
        <f>H102+J102</f>
        <v>0</v>
      </c>
      <c r="G102" s="156">
        <f>ROUND(E102*F102,2)</f>
        <v>0</v>
      </c>
      <c r="H102" s="156"/>
      <c r="I102" s="156">
        <f>ROUND(E102*H102,2)</f>
        <v>0</v>
      </c>
      <c r="J102" s="156"/>
      <c r="K102" s="156">
        <f>ROUND(E102*J102,2)</f>
        <v>0</v>
      </c>
      <c r="L102" s="156">
        <v>21</v>
      </c>
      <c r="M102" s="156">
        <f>G102*(1+L102/100)</f>
        <v>0</v>
      </c>
      <c r="N102" s="147">
        <v>0</v>
      </c>
      <c r="O102" s="147">
        <f>ROUND(E102*N102,5)</f>
        <v>0</v>
      </c>
      <c r="P102" s="147">
        <v>0</v>
      </c>
      <c r="Q102" s="147">
        <f>ROUND(E102*P102,5)</f>
        <v>0</v>
      </c>
      <c r="R102" s="147"/>
      <c r="S102" s="147"/>
      <c r="T102" s="148">
        <v>0</v>
      </c>
      <c r="U102" s="147">
        <f>ROUND(E102*T102,2)</f>
        <v>0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 t="s">
        <v>135</v>
      </c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</row>
    <row r="103" spans="1:60" outlineLevel="1" x14ac:dyDescent="0.2">
      <c r="A103" s="140"/>
      <c r="B103" s="140"/>
      <c r="C103" s="236" t="s">
        <v>253</v>
      </c>
      <c r="D103" s="237"/>
      <c r="E103" s="238"/>
      <c r="F103" s="239"/>
      <c r="G103" s="240"/>
      <c r="H103" s="156"/>
      <c r="I103" s="156"/>
      <c r="J103" s="156"/>
      <c r="K103" s="156"/>
      <c r="L103" s="156"/>
      <c r="M103" s="156"/>
      <c r="N103" s="147"/>
      <c r="O103" s="147"/>
      <c r="P103" s="147"/>
      <c r="Q103" s="147"/>
      <c r="R103" s="147"/>
      <c r="S103" s="147"/>
      <c r="T103" s="148"/>
      <c r="U103" s="147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 t="s">
        <v>179</v>
      </c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42" t="str">
        <f>C103</f>
        <v>vč. mřížkové roštu oka 30x10</v>
      </c>
      <c r="BB103" s="139"/>
      <c r="BC103" s="139"/>
      <c r="BD103" s="139"/>
      <c r="BE103" s="139"/>
      <c r="BF103" s="139"/>
      <c r="BG103" s="139"/>
      <c r="BH103" s="139"/>
    </row>
    <row r="104" spans="1:60" x14ac:dyDescent="0.2">
      <c r="A104" s="141" t="s">
        <v>130</v>
      </c>
      <c r="B104" s="141" t="s">
        <v>78</v>
      </c>
      <c r="C104" s="177" t="s">
        <v>79</v>
      </c>
      <c r="D104" s="150"/>
      <c r="E104" s="154"/>
      <c r="F104" s="157"/>
      <c r="G104" s="157">
        <f>SUMIF(AE105:AE112,"&lt;&gt;NOR",G105:G112)</f>
        <v>0</v>
      </c>
      <c r="H104" s="157"/>
      <c r="I104" s="157">
        <f>SUM(I105:I112)</f>
        <v>0</v>
      </c>
      <c r="J104" s="157"/>
      <c r="K104" s="157">
        <f>SUM(K105:K112)</f>
        <v>0</v>
      </c>
      <c r="L104" s="157"/>
      <c r="M104" s="157">
        <f>SUM(M105:M112)</f>
        <v>0</v>
      </c>
      <c r="N104" s="150"/>
      <c r="O104" s="150">
        <f>SUM(O105:O112)</f>
        <v>5.5900000000000004E-3</v>
      </c>
      <c r="P104" s="150"/>
      <c r="Q104" s="150">
        <f>SUM(Q105:Q112)</f>
        <v>3.4603399999999995</v>
      </c>
      <c r="R104" s="150"/>
      <c r="S104" s="150"/>
      <c r="T104" s="151"/>
      <c r="U104" s="150">
        <f>SUM(U105:U112)</f>
        <v>7.16</v>
      </c>
      <c r="AE104" t="s">
        <v>131</v>
      </c>
    </row>
    <row r="105" spans="1:60" ht="22.5" outlineLevel="1" x14ac:dyDescent="0.2">
      <c r="A105" s="140">
        <v>45</v>
      </c>
      <c r="B105" s="140" t="s">
        <v>254</v>
      </c>
      <c r="C105" s="175" t="s">
        <v>255</v>
      </c>
      <c r="D105" s="147" t="s">
        <v>209</v>
      </c>
      <c r="E105" s="152">
        <v>6</v>
      </c>
      <c r="F105" s="155">
        <f>H105+J105</f>
        <v>0</v>
      </c>
      <c r="G105" s="156">
        <f>ROUND(E105*F105,2)</f>
        <v>0</v>
      </c>
      <c r="H105" s="156"/>
      <c r="I105" s="156">
        <f>ROUND(E105*H105,2)</f>
        <v>0</v>
      </c>
      <c r="J105" s="156"/>
      <c r="K105" s="156">
        <f>ROUND(E105*J105,2)</f>
        <v>0</v>
      </c>
      <c r="L105" s="156">
        <v>21</v>
      </c>
      <c r="M105" s="156">
        <f>G105*(1+L105/100)</f>
        <v>0</v>
      </c>
      <c r="N105" s="147">
        <v>0</v>
      </c>
      <c r="O105" s="147">
        <f>ROUND(E105*N105,5)</f>
        <v>0</v>
      </c>
      <c r="P105" s="147">
        <v>0</v>
      </c>
      <c r="Q105" s="147">
        <f>ROUND(E105*P105,5)</f>
        <v>0</v>
      </c>
      <c r="R105" s="147"/>
      <c r="S105" s="147"/>
      <c r="T105" s="148">
        <v>0.03</v>
      </c>
      <c r="U105" s="147">
        <f>ROUND(E105*T105,2)</f>
        <v>0.18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 t="s">
        <v>135</v>
      </c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</row>
    <row r="106" spans="1:60" outlineLevel="1" x14ac:dyDescent="0.2">
      <c r="A106" s="140">
        <v>46</v>
      </c>
      <c r="B106" s="140" t="s">
        <v>256</v>
      </c>
      <c r="C106" s="175" t="s">
        <v>257</v>
      </c>
      <c r="D106" s="147" t="s">
        <v>154</v>
      </c>
      <c r="E106" s="152">
        <v>4.2</v>
      </c>
      <c r="F106" s="155">
        <f>H106+J106</f>
        <v>0</v>
      </c>
      <c r="G106" s="156">
        <f>ROUND(E106*F106,2)</f>
        <v>0</v>
      </c>
      <c r="H106" s="156"/>
      <c r="I106" s="156">
        <f>ROUND(E106*H106,2)</f>
        <v>0</v>
      </c>
      <c r="J106" s="156"/>
      <c r="K106" s="156">
        <f>ROUND(E106*J106,2)</f>
        <v>0</v>
      </c>
      <c r="L106" s="156">
        <v>21</v>
      </c>
      <c r="M106" s="156">
        <f>G106*(1+L106/100)</f>
        <v>0</v>
      </c>
      <c r="N106" s="147">
        <v>9.2000000000000003E-4</v>
      </c>
      <c r="O106" s="147">
        <f>ROUND(E106*N106,5)</f>
        <v>3.8600000000000001E-3</v>
      </c>
      <c r="P106" s="147">
        <v>5.3999999999999999E-2</v>
      </c>
      <c r="Q106" s="147">
        <f>ROUND(E106*P106,5)</f>
        <v>0.2268</v>
      </c>
      <c r="R106" s="147"/>
      <c r="S106" s="147"/>
      <c r="T106" s="148">
        <v>0.46500000000000002</v>
      </c>
      <c r="U106" s="147">
        <f>ROUND(E106*T106,2)</f>
        <v>1.95</v>
      </c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 t="s">
        <v>135</v>
      </c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</row>
    <row r="107" spans="1:60" outlineLevel="1" x14ac:dyDescent="0.2">
      <c r="A107" s="140"/>
      <c r="B107" s="140"/>
      <c r="C107" s="176" t="s">
        <v>258</v>
      </c>
      <c r="D107" s="149"/>
      <c r="E107" s="153">
        <v>4.2</v>
      </c>
      <c r="F107" s="156"/>
      <c r="G107" s="156"/>
      <c r="H107" s="156"/>
      <c r="I107" s="156"/>
      <c r="J107" s="156"/>
      <c r="K107" s="156"/>
      <c r="L107" s="156"/>
      <c r="M107" s="156"/>
      <c r="N107" s="147"/>
      <c r="O107" s="147"/>
      <c r="P107" s="147"/>
      <c r="Q107" s="147"/>
      <c r="R107" s="147"/>
      <c r="S107" s="147"/>
      <c r="T107" s="148"/>
      <c r="U107" s="147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 t="s">
        <v>137</v>
      </c>
      <c r="AF107" s="139">
        <v>0</v>
      </c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</row>
    <row r="108" spans="1:60" outlineLevel="1" x14ac:dyDescent="0.2">
      <c r="A108" s="140">
        <v>47</v>
      </c>
      <c r="B108" s="140" t="s">
        <v>259</v>
      </c>
      <c r="C108" s="175" t="s">
        <v>260</v>
      </c>
      <c r="D108" s="147" t="s">
        <v>134</v>
      </c>
      <c r="E108" s="152">
        <v>1.35</v>
      </c>
      <c r="F108" s="155">
        <f>H108+J108</f>
        <v>0</v>
      </c>
      <c r="G108" s="156">
        <f>ROUND(E108*F108,2)</f>
        <v>0</v>
      </c>
      <c r="H108" s="156"/>
      <c r="I108" s="156">
        <f>ROUND(E108*H108,2)</f>
        <v>0</v>
      </c>
      <c r="J108" s="156"/>
      <c r="K108" s="156">
        <f>ROUND(E108*J108,2)</f>
        <v>0</v>
      </c>
      <c r="L108" s="156">
        <v>21</v>
      </c>
      <c r="M108" s="156">
        <f>G108*(1+L108/100)</f>
        <v>0</v>
      </c>
      <c r="N108" s="147">
        <v>1.2800000000000001E-3</v>
      </c>
      <c r="O108" s="147">
        <f>ROUND(E108*N108,5)</f>
        <v>1.73E-3</v>
      </c>
      <c r="P108" s="147">
        <v>1.95</v>
      </c>
      <c r="Q108" s="147">
        <f>ROUND(E108*P108,5)</f>
        <v>2.6324999999999998</v>
      </c>
      <c r="R108" s="147"/>
      <c r="S108" s="147"/>
      <c r="T108" s="148">
        <v>1.7010000000000001</v>
      </c>
      <c r="U108" s="147">
        <f>ROUND(E108*T108,2)</f>
        <v>2.2999999999999998</v>
      </c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 t="s">
        <v>135</v>
      </c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</row>
    <row r="109" spans="1:60" outlineLevel="1" x14ac:dyDescent="0.2">
      <c r="A109" s="140"/>
      <c r="B109" s="140"/>
      <c r="C109" s="176" t="s">
        <v>261</v>
      </c>
      <c r="D109" s="149"/>
      <c r="E109" s="153">
        <v>1.35</v>
      </c>
      <c r="F109" s="156"/>
      <c r="G109" s="156"/>
      <c r="H109" s="156"/>
      <c r="I109" s="156"/>
      <c r="J109" s="156"/>
      <c r="K109" s="156"/>
      <c r="L109" s="156"/>
      <c r="M109" s="156"/>
      <c r="N109" s="147"/>
      <c r="O109" s="147"/>
      <c r="P109" s="147"/>
      <c r="Q109" s="147"/>
      <c r="R109" s="147"/>
      <c r="S109" s="147"/>
      <c r="T109" s="148"/>
      <c r="U109" s="147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 t="s">
        <v>137</v>
      </c>
      <c r="AF109" s="139">
        <v>0</v>
      </c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</row>
    <row r="110" spans="1:60" outlineLevel="1" x14ac:dyDescent="0.2">
      <c r="A110" s="140">
        <v>48</v>
      </c>
      <c r="B110" s="140" t="s">
        <v>262</v>
      </c>
      <c r="C110" s="175" t="s">
        <v>263</v>
      </c>
      <c r="D110" s="147" t="s">
        <v>154</v>
      </c>
      <c r="E110" s="152">
        <v>5.4640000000000004</v>
      </c>
      <c r="F110" s="155">
        <f>H110+J110</f>
        <v>0</v>
      </c>
      <c r="G110" s="156">
        <f>ROUND(E110*F110,2)</f>
        <v>0</v>
      </c>
      <c r="H110" s="156"/>
      <c r="I110" s="156">
        <f>ROUND(E110*H110,2)</f>
        <v>0</v>
      </c>
      <c r="J110" s="156"/>
      <c r="K110" s="156">
        <f>ROUND(E110*J110,2)</f>
        <v>0</v>
      </c>
      <c r="L110" s="156">
        <v>21</v>
      </c>
      <c r="M110" s="156">
        <f>G110*(1+L110/100)</f>
        <v>0</v>
      </c>
      <c r="N110" s="147">
        <v>0</v>
      </c>
      <c r="O110" s="147">
        <f>ROUND(E110*N110,5)</f>
        <v>0</v>
      </c>
      <c r="P110" s="147">
        <v>0.11</v>
      </c>
      <c r="Q110" s="147">
        <f>ROUND(E110*P110,5)</f>
        <v>0.60104000000000002</v>
      </c>
      <c r="R110" s="147"/>
      <c r="S110" s="147"/>
      <c r="T110" s="148">
        <v>0.5</v>
      </c>
      <c r="U110" s="147">
        <f>ROUND(E110*T110,2)</f>
        <v>2.73</v>
      </c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 t="s">
        <v>135</v>
      </c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</row>
    <row r="111" spans="1:60" outlineLevel="1" x14ac:dyDescent="0.2">
      <c r="A111" s="140"/>
      <c r="B111" s="140"/>
      <c r="C111" s="236" t="s">
        <v>264</v>
      </c>
      <c r="D111" s="237"/>
      <c r="E111" s="238"/>
      <c r="F111" s="239"/>
      <c r="G111" s="240"/>
      <c r="H111" s="156"/>
      <c r="I111" s="156"/>
      <c r="J111" s="156"/>
      <c r="K111" s="156"/>
      <c r="L111" s="156"/>
      <c r="M111" s="156"/>
      <c r="N111" s="147"/>
      <c r="O111" s="147"/>
      <c r="P111" s="147"/>
      <c r="Q111" s="147"/>
      <c r="R111" s="147"/>
      <c r="S111" s="147"/>
      <c r="T111" s="148"/>
      <c r="U111" s="147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 t="s">
        <v>179</v>
      </c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42" t="str">
        <f>C111</f>
        <v>stávající okpaový chodník do bet. lože</v>
      </c>
      <c r="BB111" s="139"/>
      <c r="BC111" s="139"/>
      <c r="BD111" s="139"/>
      <c r="BE111" s="139"/>
      <c r="BF111" s="139"/>
      <c r="BG111" s="139"/>
      <c r="BH111" s="139"/>
    </row>
    <row r="112" spans="1:60" outlineLevel="1" x14ac:dyDescent="0.2">
      <c r="A112" s="140"/>
      <c r="B112" s="140"/>
      <c r="C112" s="176" t="s">
        <v>265</v>
      </c>
      <c r="D112" s="149"/>
      <c r="E112" s="153">
        <v>5.4640000000000004</v>
      </c>
      <c r="F112" s="156"/>
      <c r="G112" s="156"/>
      <c r="H112" s="156"/>
      <c r="I112" s="156"/>
      <c r="J112" s="156"/>
      <c r="K112" s="156"/>
      <c r="L112" s="156"/>
      <c r="M112" s="156"/>
      <c r="N112" s="147"/>
      <c r="O112" s="147"/>
      <c r="P112" s="147"/>
      <c r="Q112" s="147"/>
      <c r="R112" s="147"/>
      <c r="S112" s="147"/>
      <c r="T112" s="148"/>
      <c r="U112" s="147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 t="s">
        <v>137</v>
      </c>
      <c r="AF112" s="139">
        <v>0</v>
      </c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</row>
    <row r="113" spans="1:60" x14ac:dyDescent="0.2">
      <c r="A113" s="141" t="s">
        <v>130</v>
      </c>
      <c r="B113" s="141" t="s">
        <v>80</v>
      </c>
      <c r="C113" s="177" t="s">
        <v>81</v>
      </c>
      <c r="D113" s="150"/>
      <c r="E113" s="154"/>
      <c r="F113" s="157"/>
      <c r="G113" s="157">
        <f>SUMIF(AE114:AE124,"&lt;&gt;NOR",G114:G124)</f>
        <v>0</v>
      </c>
      <c r="H113" s="157"/>
      <c r="I113" s="157">
        <f>SUM(I114:I124)</f>
        <v>0</v>
      </c>
      <c r="J113" s="157"/>
      <c r="K113" s="157">
        <f>SUM(K114:K124)</f>
        <v>0</v>
      </c>
      <c r="L113" s="157"/>
      <c r="M113" s="157">
        <f>SUM(M114:M124)</f>
        <v>0</v>
      </c>
      <c r="N113" s="150"/>
      <c r="O113" s="150">
        <f>SUM(O114:O124)</f>
        <v>0</v>
      </c>
      <c r="P113" s="150"/>
      <c r="Q113" s="150">
        <f>SUM(Q114:Q124)</f>
        <v>1.8685800000000001</v>
      </c>
      <c r="R113" s="150"/>
      <c r="S113" s="150"/>
      <c r="T113" s="151"/>
      <c r="U113" s="150">
        <f>SUM(U114:U124)</f>
        <v>21.46</v>
      </c>
      <c r="AE113" t="s">
        <v>131</v>
      </c>
    </row>
    <row r="114" spans="1:60" outlineLevel="1" x14ac:dyDescent="0.2">
      <c r="A114" s="140">
        <v>49</v>
      </c>
      <c r="B114" s="140" t="s">
        <v>266</v>
      </c>
      <c r="C114" s="175" t="s">
        <v>267</v>
      </c>
      <c r="D114" s="147" t="s">
        <v>154</v>
      </c>
      <c r="E114" s="152">
        <v>2.5499999999999998</v>
      </c>
      <c r="F114" s="155">
        <f>H114+J114</f>
        <v>0</v>
      </c>
      <c r="G114" s="156">
        <f>ROUND(E114*F114,2)</f>
        <v>0</v>
      </c>
      <c r="H114" s="156"/>
      <c r="I114" s="156">
        <f>ROUND(E114*H114,2)</f>
        <v>0</v>
      </c>
      <c r="J114" s="156"/>
      <c r="K114" s="156">
        <f>ROUND(E114*J114,2)</f>
        <v>0</v>
      </c>
      <c r="L114" s="156">
        <v>21</v>
      </c>
      <c r="M114" s="156">
        <f>G114*(1+L114/100)</f>
        <v>0</v>
      </c>
      <c r="N114" s="147">
        <v>0</v>
      </c>
      <c r="O114" s="147">
        <f>ROUND(E114*N114,5)</f>
        <v>0</v>
      </c>
      <c r="P114" s="147">
        <v>6.8000000000000005E-2</v>
      </c>
      <c r="Q114" s="147">
        <f>ROUND(E114*P114,5)</f>
        <v>0.1734</v>
      </c>
      <c r="R114" s="147"/>
      <c r="S114" s="147"/>
      <c r="T114" s="148">
        <v>0.69</v>
      </c>
      <c r="U114" s="147">
        <f>ROUND(E114*T114,2)</f>
        <v>1.76</v>
      </c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 t="s">
        <v>135</v>
      </c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</row>
    <row r="115" spans="1:60" outlineLevel="1" x14ac:dyDescent="0.2">
      <c r="A115" s="140"/>
      <c r="B115" s="140"/>
      <c r="C115" s="176" t="s">
        <v>268</v>
      </c>
      <c r="D115" s="149"/>
      <c r="E115" s="153">
        <v>2.5499999999999998</v>
      </c>
      <c r="F115" s="156"/>
      <c r="G115" s="156"/>
      <c r="H115" s="156"/>
      <c r="I115" s="156"/>
      <c r="J115" s="156"/>
      <c r="K115" s="156"/>
      <c r="L115" s="156"/>
      <c r="M115" s="156"/>
      <c r="N115" s="147"/>
      <c r="O115" s="147"/>
      <c r="P115" s="147"/>
      <c r="Q115" s="147"/>
      <c r="R115" s="147"/>
      <c r="S115" s="147"/>
      <c r="T115" s="148"/>
      <c r="U115" s="147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 t="s">
        <v>137</v>
      </c>
      <c r="AF115" s="139">
        <v>0</v>
      </c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</row>
    <row r="116" spans="1:60" outlineLevel="1" x14ac:dyDescent="0.2">
      <c r="A116" s="140">
        <v>50</v>
      </c>
      <c r="B116" s="140" t="s">
        <v>269</v>
      </c>
      <c r="C116" s="175" t="s">
        <v>270</v>
      </c>
      <c r="D116" s="147" t="s">
        <v>154</v>
      </c>
      <c r="E116" s="152">
        <v>23.222000000000001</v>
      </c>
      <c r="F116" s="155">
        <f>H116+J116</f>
        <v>0</v>
      </c>
      <c r="G116" s="156">
        <f>ROUND(E116*F116,2)</f>
        <v>0</v>
      </c>
      <c r="H116" s="156"/>
      <c r="I116" s="156">
        <f>ROUND(E116*H116,2)</f>
        <v>0</v>
      </c>
      <c r="J116" s="156"/>
      <c r="K116" s="156">
        <f>ROUND(E116*J116,2)</f>
        <v>0</v>
      </c>
      <c r="L116" s="156">
        <v>21</v>
      </c>
      <c r="M116" s="156">
        <f>G116*(1+L116/100)</f>
        <v>0</v>
      </c>
      <c r="N116" s="147">
        <v>0</v>
      </c>
      <c r="O116" s="147">
        <f>ROUND(E116*N116,5)</f>
        <v>0</v>
      </c>
      <c r="P116" s="147">
        <v>5.8999999999999997E-2</v>
      </c>
      <c r="Q116" s="147">
        <f>ROUND(E116*P116,5)</f>
        <v>1.3701000000000001</v>
      </c>
      <c r="R116" s="147"/>
      <c r="S116" s="147"/>
      <c r="T116" s="148">
        <v>0.3</v>
      </c>
      <c r="U116" s="147">
        <f>ROUND(E116*T116,2)</f>
        <v>6.97</v>
      </c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 t="s">
        <v>135</v>
      </c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</row>
    <row r="117" spans="1:60" outlineLevel="1" x14ac:dyDescent="0.2">
      <c r="A117" s="140"/>
      <c r="B117" s="140"/>
      <c r="C117" s="236" t="s">
        <v>271</v>
      </c>
      <c r="D117" s="237"/>
      <c r="E117" s="238"/>
      <c r="F117" s="239"/>
      <c r="G117" s="240"/>
      <c r="H117" s="156"/>
      <c r="I117" s="156"/>
      <c r="J117" s="156"/>
      <c r="K117" s="156"/>
      <c r="L117" s="156"/>
      <c r="M117" s="156"/>
      <c r="N117" s="147"/>
      <c r="O117" s="147"/>
      <c r="P117" s="147"/>
      <c r="Q117" s="147"/>
      <c r="R117" s="147"/>
      <c r="S117" s="147"/>
      <c r="T117" s="148"/>
      <c r="U117" s="147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 t="s">
        <v>179</v>
      </c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42" t="str">
        <f>C117</f>
        <v>detail dle PD S01 a soklová část</v>
      </c>
      <c r="BB117" s="139"/>
      <c r="BC117" s="139"/>
      <c r="BD117" s="139"/>
      <c r="BE117" s="139"/>
      <c r="BF117" s="139"/>
      <c r="BG117" s="139"/>
      <c r="BH117" s="139"/>
    </row>
    <row r="118" spans="1:60" outlineLevel="1" x14ac:dyDescent="0.2">
      <c r="A118" s="140"/>
      <c r="B118" s="140"/>
      <c r="C118" s="176" t="s">
        <v>272</v>
      </c>
      <c r="D118" s="149"/>
      <c r="E118" s="153">
        <v>9.5619999999999994</v>
      </c>
      <c r="F118" s="156"/>
      <c r="G118" s="156"/>
      <c r="H118" s="156"/>
      <c r="I118" s="156"/>
      <c r="J118" s="156"/>
      <c r="K118" s="156"/>
      <c r="L118" s="156"/>
      <c r="M118" s="156"/>
      <c r="N118" s="147"/>
      <c r="O118" s="147"/>
      <c r="P118" s="147"/>
      <c r="Q118" s="147"/>
      <c r="R118" s="147"/>
      <c r="S118" s="147"/>
      <c r="T118" s="148"/>
      <c r="U118" s="147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 t="s">
        <v>137</v>
      </c>
      <c r="AF118" s="139">
        <v>0</v>
      </c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</row>
    <row r="119" spans="1:60" outlineLevel="1" x14ac:dyDescent="0.2">
      <c r="A119" s="140"/>
      <c r="B119" s="140"/>
      <c r="C119" s="176" t="s">
        <v>234</v>
      </c>
      <c r="D119" s="149"/>
      <c r="E119" s="153">
        <v>13.66</v>
      </c>
      <c r="F119" s="156"/>
      <c r="G119" s="156"/>
      <c r="H119" s="156"/>
      <c r="I119" s="156"/>
      <c r="J119" s="156"/>
      <c r="K119" s="156"/>
      <c r="L119" s="156"/>
      <c r="M119" s="156"/>
      <c r="N119" s="147"/>
      <c r="O119" s="147"/>
      <c r="P119" s="147"/>
      <c r="Q119" s="147"/>
      <c r="R119" s="147"/>
      <c r="S119" s="147"/>
      <c r="T119" s="148"/>
      <c r="U119" s="147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 t="s">
        <v>137</v>
      </c>
      <c r="AF119" s="139">
        <v>0</v>
      </c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</row>
    <row r="120" spans="1:60" outlineLevel="1" x14ac:dyDescent="0.2">
      <c r="A120" s="140">
        <v>51</v>
      </c>
      <c r="B120" s="140" t="s">
        <v>273</v>
      </c>
      <c r="C120" s="175" t="s">
        <v>274</v>
      </c>
      <c r="D120" s="147" t="s">
        <v>154</v>
      </c>
      <c r="E120" s="152">
        <v>23.22</v>
      </c>
      <c r="F120" s="155">
        <f>H120+J120</f>
        <v>0</v>
      </c>
      <c r="G120" s="156">
        <f>ROUND(E120*F120,2)</f>
        <v>0</v>
      </c>
      <c r="H120" s="156"/>
      <c r="I120" s="156">
        <f>ROUND(E120*H120,2)</f>
        <v>0</v>
      </c>
      <c r="J120" s="156"/>
      <c r="K120" s="156">
        <f>ROUND(E120*J120,2)</f>
        <v>0</v>
      </c>
      <c r="L120" s="156">
        <v>21</v>
      </c>
      <c r="M120" s="156">
        <f>G120*(1+L120/100)</f>
        <v>0</v>
      </c>
      <c r="N120" s="147">
        <v>0</v>
      </c>
      <c r="O120" s="147">
        <f>ROUND(E120*N120,5)</f>
        <v>0</v>
      </c>
      <c r="P120" s="147">
        <v>1.4E-2</v>
      </c>
      <c r="Q120" s="147">
        <f>ROUND(E120*P120,5)</f>
        <v>0.32507999999999998</v>
      </c>
      <c r="R120" s="147"/>
      <c r="S120" s="147"/>
      <c r="T120" s="148">
        <v>0.22</v>
      </c>
      <c r="U120" s="147">
        <f>ROUND(E120*T120,2)</f>
        <v>5.1100000000000003</v>
      </c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 t="s">
        <v>135</v>
      </c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</row>
    <row r="121" spans="1:60" outlineLevel="1" x14ac:dyDescent="0.2">
      <c r="A121" s="140">
        <v>52</v>
      </c>
      <c r="B121" s="140" t="s">
        <v>275</v>
      </c>
      <c r="C121" s="175" t="s">
        <v>276</v>
      </c>
      <c r="D121" s="147" t="s">
        <v>172</v>
      </c>
      <c r="E121" s="152">
        <v>5.32</v>
      </c>
      <c r="F121" s="155">
        <f>H121+J121</f>
        <v>0</v>
      </c>
      <c r="G121" s="156">
        <f>ROUND(E121*F121,2)</f>
        <v>0</v>
      </c>
      <c r="H121" s="156"/>
      <c r="I121" s="156">
        <f>ROUND(E121*H121,2)</f>
        <v>0</v>
      </c>
      <c r="J121" s="156"/>
      <c r="K121" s="156">
        <f>ROUND(E121*J121,2)</f>
        <v>0</v>
      </c>
      <c r="L121" s="156">
        <v>21</v>
      </c>
      <c r="M121" s="156">
        <f>G121*(1+L121/100)</f>
        <v>0</v>
      </c>
      <c r="N121" s="147">
        <v>0</v>
      </c>
      <c r="O121" s="147">
        <f>ROUND(E121*N121,5)</f>
        <v>0</v>
      </c>
      <c r="P121" s="147">
        <v>0</v>
      </c>
      <c r="Q121" s="147">
        <f>ROUND(E121*P121,5)</f>
        <v>0</v>
      </c>
      <c r="R121" s="147"/>
      <c r="S121" s="147"/>
      <c r="T121" s="148">
        <v>0.94199999999999995</v>
      </c>
      <c r="U121" s="147">
        <f>ROUND(E121*T121,2)</f>
        <v>5.01</v>
      </c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 t="s">
        <v>135</v>
      </c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</row>
    <row r="122" spans="1:60" outlineLevel="1" x14ac:dyDescent="0.2">
      <c r="A122" s="140">
        <v>53</v>
      </c>
      <c r="B122" s="140" t="s">
        <v>277</v>
      </c>
      <c r="C122" s="175" t="s">
        <v>278</v>
      </c>
      <c r="D122" s="147" t="s">
        <v>172</v>
      </c>
      <c r="E122" s="152">
        <v>5.32</v>
      </c>
      <c r="F122" s="155">
        <f>H122+J122</f>
        <v>0</v>
      </c>
      <c r="G122" s="156">
        <f>ROUND(E122*F122,2)</f>
        <v>0</v>
      </c>
      <c r="H122" s="156"/>
      <c r="I122" s="156">
        <f>ROUND(E122*H122,2)</f>
        <v>0</v>
      </c>
      <c r="J122" s="156"/>
      <c r="K122" s="156">
        <f>ROUND(E122*J122,2)</f>
        <v>0</v>
      </c>
      <c r="L122" s="156">
        <v>21</v>
      </c>
      <c r="M122" s="156">
        <f>G122*(1+L122/100)</f>
        <v>0</v>
      </c>
      <c r="N122" s="147">
        <v>0</v>
      </c>
      <c r="O122" s="147">
        <f>ROUND(E122*N122,5)</f>
        <v>0</v>
      </c>
      <c r="P122" s="147">
        <v>0</v>
      </c>
      <c r="Q122" s="147">
        <f>ROUND(E122*P122,5)</f>
        <v>0</v>
      </c>
      <c r="R122" s="147"/>
      <c r="S122" s="147"/>
      <c r="T122" s="148">
        <v>0.49</v>
      </c>
      <c r="U122" s="147">
        <f>ROUND(E122*T122,2)</f>
        <v>2.61</v>
      </c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 t="s">
        <v>135</v>
      </c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</row>
    <row r="123" spans="1:60" outlineLevel="1" x14ac:dyDescent="0.2">
      <c r="A123" s="140">
        <v>54</v>
      </c>
      <c r="B123" s="140" t="s">
        <v>279</v>
      </c>
      <c r="C123" s="175" t="s">
        <v>280</v>
      </c>
      <c r="D123" s="147" t="s">
        <v>172</v>
      </c>
      <c r="E123" s="152">
        <v>53.2</v>
      </c>
      <c r="F123" s="155">
        <f>H123+J123</f>
        <v>0</v>
      </c>
      <c r="G123" s="156">
        <f>ROUND(E123*F123,2)</f>
        <v>0</v>
      </c>
      <c r="H123" s="156"/>
      <c r="I123" s="156">
        <f>ROUND(E123*H123,2)</f>
        <v>0</v>
      </c>
      <c r="J123" s="156"/>
      <c r="K123" s="156">
        <f>ROUND(E123*J123,2)</f>
        <v>0</v>
      </c>
      <c r="L123" s="156">
        <v>21</v>
      </c>
      <c r="M123" s="156">
        <f>G123*(1+L123/100)</f>
        <v>0</v>
      </c>
      <c r="N123" s="147">
        <v>0</v>
      </c>
      <c r="O123" s="147">
        <f>ROUND(E123*N123,5)</f>
        <v>0</v>
      </c>
      <c r="P123" s="147">
        <v>0</v>
      </c>
      <c r="Q123" s="147">
        <f>ROUND(E123*P123,5)</f>
        <v>0</v>
      </c>
      <c r="R123" s="147"/>
      <c r="S123" s="147"/>
      <c r="T123" s="148">
        <v>0</v>
      </c>
      <c r="U123" s="147">
        <f>ROUND(E123*T123,2)</f>
        <v>0</v>
      </c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 t="s">
        <v>135</v>
      </c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</row>
    <row r="124" spans="1:60" ht="22.5" outlineLevel="1" x14ac:dyDescent="0.2">
      <c r="A124" s="140">
        <v>55</v>
      </c>
      <c r="B124" s="140" t="s">
        <v>281</v>
      </c>
      <c r="C124" s="175" t="s">
        <v>282</v>
      </c>
      <c r="D124" s="147" t="s">
        <v>172</v>
      </c>
      <c r="E124" s="152">
        <v>5.32</v>
      </c>
      <c r="F124" s="155">
        <f>H124+J124</f>
        <v>0</v>
      </c>
      <c r="G124" s="156">
        <f>ROUND(E124*F124,2)</f>
        <v>0</v>
      </c>
      <c r="H124" s="156"/>
      <c r="I124" s="156">
        <f>ROUND(E124*H124,2)</f>
        <v>0</v>
      </c>
      <c r="J124" s="156"/>
      <c r="K124" s="156">
        <f>ROUND(E124*J124,2)</f>
        <v>0</v>
      </c>
      <c r="L124" s="156">
        <v>21</v>
      </c>
      <c r="M124" s="156">
        <f>G124*(1+L124/100)</f>
        <v>0</v>
      </c>
      <c r="N124" s="147">
        <v>0</v>
      </c>
      <c r="O124" s="147">
        <f>ROUND(E124*N124,5)</f>
        <v>0</v>
      </c>
      <c r="P124" s="147">
        <v>0</v>
      </c>
      <c r="Q124" s="147">
        <f>ROUND(E124*P124,5)</f>
        <v>0</v>
      </c>
      <c r="R124" s="147"/>
      <c r="S124" s="147"/>
      <c r="T124" s="148">
        <v>0</v>
      </c>
      <c r="U124" s="147">
        <f>ROUND(E124*T124,2)</f>
        <v>0</v>
      </c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 t="s">
        <v>135</v>
      </c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</row>
    <row r="125" spans="1:60" x14ac:dyDescent="0.2">
      <c r="A125" s="141" t="s">
        <v>130</v>
      </c>
      <c r="B125" s="141" t="s">
        <v>82</v>
      </c>
      <c r="C125" s="177" t="s">
        <v>83</v>
      </c>
      <c r="D125" s="150"/>
      <c r="E125" s="154"/>
      <c r="F125" s="157"/>
      <c r="G125" s="157">
        <f>SUMIF(AE126:AE127,"&lt;&gt;NOR",G126:G127)</f>
        <v>0</v>
      </c>
      <c r="H125" s="157"/>
      <c r="I125" s="157">
        <f>SUM(I126:I127)</f>
        <v>0</v>
      </c>
      <c r="J125" s="157"/>
      <c r="K125" s="157">
        <f>SUM(K126:K127)</f>
        <v>0</v>
      </c>
      <c r="L125" s="157"/>
      <c r="M125" s="157">
        <f>SUM(M126:M127)</f>
        <v>0</v>
      </c>
      <c r="N125" s="150"/>
      <c r="O125" s="150">
        <f>SUM(O126:O127)</f>
        <v>0</v>
      </c>
      <c r="P125" s="150"/>
      <c r="Q125" s="150">
        <f>SUM(Q126:Q127)</f>
        <v>0</v>
      </c>
      <c r="R125" s="150"/>
      <c r="S125" s="150"/>
      <c r="T125" s="151"/>
      <c r="U125" s="150">
        <f>SUM(U126:U127)</f>
        <v>49.04</v>
      </c>
      <c r="AE125" t="s">
        <v>131</v>
      </c>
    </row>
    <row r="126" spans="1:60" outlineLevel="1" x14ac:dyDescent="0.2">
      <c r="A126" s="140">
        <v>56</v>
      </c>
      <c r="B126" s="140" t="s">
        <v>283</v>
      </c>
      <c r="C126" s="175" t="s">
        <v>284</v>
      </c>
      <c r="D126" s="147" t="s">
        <v>172</v>
      </c>
      <c r="E126" s="152">
        <v>30.925000000000001</v>
      </c>
      <c r="F126" s="155">
        <f>H126+J126</f>
        <v>0</v>
      </c>
      <c r="G126" s="156">
        <f>ROUND(E126*F126,2)</f>
        <v>0</v>
      </c>
      <c r="H126" s="156"/>
      <c r="I126" s="156">
        <f>ROUND(E126*H126,2)</f>
        <v>0</v>
      </c>
      <c r="J126" s="156"/>
      <c r="K126" s="156">
        <f>ROUND(E126*J126,2)</f>
        <v>0</v>
      </c>
      <c r="L126" s="156">
        <v>21</v>
      </c>
      <c r="M126" s="156">
        <f>G126*(1+L126/100)</f>
        <v>0</v>
      </c>
      <c r="N126" s="147">
        <v>0</v>
      </c>
      <c r="O126" s="147">
        <f>ROUND(E126*N126,5)</f>
        <v>0</v>
      </c>
      <c r="P126" s="147">
        <v>0</v>
      </c>
      <c r="Q126" s="147">
        <f>ROUND(E126*P126,5)</f>
        <v>0</v>
      </c>
      <c r="R126" s="147"/>
      <c r="S126" s="147"/>
      <c r="T126" s="148">
        <v>0.749</v>
      </c>
      <c r="U126" s="147">
        <f>ROUND(E126*T126,2)</f>
        <v>23.16</v>
      </c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 t="s">
        <v>135</v>
      </c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</row>
    <row r="127" spans="1:60" outlineLevel="1" x14ac:dyDescent="0.2">
      <c r="A127" s="140">
        <v>57</v>
      </c>
      <c r="B127" s="140" t="s">
        <v>285</v>
      </c>
      <c r="C127" s="175" t="s">
        <v>286</v>
      </c>
      <c r="D127" s="147" t="s">
        <v>172</v>
      </c>
      <c r="E127" s="152">
        <v>66.367000000000004</v>
      </c>
      <c r="F127" s="155">
        <f>H127+J127</f>
        <v>0</v>
      </c>
      <c r="G127" s="156">
        <f>ROUND(E127*F127,2)</f>
        <v>0</v>
      </c>
      <c r="H127" s="156"/>
      <c r="I127" s="156">
        <f>ROUND(E127*H127,2)</f>
        <v>0</v>
      </c>
      <c r="J127" s="156"/>
      <c r="K127" s="156">
        <f>ROUND(E127*J127,2)</f>
        <v>0</v>
      </c>
      <c r="L127" s="156">
        <v>21</v>
      </c>
      <c r="M127" s="156">
        <f>G127*(1+L127/100)</f>
        <v>0</v>
      </c>
      <c r="N127" s="147">
        <v>0</v>
      </c>
      <c r="O127" s="147">
        <f>ROUND(E127*N127,5)</f>
        <v>0</v>
      </c>
      <c r="P127" s="147">
        <v>0</v>
      </c>
      <c r="Q127" s="147">
        <f>ROUND(E127*P127,5)</f>
        <v>0</v>
      </c>
      <c r="R127" s="147"/>
      <c r="S127" s="147"/>
      <c r="T127" s="148">
        <v>0.39</v>
      </c>
      <c r="U127" s="147">
        <f>ROUND(E127*T127,2)</f>
        <v>25.88</v>
      </c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 t="s">
        <v>135</v>
      </c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</row>
    <row r="128" spans="1:60" x14ac:dyDescent="0.2">
      <c r="A128" s="141" t="s">
        <v>130</v>
      </c>
      <c r="B128" s="141" t="s">
        <v>84</v>
      </c>
      <c r="C128" s="177" t="s">
        <v>85</v>
      </c>
      <c r="D128" s="150"/>
      <c r="E128" s="154"/>
      <c r="F128" s="157"/>
      <c r="G128" s="157">
        <f>SUMIF(AE129:AE139,"&lt;&gt;NOR",G129:G139)</f>
        <v>0</v>
      </c>
      <c r="H128" s="157"/>
      <c r="I128" s="157">
        <f>SUM(I129:I139)</f>
        <v>0</v>
      </c>
      <c r="J128" s="157"/>
      <c r="K128" s="157">
        <f>SUM(K129:K139)</f>
        <v>0</v>
      </c>
      <c r="L128" s="157"/>
      <c r="M128" s="157">
        <f>SUM(M129:M139)</f>
        <v>0</v>
      </c>
      <c r="N128" s="150"/>
      <c r="O128" s="150">
        <f>SUM(O129:O139)</f>
        <v>0.10264</v>
      </c>
      <c r="P128" s="150"/>
      <c r="Q128" s="150">
        <f>SUM(Q129:Q139)</f>
        <v>0</v>
      </c>
      <c r="R128" s="150"/>
      <c r="S128" s="150"/>
      <c r="T128" s="151"/>
      <c r="U128" s="150">
        <f>SUM(U129:U139)</f>
        <v>9.4600000000000009</v>
      </c>
      <c r="AE128" t="s">
        <v>131</v>
      </c>
    </row>
    <row r="129" spans="1:60" ht="33.75" outlineLevel="1" x14ac:dyDescent="0.2">
      <c r="A129" s="140">
        <v>58</v>
      </c>
      <c r="B129" s="140" t="s">
        <v>287</v>
      </c>
      <c r="C129" s="175" t="s">
        <v>288</v>
      </c>
      <c r="D129" s="147" t="s">
        <v>154</v>
      </c>
      <c r="E129" s="152">
        <v>7.92</v>
      </c>
      <c r="F129" s="155">
        <f>H129+J129</f>
        <v>0</v>
      </c>
      <c r="G129" s="156">
        <f>ROUND(E129*F129,2)</f>
        <v>0</v>
      </c>
      <c r="H129" s="156"/>
      <c r="I129" s="156">
        <f>ROUND(E129*H129,2)</f>
        <v>0</v>
      </c>
      <c r="J129" s="156"/>
      <c r="K129" s="156">
        <f>ROUND(E129*J129,2)</f>
        <v>0</v>
      </c>
      <c r="L129" s="156">
        <v>21</v>
      </c>
      <c r="M129" s="156">
        <f>G129*(1+L129/100)</f>
        <v>0</v>
      </c>
      <c r="N129" s="147">
        <v>3.3E-4</v>
      </c>
      <c r="O129" s="147">
        <f>ROUND(E129*N129,5)</f>
        <v>2.6099999999999999E-3</v>
      </c>
      <c r="P129" s="147">
        <v>0</v>
      </c>
      <c r="Q129" s="147">
        <f>ROUND(E129*P129,5)</f>
        <v>0</v>
      </c>
      <c r="R129" s="147"/>
      <c r="S129" s="147"/>
      <c r="T129" s="148">
        <v>2.75E-2</v>
      </c>
      <c r="U129" s="147">
        <f>ROUND(E129*T129,2)</f>
        <v>0.22</v>
      </c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 t="s">
        <v>135</v>
      </c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</row>
    <row r="130" spans="1:60" outlineLevel="1" x14ac:dyDescent="0.2">
      <c r="A130" s="140"/>
      <c r="B130" s="140"/>
      <c r="C130" s="176" t="s">
        <v>289</v>
      </c>
      <c r="D130" s="149"/>
      <c r="E130" s="153">
        <v>7.92</v>
      </c>
      <c r="F130" s="156"/>
      <c r="G130" s="156"/>
      <c r="H130" s="156"/>
      <c r="I130" s="156"/>
      <c r="J130" s="156"/>
      <c r="K130" s="156"/>
      <c r="L130" s="156"/>
      <c r="M130" s="156"/>
      <c r="N130" s="147"/>
      <c r="O130" s="147"/>
      <c r="P130" s="147"/>
      <c r="Q130" s="147"/>
      <c r="R130" s="147"/>
      <c r="S130" s="147"/>
      <c r="T130" s="148"/>
      <c r="U130" s="147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 t="s">
        <v>137</v>
      </c>
      <c r="AF130" s="139">
        <v>0</v>
      </c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</row>
    <row r="131" spans="1:60" ht="33.75" outlineLevel="1" x14ac:dyDescent="0.2">
      <c r="A131" s="140">
        <v>59</v>
      </c>
      <c r="B131" s="140" t="s">
        <v>290</v>
      </c>
      <c r="C131" s="175" t="s">
        <v>379</v>
      </c>
      <c r="D131" s="147" t="s">
        <v>154</v>
      </c>
      <c r="E131" s="152">
        <v>9.9</v>
      </c>
      <c r="F131" s="155">
        <f>H131+J131</f>
        <v>0</v>
      </c>
      <c r="G131" s="156">
        <f>ROUND(E131*F131,2)</f>
        <v>0</v>
      </c>
      <c r="H131" s="156"/>
      <c r="I131" s="156">
        <f>ROUND(E131*H131,2)</f>
        <v>0</v>
      </c>
      <c r="J131" s="156"/>
      <c r="K131" s="156">
        <f>ROUND(E131*J131,2)</f>
        <v>0</v>
      </c>
      <c r="L131" s="156">
        <v>21</v>
      </c>
      <c r="M131" s="156">
        <f>G131*(1+L131/100)</f>
        <v>0</v>
      </c>
      <c r="N131" s="147">
        <v>5.7600000000000004E-3</v>
      </c>
      <c r="O131" s="147">
        <f>ROUND(E131*N131,5)</f>
        <v>5.7020000000000001E-2</v>
      </c>
      <c r="P131" s="147">
        <v>0</v>
      </c>
      <c r="Q131" s="147">
        <f>ROUND(E131*P131,5)</f>
        <v>0</v>
      </c>
      <c r="R131" s="147"/>
      <c r="S131" s="147"/>
      <c r="T131" s="148">
        <v>0.22991</v>
      </c>
      <c r="U131" s="147">
        <f>ROUND(E131*T131,2)</f>
        <v>2.2799999999999998</v>
      </c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 t="s">
        <v>135</v>
      </c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</row>
    <row r="132" spans="1:60" outlineLevel="1" x14ac:dyDescent="0.2">
      <c r="A132" s="140"/>
      <c r="B132" s="140"/>
      <c r="C132" s="176" t="s">
        <v>291</v>
      </c>
      <c r="D132" s="149"/>
      <c r="E132" s="153">
        <v>9.9</v>
      </c>
      <c r="F132" s="156"/>
      <c r="G132" s="156"/>
      <c r="H132" s="156"/>
      <c r="I132" s="156"/>
      <c r="J132" s="156"/>
      <c r="K132" s="156"/>
      <c r="L132" s="156"/>
      <c r="M132" s="156"/>
      <c r="N132" s="147"/>
      <c r="O132" s="147"/>
      <c r="P132" s="147"/>
      <c r="Q132" s="147"/>
      <c r="R132" s="147"/>
      <c r="S132" s="147"/>
      <c r="T132" s="148"/>
      <c r="U132" s="147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 t="s">
        <v>137</v>
      </c>
      <c r="AF132" s="139">
        <v>0</v>
      </c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</row>
    <row r="133" spans="1:60" outlineLevel="1" x14ac:dyDescent="0.2">
      <c r="A133" s="140">
        <v>60</v>
      </c>
      <c r="B133" s="140" t="s">
        <v>292</v>
      </c>
      <c r="C133" s="175" t="s">
        <v>293</v>
      </c>
      <c r="D133" s="147" t="s">
        <v>154</v>
      </c>
      <c r="E133" s="152">
        <v>9.5619999999999994</v>
      </c>
      <c r="F133" s="155">
        <f>H133+J133</f>
        <v>0</v>
      </c>
      <c r="G133" s="156">
        <f>ROUND(E133*F133,2)</f>
        <v>0</v>
      </c>
      <c r="H133" s="156"/>
      <c r="I133" s="156">
        <f>ROUND(E133*H133,2)</f>
        <v>0</v>
      </c>
      <c r="J133" s="156"/>
      <c r="K133" s="156">
        <f>ROUND(E133*J133,2)</f>
        <v>0</v>
      </c>
      <c r="L133" s="156">
        <v>21</v>
      </c>
      <c r="M133" s="156">
        <f>G133*(1+L133/100)</f>
        <v>0</v>
      </c>
      <c r="N133" s="147">
        <v>2.2000000000000001E-4</v>
      </c>
      <c r="O133" s="147">
        <f>ROUND(E133*N133,5)</f>
        <v>2.0999999999999999E-3</v>
      </c>
      <c r="P133" s="147">
        <v>0</v>
      </c>
      <c r="Q133" s="147">
        <f>ROUND(E133*P133,5)</f>
        <v>0</v>
      </c>
      <c r="R133" s="147"/>
      <c r="S133" s="147"/>
      <c r="T133" s="148">
        <v>9.5000000000000001E-2</v>
      </c>
      <c r="U133" s="147">
        <f>ROUND(E133*T133,2)</f>
        <v>0.91</v>
      </c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 t="s">
        <v>135</v>
      </c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</row>
    <row r="134" spans="1:60" ht="45" outlineLevel="1" x14ac:dyDescent="0.2">
      <c r="A134" s="140">
        <v>61</v>
      </c>
      <c r="B134" s="140" t="s">
        <v>294</v>
      </c>
      <c r="C134" s="175" t="s">
        <v>378</v>
      </c>
      <c r="D134" s="147" t="s">
        <v>154</v>
      </c>
      <c r="E134" s="152">
        <v>9.5619999999999994</v>
      </c>
      <c r="F134" s="155">
        <f>H134+J134</f>
        <v>0</v>
      </c>
      <c r="G134" s="156">
        <f>ROUND(E134*F134,2)</f>
        <v>0</v>
      </c>
      <c r="H134" s="156"/>
      <c r="I134" s="156">
        <f>ROUND(E134*H134,2)</f>
        <v>0</v>
      </c>
      <c r="J134" s="156"/>
      <c r="K134" s="156">
        <f>ROUND(E134*J134,2)</f>
        <v>0</v>
      </c>
      <c r="L134" s="156">
        <v>21</v>
      </c>
      <c r="M134" s="156">
        <f>G134*(1+L134/100)</f>
        <v>0</v>
      </c>
      <c r="N134" s="147">
        <v>3.15E-3</v>
      </c>
      <c r="O134" s="147">
        <f>ROUND(E134*N134,5)</f>
        <v>3.0120000000000001E-2</v>
      </c>
      <c r="P134" s="147">
        <v>0</v>
      </c>
      <c r="Q134" s="147">
        <f>ROUND(E134*P134,5)</f>
        <v>0</v>
      </c>
      <c r="R134" s="147"/>
      <c r="S134" s="147"/>
      <c r="T134" s="148">
        <v>0.26</v>
      </c>
      <c r="U134" s="147">
        <f>ROUND(E134*T134,2)</f>
        <v>2.4900000000000002</v>
      </c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 t="s">
        <v>135</v>
      </c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</row>
    <row r="135" spans="1:60" ht="22.5" outlineLevel="1" x14ac:dyDescent="0.2">
      <c r="A135" s="140">
        <v>62</v>
      </c>
      <c r="B135" s="140" t="s">
        <v>295</v>
      </c>
      <c r="C135" s="175" t="s">
        <v>380</v>
      </c>
      <c r="D135" s="147" t="s">
        <v>154</v>
      </c>
      <c r="E135" s="152">
        <v>13.66</v>
      </c>
      <c r="F135" s="155">
        <f>H135+J135</f>
        <v>0</v>
      </c>
      <c r="G135" s="156">
        <f>ROUND(E135*F135,2)</f>
        <v>0</v>
      </c>
      <c r="H135" s="156"/>
      <c r="I135" s="156">
        <f>ROUND(E135*H135,2)</f>
        <v>0</v>
      </c>
      <c r="J135" s="156"/>
      <c r="K135" s="156">
        <f>ROUND(E135*J135,2)</f>
        <v>0</v>
      </c>
      <c r="L135" s="156">
        <v>21</v>
      </c>
      <c r="M135" s="156">
        <f>G135*(1+L135/100)</f>
        <v>0</v>
      </c>
      <c r="N135" s="147">
        <v>5.8E-4</v>
      </c>
      <c r="O135" s="147">
        <f>ROUND(E135*N135,5)</f>
        <v>7.92E-3</v>
      </c>
      <c r="P135" s="147">
        <v>0</v>
      </c>
      <c r="Q135" s="147">
        <f>ROUND(E135*P135,5)</f>
        <v>0</v>
      </c>
      <c r="R135" s="147"/>
      <c r="S135" s="147"/>
      <c r="T135" s="148">
        <v>0.16</v>
      </c>
      <c r="U135" s="147">
        <f>ROUND(E135*T135,2)</f>
        <v>2.19</v>
      </c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 t="s">
        <v>135</v>
      </c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</row>
    <row r="136" spans="1:60" outlineLevel="1" x14ac:dyDescent="0.2">
      <c r="A136" s="140"/>
      <c r="B136" s="140"/>
      <c r="C136" s="176" t="s">
        <v>234</v>
      </c>
      <c r="D136" s="149"/>
      <c r="E136" s="153">
        <v>13.66</v>
      </c>
      <c r="F136" s="156"/>
      <c r="G136" s="156"/>
      <c r="H136" s="156"/>
      <c r="I136" s="156"/>
      <c r="J136" s="156"/>
      <c r="K136" s="156"/>
      <c r="L136" s="156"/>
      <c r="M136" s="156"/>
      <c r="N136" s="147"/>
      <c r="O136" s="147"/>
      <c r="P136" s="147"/>
      <c r="Q136" s="147"/>
      <c r="R136" s="147"/>
      <c r="S136" s="147"/>
      <c r="T136" s="148"/>
      <c r="U136" s="147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 t="s">
        <v>137</v>
      </c>
      <c r="AF136" s="139">
        <v>0</v>
      </c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</row>
    <row r="137" spans="1:60" ht="22.5" outlineLevel="1" x14ac:dyDescent="0.2">
      <c r="A137" s="140">
        <v>63</v>
      </c>
      <c r="B137" s="140" t="s">
        <v>296</v>
      </c>
      <c r="C137" s="175" t="s">
        <v>377</v>
      </c>
      <c r="D137" s="147" t="s">
        <v>168</v>
      </c>
      <c r="E137" s="152">
        <v>13.66</v>
      </c>
      <c r="F137" s="155">
        <f>H137+J137</f>
        <v>0</v>
      </c>
      <c r="G137" s="156">
        <f>ROUND(E137*F137,2)</f>
        <v>0</v>
      </c>
      <c r="H137" s="156"/>
      <c r="I137" s="156">
        <f>ROUND(E137*H137,2)</f>
        <v>0</v>
      </c>
      <c r="J137" s="156"/>
      <c r="K137" s="156">
        <f>ROUND(E137*J137,2)</f>
        <v>0</v>
      </c>
      <c r="L137" s="156">
        <v>21</v>
      </c>
      <c r="M137" s="156">
        <f>G137*(1+L137/100)</f>
        <v>0</v>
      </c>
      <c r="N137" s="147">
        <v>2.1000000000000001E-4</v>
      </c>
      <c r="O137" s="147">
        <f>ROUND(E137*N137,5)</f>
        <v>2.8700000000000002E-3</v>
      </c>
      <c r="P137" s="147">
        <v>0</v>
      </c>
      <c r="Q137" s="147">
        <f>ROUND(E137*P137,5)</f>
        <v>0</v>
      </c>
      <c r="R137" s="147"/>
      <c r="S137" s="147"/>
      <c r="T137" s="148">
        <v>0.1</v>
      </c>
      <c r="U137" s="147">
        <f>ROUND(E137*T137,2)</f>
        <v>1.37</v>
      </c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 t="s">
        <v>135</v>
      </c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</row>
    <row r="138" spans="1:60" outlineLevel="1" x14ac:dyDescent="0.2">
      <c r="A138" s="140"/>
      <c r="B138" s="140"/>
      <c r="C138" s="176" t="s">
        <v>297</v>
      </c>
      <c r="D138" s="149"/>
      <c r="E138" s="153">
        <v>13.66</v>
      </c>
      <c r="F138" s="156"/>
      <c r="G138" s="156"/>
      <c r="H138" s="156"/>
      <c r="I138" s="156"/>
      <c r="J138" s="156"/>
      <c r="K138" s="156"/>
      <c r="L138" s="156"/>
      <c r="M138" s="156"/>
      <c r="N138" s="147"/>
      <c r="O138" s="147"/>
      <c r="P138" s="147"/>
      <c r="Q138" s="147"/>
      <c r="R138" s="147"/>
      <c r="S138" s="147"/>
      <c r="T138" s="148"/>
      <c r="U138" s="147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 t="s">
        <v>137</v>
      </c>
      <c r="AF138" s="139">
        <v>0</v>
      </c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</row>
    <row r="139" spans="1:60" outlineLevel="1" x14ac:dyDescent="0.2">
      <c r="A139" s="140">
        <v>64</v>
      </c>
      <c r="B139" s="140" t="s">
        <v>298</v>
      </c>
      <c r="C139" s="175" t="s">
        <v>299</v>
      </c>
      <c r="D139" s="147" t="s">
        <v>0</v>
      </c>
      <c r="E139" s="152">
        <v>121.5</v>
      </c>
      <c r="F139" s="155">
        <f>H139+J139</f>
        <v>0</v>
      </c>
      <c r="G139" s="156">
        <f>ROUND(E139*F139,2)</f>
        <v>0</v>
      </c>
      <c r="H139" s="156"/>
      <c r="I139" s="156">
        <f>ROUND(E139*H139,2)</f>
        <v>0</v>
      </c>
      <c r="J139" s="156"/>
      <c r="K139" s="156">
        <f>ROUND(E139*J139,2)</f>
        <v>0</v>
      </c>
      <c r="L139" s="156">
        <v>21</v>
      </c>
      <c r="M139" s="156">
        <f>G139*(1+L139/100)</f>
        <v>0</v>
      </c>
      <c r="N139" s="147">
        <v>0</v>
      </c>
      <c r="O139" s="147">
        <f>ROUND(E139*N139,5)</f>
        <v>0</v>
      </c>
      <c r="P139" s="147">
        <v>0</v>
      </c>
      <c r="Q139" s="147">
        <f>ROUND(E139*P139,5)</f>
        <v>0</v>
      </c>
      <c r="R139" s="147"/>
      <c r="S139" s="147"/>
      <c r="T139" s="148">
        <v>0</v>
      </c>
      <c r="U139" s="147">
        <f>ROUND(E139*T139,2)</f>
        <v>0</v>
      </c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 t="s">
        <v>135</v>
      </c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</row>
    <row r="140" spans="1:60" x14ac:dyDescent="0.2">
      <c r="A140" s="141" t="s">
        <v>130</v>
      </c>
      <c r="B140" s="141" t="s">
        <v>86</v>
      </c>
      <c r="C140" s="177" t="s">
        <v>87</v>
      </c>
      <c r="D140" s="150"/>
      <c r="E140" s="154"/>
      <c r="F140" s="157"/>
      <c r="G140" s="157">
        <f>SUMIF(AE141:AE146,"&lt;&gt;NOR",G141:G146)</f>
        <v>0</v>
      </c>
      <c r="H140" s="157"/>
      <c r="I140" s="157">
        <f>SUM(I141:I146)</f>
        <v>0</v>
      </c>
      <c r="J140" s="157"/>
      <c r="K140" s="157">
        <f>SUM(K141:K146)</f>
        <v>0</v>
      </c>
      <c r="L140" s="157"/>
      <c r="M140" s="157">
        <f>SUM(M141:M146)</f>
        <v>0</v>
      </c>
      <c r="N140" s="150"/>
      <c r="O140" s="150">
        <f>SUM(O141:O146)</f>
        <v>0.10826</v>
      </c>
      <c r="P140" s="150"/>
      <c r="Q140" s="150">
        <f>SUM(Q141:Q146)</f>
        <v>0</v>
      </c>
      <c r="R140" s="150"/>
      <c r="S140" s="150"/>
      <c r="T140" s="151"/>
      <c r="U140" s="150">
        <f>SUM(U141:U146)</f>
        <v>11.33</v>
      </c>
      <c r="AE140" t="s">
        <v>131</v>
      </c>
    </row>
    <row r="141" spans="1:60" outlineLevel="1" x14ac:dyDescent="0.2">
      <c r="A141" s="140">
        <v>65</v>
      </c>
      <c r="B141" s="140" t="s">
        <v>300</v>
      </c>
      <c r="C141" s="175" t="s">
        <v>301</v>
      </c>
      <c r="D141" s="147" t="s">
        <v>168</v>
      </c>
      <c r="E141" s="152">
        <v>11.5</v>
      </c>
      <c r="F141" s="155">
        <f>H141+J141</f>
        <v>0</v>
      </c>
      <c r="G141" s="156">
        <f>ROUND(E141*F141,2)</f>
        <v>0</v>
      </c>
      <c r="H141" s="156"/>
      <c r="I141" s="156">
        <f>ROUND(E141*H141,2)</f>
        <v>0</v>
      </c>
      <c r="J141" s="156"/>
      <c r="K141" s="156">
        <f>ROUND(E141*J141,2)</f>
        <v>0</v>
      </c>
      <c r="L141" s="156">
        <v>21</v>
      </c>
      <c r="M141" s="156">
        <f>G141*(1+L141/100)</f>
        <v>0</v>
      </c>
      <c r="N141" s="147">
        <v>2.0999999999999999E-3</v>
      </c>
      <c r="O141" s="147">
        <f>ROUND(E141*N141,5)</f>
        <v>2.4150000000000001E-2</v>
      </c>
      <c r="P141" s="147">
        <v>0</v>
      </c>
      <c r="Q141" s="147">
        <f>ROUND(E141*P141,5)</f>
        <v>0</v>
      </c>
      <c r="R141" s="147"/>
      <c r="S141" s="147"/>
      <c r="T141" s="148">
        <v>0.8</v>
      </c>
      <c r="U141" s="147">
        <f>ROUND(E141*T141,2)</f>
        <v>9.1999999999999993</v>
      </c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 t="s">
        <v>135</v>
      </c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</row>
    <row r="142" spans="1:60" outlineLevel="1" x14ac:dyDescent="0.2">
      <c r="A142" s="140"/>
      <c r="B142" s="140"/>
      <c r="C142" s="176" t="s">
        <v>302</v>
      </c>
      <c r="D142" s="149"/>
      <c r="E142" s="153">
        <v>11.5</v>
      </c>
      <c r="F142" s="156"/>
      <c r="G142" s="156"/>
      <c r="H142" s="156"/>
      <c r="I142" s="156"/>
      <c r="J142" s="156"/>
      <c r="K142" s="156"/>
      <c r="L142" s="156"/>
      <c r="M142" s="156"/>
      <c r="N142" s="147"/>
      <c r="O142" s="147"/>
      <c r="P142" s="147"/>
      <c r="Q142" s="147"/>
      <c r="R142" s="147"/>
      <c r="S142" s="147"/>
      <c r="T142" s="148"/>
      <c r="U142" s="147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 t="s">
        <v>137</v>
      </c>
      <c r="AF142" s="139">
        <v>0</v>
      </c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</row>
    <row r="143" spans="1:60" ht="22.5" outlineLevel="1" x14ac:dyDescent="0.2">
      <c r="A143" s="140">
        <v>66</v>
      </c>
      <c r="B143" s="140" t="s">
        <v>303</v>
      </c>
      <c r="C143" s="175" t="s">
        <v>304</v>
      </c>
      <c r="D143" s="147" t="s">
        <v>209</v>
      </c>
      <c r="E143" s="152">
        <v>1</v>
      </c>
      <c r="F143" s="155">
        <f>H143+J143</f>
        <v>0</v>
      </c>
      <c r="G143" s="156">
        <f>ROUND(E143*F143,2)</f>
        <v>0</v>
      </c>
      <c r="H143" s="156"/>
      <c r="I143" s="156">
        <f>ROUND(E143*H143,2)</f>
        <v>0</v>
      </c>
      <c r="J143" s="156"/>
      <c r="K143" s="156">
        <f>ROUND(E143*J143,2)</f>
        <v>0</v>
      </c>
      <c r="L143" s="156">
        <v>21</v>
      </c>
      <c r="M143" s="156">
        <f>G143*(1+L143/100)</f>
        <v>0</v>
      </c>
      <c r="N143" s="147">
        <v>6.7400000000000003E-3</v>
      </c>
      <c r="O143" s="147">
        <f>ROUND(E143*N143,5)</f>
        <v>6.7400000000000003E-3</v>
      </c>
      <c r="P143" s="147">
        <v>0</v>
      </c>
      <c r="Q143" s="147">
        <f>ROUND(E143*P143,5)</f>
        <v>0</v>
      </c>
      <c r="R143" s="147"/>
      <c r="S143" s="147"/>
      <c r="T143" s="148">
        <v>0.70899999999999996</v>
      </c>
      <c r="U143" s="147">
        <f>ROUND(E143*T143,2)</f>
        <v>0.71</v>
      </c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 t="s">
        <v>135</v>
      </c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</row>
    <row r="144" spans="1:60" ht="22.5" outlineLevel="1" x14ac:dyDescent="0.2">
      <c r="A144" s="140">
        <v>67</v>
      </c>
      <c r="B144" s="140" t="s">
        <v>305</v>
      </c>
      <c r="C144" s="175" t="s">
        <v>306</v>
      </c>
      <c r="D144" s="147" t="s">
        <v>209</v>
      </c>
      <c r="E144" s="152">
        <v>1</v>
      </c>
      <c r="F144" s="155">
        <f>H144+J144</f>
        <v>0</v>
      </c>
      <c r="G144" s="156">
        <f>ROUND(E144*F144,2)</f>
        <v>0</v>
      </c>
      <c r="H144" s="156"/>
      <c r="I144" s="156">
        <f>ROUND(E144*H144,2)</f>
        <v>0</v>
      </c>
      <c r="J144" s="156"/>
      <c r="K144" s="156">
        <f>ROUND(E144*J144,2)</f>
        <v>0</v>
      </c>
      <c r="L144" s="156">
        <v>21</v>
      </c>
      <c r="M144" s="156">
        <f>G144*(1+L144/100)</f>
        <v>0</v>
      </c>
      <c r="N144" s="147">
        <v>7.3999999999999999E-4</v>
      </c>
      <c r="O144" s="147">
        <f>ROUND(E144*N144,5)</f>
        <v>7.3999999999999999E-4</v>
      </c>
      <c r="P144" s="147">
        <v>0</v>
      </c>
      <c r="Q144" s="147">
        <f>ROUND(E144*P144,5)</f>
        <v>0</v>
      </c>
      <c r="R144" s="147"/>
      <c r="S144" s="147"/>
      <c r="T144" s="148">
        <v>0.92300000000000004</v>
      </c>
      <c r="U144" s="147">
        <f>ROUND(E144*T144,2)</f>
        <v>0.92</v>
      </c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 t="s">
        <v>135</v>
      </c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</row>
    <row r="145" spans="1:60" ht="22.5" outlineLevel="1" x14ac:dyDescent="0.2">
      <c r="A145" s="140">
        <v>68</v>
      </c>
      <c r="B145" s="140" t="s">
        <v>307</v>
      </c>
      <c r="C145" s="175" t="s">
        <v>308</v>
      </c>
      <c r="D145" s="147" t="s">
        <v>209</v>
      </c>
      <c r="E145" s="152">
        <v>1</v>
      </c>
      <c r="F145" s="155">
        <f>H145+J145</f>
        <v>0</v>
      </c>
      <c r="G145" s="156">
        <f>ROUND(E145*F145,2)</f>
        <v>0</v>
      </c>
      <c r="H145" s="156"/>
      <c r="I145" s="156">
        <f>ROUND(E145*H145,2)</f>
        <v>0</v>
      </c>
      <c r="J145" s="156"/>
      <c r="K145" s="156">
        <f>ROUND(E145*J145,2)</f>
        <v>0</v>
      </c>
      <c r="L145" s="156">
        <v>21</v>
      </c>
      <c r="M145" s="156">
        <f>G145*(1+L145/100)</f>
        <v>0</v>
      </c>
      <c r="N145" s="147">
        <v>7.6630000000000004E-2</v>
      </c>
      <c r="O145" s="147">
        <f>ROUND(E145*N145,5)</f>
        <v>7.6630000000000004E-2</v>
      </c>
      <c r="P145" s="147">
        <v>0</v>
      </c>
      <c r="Q145" s="147">
        <f>ROUND(E145*P145,5)</f>
        <v>0</v>
      </c>
      <c r="R145" s="147"/>
      <c r="S145" s="147"/>
      <c r="T145" s="148">
        <v>0.5</v>
      </c>
      <c r="U145" s="147">
        <f>ROUND(E145*T145,2)</f>
        <v>0.5</v>
      </c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 t="s">
        <v>135</v>
      </c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</row>
    <row r="146" spans="1:60" outlineLevel="1" x14ac:dyDescent="0.2">
      <c r="A146" s="140">
        <v>69</v>
      </c>
      <c r="B146" s="140" t="s">
        <v>309</v>
      </c>
      <c r="C146" s="175" t="s">
        <v>310</v>
      </c>
      <c r="D146" s="147" t="s">
        <v>0</v>
      </c>
      <c r="E146" s="152">
        <v>142.4</v>
      </c>
      <c r="F146" s="155">
        <f>H146+J146</f>
        <v>0</v>
      </c>
      <c r="G146" s="156">
        <f>ROUND(E146*F146,2)</f>
        <v>0</v>
      </c>
      <c r="H146" s="156"/>
      <c r="I146" s="156">
        <f>ROUND(E146*H146,2)</f>
        <v>0</v>
      </c>
      <c r="J146" s="156"/>
      <c r="K146" s="156">
        <f>ROUND(E146*J146,2)</f>
        <v>0</v>
      </c>
      <c r="L146" s="156">
        <v>21</v>
      </c>
      <c r="M146" s="156">
        <f>G146*(1+L146/100)</f>
        <v>0</v>
      </c>
      <c r="N146" s="147">
        <v>0</v>
      </c>
      <c r="O146" s="147">
        <f>ROUND(E146*N146,5)</f>
        <v>0</v>
      </c>
      <c r="P146" s="147">
        <v>0</v>
      </c>
      <c r="Q146" s="147">
        <f>ROUND(E146*P146,5)</f>
        <v>0</v>
      </c>
      <c r="R146" s="147"/>
      <c r="S146" s="147"/>
      <c r="T146" s="148">
        <v>0</v>
      </c>
      <c r="U146" s="147">
        <f>ROUND(E146*T146,2)</f>
        <v>0</v>
      </c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 t="s">
        <v>135</v>
      </c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</row>
    <row r="147" spans="1:60" x14ac:dyDescent="0.2">
      <c r="A147" s="141" t="s">
        <v>130</v>
      </c>
      <c r="B147" s="141" t="s">
        <v>88</v>
      </c>
      <c r="C147" s="177" t="s">
        <v>89</v>
      </c>
      <c r="D147" s="150"/>
      <c r="E147" s="154"/>
      <c r="F147" s="157"/>
      <c r="G147" s="157">
        <f>SUMIF(AE148:AE148,"&lt;&gt;NOR",G148:G148)</f>
        <v>0</v>
      </c>
      <c r="H147" s="157"/>
      <c r="I147" s="157">
        <f>SUM(I148:I148)</f>
        <v>0</v>
      </c>
      <c r="J147" s="157"/>
      <c r="K147" s="157">
        <f>SUM(K148:K148)</f>
        <v>0</v>
      </c>
      <c r="L147" s="157"/>
      <c r="M147" s="157">
        <f>SUM(M148:M148)</f>
        <v>0</v>
      </c>
      <c r="N147" s="150"/>
      <c r="O147" s="150">
        <f>SUM(O148:O148)</f>
        <v>2.48E-3</v>
      </c>
      <c r="P147" s="150"/>
      <c r="Q147" s="150">
        <f>SUM(Q148:Q148)</f>
        <v>0</v>
      </c>
      <c r="R147" s="150"/>
      <c r="S147" s="150"/>
      <c r="T147" s="151"/>
      <c r="U147" s="150">
        <f>SUM(U148:U148)</f>
        <v>0.56000000000000005</v>
      </c>
      <c r="AE147" t="s">
        <v>131</v>
      </c>
    </row>
    <row r="148" spans="1:60" ht="22.5" outlineLevel="1" x14ac:dyDescent="0.2">
      <c r="A148" s="140">
        <v>70</v>
      </c>
      <c r="B148" s="140" t="s">
        <v>311</v>
      </c>
      <c r="C148" s="175" t="s">
        <v>381</v>
      </c>
      <c r="D148" s="147" t="s">
        <v>168</v>
      </c>
      <c r="E148" s="152">
        <v>1.5</v>
      </c>
      <c r="F148" s="155">
        <f>H148+J148</f>
        <v>0</v>
      </c>
      <c r="G148" s="156">
        <f>ROUND(E148*F148,2)</f>
        <v>0</v>
      </c>
      <c r="H148" s="156"/>
      <c r="I148" s="156">
        <f>ROUND(E148*H148,2)</f>
        <v>0</v>
      </c>
      <c r="J148" s="156"/>
      <c r="K148" s="156">
        <f>ROUND(E148*J148,2)</f>
        <v>0</v>
      </c>
      <c r="L148" s="156">
        <v>21</v>
      </c>
      <c r="M148" s="156">
        <f>G148*(1+L148/100)</f>
        <v>0</v>
      </c>
      <c r="N148" s="147">
        <v>1.65E-3</v>
      </c>
      <c r="O148" s="147">
        <f>ROUND(E148*N148,5)</f>
        <v>2.48E-3</v>
      </c>
      <c r="P148" s="147">
        <v>0</v>
      </c>
      <c r="Q148" s="147">
        <f>ROUND(E148*P148,5)</f>
        <v>0</v>
      </c>
      <c r="R148" s="147"/>
      <c r="S148" s="147"/>
      <c r="T148" s="148">
        <v>0.37445000000000001</v>
      </c>
      <c r="U148" s="147">
        <f>ROUND(E148*T148,2)</f>
        <v>0.56000000000000005</v>
      </c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 t="s">
        <v>135</v>
      </c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</row>
    <row r="149" spans="1:60" x14ac:dyDescent="0.2">
      <c r="A149" s="141" t="s">
        <v>130</v>
      </c>
      <c r="B149" s="141" t="s">
        <v>90</v>
      </c>
      <c r="C149" s="177" t="s">
        <v>91</v>
      </c>
      <c r="D149" s="150"/>
      <c r="E149" s="154"/>
      <c r="F149" s="157"/>
      <c r="G149" s="157">
        <f>SUMIF(AE150:AE156,"&lt;&gt;NOR",G150:G156)</f>
        <v>0</v>
      </c>
      <c r="H149" s="157"/>
      <c r="I149" s="157">
        <f>SUM(I150:I156)</f>
        <v>0</v>
      </c>
      <c r="J149" s="157"/>
      <c r="K149" s="157">
        <f>SUM(K150:K156)</f>
        <v>0</v>
      </c>
      <c r="L149" s="157"/>
      <c r="M149" s="157">
        <f>SUM(M150:M156)</f>
        <v>0</v>
      </c>
      <c r="N149" s="150"/>
      <c r="O149" s="150">
        <f>SUM(O150:O156)</f>
        <v>1.75E-3</v>
      </c>
      <c r="P149" s="150"/>
      <c r="Q149" s="150">
        <f>SUM(Q150:Q156)</f>
        <v>0</v>
      </c>
      <c r="R149" s="150"/>
      <c r="S149" s="150"/>
      <c r="T149" s="151"/>
      <c r="U149" s="150">
        <f>SUM(U150:U156)</f>
        <v>11.120000000000001</v>
      </c>
      <c r="AE149" t="s">
        <v>131</v>
      </c>
    </row>
    <row r="150" spans="1:60" outlineLevel="1" x14ac:dyDescent="0.2">
      <c r="A150" s="140">
        <v>71</v>
      </c>
      <c r="B150" s="140" t="s">
        <v>312</v>
      </c>
      <c r="C150" s="175" t="s">
        <v>313</v>
      </c>
      <c r="D150" s="147" t="s">
        <v>209</v>
      </c>
      <c r="E150" s="152">
        <v>1</v>
      </c>
      <c r="F150" s="155">
        <f>H150+J150</f>
        <v>0</v>
      </c>
      <c r="G150" s="156">
        <f>ROUND(E150*F150,2)</f>
        <v>0</v>
      </c>
      <c r="H150" s="156"/>
      <c r="I150" s="156">
        <f>ROUND(E150*H150,2)</f>
        <v>0</v>
      </c>
      <c r="J150" s="156"/>
      <c r="K150" s="156">
        <f>ROUND(E150*J150,2)</f>
        <v>0</v>
      </c>
      <c r="L150" s="156">
        <v>21</v>
      </c>
      <c r="M150" s="156">
        <f>G150*(1+L150/100)</f>
        <v>0</v>
      </c>
      <c r="N150" s="147">
        <v>0</v>
      </c>
      <c r="O150" s="147">
        <f>ROUND(E150*N150,5)</f>
        <v>0</v>
      </c>
      <c r="P150" s="147">
        <v>0</v>
      </c>
      <c r="Q150" s="147">
        <f>ROUND(E150*P150,5)</f>
        <v>0</v>
      </c>
      <c r="R150" s="147"/>
      <c r="S150" s="147"/>
      <c r="T150" s="148">
        <v>1.877</v>
      </c>
      <c r="U150" s="147">
        <f>ROUND(E150*T150,2)</f>
        <v>1.88</v>
      </c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 t="s">
        <v>135</v>
      </c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</row>
    <row r="151" spans="1:60" outlineLevel="1" x14ac:dyDescent="0.2">
      <c r="A151" s="140"/>
      <c r="B151" s="140"/>
      <c r="C151" s="236" t="s">
        <v>314</v>
      </c>
      <c r="D151" s="237"/>
      <c r="E151" s="238"/>
      <c r="F151" s="239"/>
      <c r="G151" s="240"/>
      <c r="H151" s="156"/>
      <c r="I151" s="156"/>
      <c r="J151" s="156"/>
      <c r="K151" s="156"/>
      <c r="L151" s="156"/>
      <c r="M151" s="156"/>
      <c r="N151" s="147"/>
      <c r="O151" s="147"/>
      <c r="P151" s="147"/>
      <c r="Q151" s="147"/>
      <c r="R151" s="147"/>
      <c r="S151" s="147"/>
      <c r="T151" s="148"/>
      <c r="U151" s="147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 t="s">
        <v>179</v>
      </c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42" t="str">
        <f>C151</f>
        <v>osazení na thermo podložku 40mm např. Purenit</v>
      </c>
      <c r="BB151" s="139"/>
      <c r="BC151" s="139"/>
      <c r="BD151" s="139"/>
      <c r="BE151" s="139"/>
      <c r="BF151" s="139"/>
      <c r="BG151" s="139"/>
      <c r="BH151" s="139"/>
    </row>
    <row r="152" spans="1:60" ht="45" outlineLevel="1" x14ac:dyDescent="0.2">
      <c r="A152" s="140">
        <v>72</v>
      </c>
      <c r="B152" s="140" t="s">
        <v>184</v>
      </c>
      <c r="C152" s="175" t="s">
        <v>382</v>
      </c>
      <c r="D152" s="147" t="s">
        <v>315</v>
      </c>
      <c r="E152" s="152">
        <v>1</v>
      </c>
      <c r="F152" s="155">
        <f>H152+J152</f>
        <v>0</v>
      </c>
      <c r="G152" s="156">
        <f>ROUND(E152*F152,2)</f>
        <v>0</v>
      </c>
      <c r="H152" s="156"/>
      <c r="I152" s="156">
        <f>ROUND(E152*H152,2)</f>
        <v>0</v>
      </c>
      <c r="J152" s="156"/>
      <c r="K152" s="156">
        <f>ROUND(E152*J152,2)</f>
        <v>0</v>
      </c>
      <c r="L152" s="156">
        <v>21</v>
      </c>
      <c r="M152" s="156">
        <f>G152*(1+L152/100)</f>
        <v>0</v>
      </c>
      <c r="N152" s="147">
        <v>0</v>
      </c>
      <c r="O152" s="147">
        <f>ROUND(E152*N152,5)</f>
        <v>0</v>
      </c>
      <c r="P152" s="147">
        <v>0</v>
      </c>
      <c r="Q152" s="147">
        <f>ROUND(E152*P152,5)</f>
        <v>0</v>
      </c>
      <c r="R152" s="147"/>
      <c r="S152" s="147"/>
      <c r="T152" s="148">
        <v>0</v>
      </c>
      <c r="U152" s="147">
        <f>ROUND(E152*T152,2)</f>
        <v>0</v>
      </c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 t="s">
        <v>135</v>
      </c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</row>
    <row r="153" spans="1:60" outlineLevel="1" x14ac:dyDescent="0.2">
      <c r="A153" s="140"/>
      <c r="B153" s="140"/>
      <c r="C153" s="236"/>
      <c r="D153" s="237"/>
      <c r="E153" s="238"/>
      <c r="F153" s="239"/>
      <c r="G153" s="240"/>
      <c r="H153" s="156"/>
      <c r="I153" s="156"/>
      <c r="J153" s="156"/>
      <c r="K153" s="156"/>
      <c r="L153" s="156"/>
      <c r="M153" s="156"/>
      <c r="N153" s="147"/>
      <c r="O153" s="147"/>
      <c r="P153" s="147"/>
      <c r="Q153" s="147"/>
      <c r="R153" s="147"/>
      <c r="S153" s="147"/>
      <c r="T153" s="148"/>
      <c r="U153" s="147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 t="s">
        <v>179</v>
      </c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42">
        <f>C153</f>
        <v>0</v>
      </c>
      <c r="BB153" s="139"/>
      <c r="BC153" s="139"/>
      <c r="BD153" s="139"/>
      <c r="BE153" s="139"/>
      <c r="BF153" s="139"/>
      <c r="BG153" s="139"/>
      <c r="BH153" s="139"/>
    </row>
    <row r="154" spans="1:60" ht="56.25" outlineLevel="1" x14ac:dyDescent="0.2">
      <c r="A154" s="140">
        <v>73</v>
      </c>
      <c r="B154" s="140" t="s">
        <v>316</v>
      </c>
      <c r="C154" s="175" t="s">
        <v>383</v>
      </c>
      <c r="D154" s="147" t="s">
        <v>315</v>
      </c>
      <c r="E154" s="152">
        <v>7</v>
      </c>
      <c r="F154" s="155">
        <v>0</v>
      </c>
      <c r="G154" s="156">
        <f>ROUND(E154*F154,2)</f>
        <v>0</v>
      </c>
      <c r="H154" s="156"/>
      <c r="I154" s="156">
        <f>ROUND(E154*H154,2)</f>
        <v>0</v>
      </c>
      <c r="J154" s="156"/>
      <c r="K154" s="156">
        <f>ROUND(E154*J154,2)</f>
        <v>0</v>
      </c>
      <c r="L154" s="156">
        <v>21</v>
      </c>
      <c r="M154" s="156">
        <f>G154*(1+L154/100)</f>
        <v>0</v>
      </c>
      <c r="N154" s="147">
        <v>2.5000000000000001E-4</v>
      </c>
      <c r="O154" s="147">
        <f>ROUND(E154*N154,5)</f>
        <v>1.75E-3</v>
      </c>
      <c r="P154" s="147">
        <v>0</v>
      </c>
      <c r="Q154" s="147">
        <f>ROUND(E154*P154,5)</f>
        <v>0</v>
      </c>
      <c r="R154" s="147"/>
      <c r="S154" s="147"/>
      <c r="T154" s="148">
        <v>1.32</v>
      </c>
      <c r="U154" s="147">
        <f>ROUND(E154*T154,2)</f>
        <v>9.24</v>
      </c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 t="s">
        <v>135</v>
      </c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</row>
    <row r="155" spans="1:60" ht="22.5" outlineLevel="1" x14ac:dyDescent="0.2">
      <c r="A155" s="140"/>
      <c r="B155" s="140"/>
      <c r="C155" s="236" t="s">
        <v>385</v>
      </c>
      <c r="D155" s="237"/>
      <c r="E155" s="238"/>
      <c r="F155" s="239"/>
      <c r="G155" s="240"/>
      <c r="H155" s="156"/>
      <c r="I155" s="156"/>
      <c r="J155" s="156"/>
      <c r="K155" s="156"/>
      <c r="L155" s="156"/>
      <c r="M155" s="156"/>
      <c r="N155" s="147"/>
      <c r="O155" s="147"/>
      <c r="P155" s="147"/>
      <c r="Q155" s="147"/>
      <c r="R155" s="147"/>
      <c r="S155" s="147"/>
      <c r="T155" s="148"/>
      <c r="U155" s="147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 t="s">
        <v>179</v>
      </c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42" t="str">
        <f>C155</f>
        <v>viz. PD (nosný rošt 50x50x2, RAL 7015, kotvení kotvou M10 150mm,sezení dub. hranol 50x50x450 oprac.)</v>
      </c>
      <c r="BB155" s="139"/>
      <c r="BC155" s="139"/>
      <c r="BD155" s="139"/>
      <c r="BE155" s="139"/>
      <c r="BF155" s="139"/>
      <c r="BG155" s="139"/>
      <c r="BH155" s="139"/>
    </row>
    <row r="156" spans="1:60" outlineLevel="1" x14ac:dyDescent="0.2">
      <c r="A156" s="140">
        <v>74</v>
      </c>
      <c r="B156" s="140" t="s">
        <v>317</v>
      </c>
      <c r="C156" s="175" t="s">
        <v>318</v>
      </c>
      <c r="D156" s="147" t="s">
        <v>0</v>
      </c>
      <c r="E156" s="152">
        <v>1774.5</v>
      </c>
      <c r="F156" s="155">
        <f>H156+J156</f>
        <v>0</v>
      </c>
      <c r="G156" s="156">
        <f>ROUND(E156*F156,2)</f>
        <v>0</v>
      </c>
      <c r="H156" s="156"/>
      <c r="I156" s="156">
        <f>ROUND(E156*H156,2)</f>
        <v>0</v>
      </c>
      <c r="J156" s="156"/>
      <c r="K156" s="156">
        <f>ROUND(E156*J156,2)</f>
        <v>0</v>
      </c>
      <c r="L156" s="156">
        <v>21</v>
      </c>
      <c r="M156" s="156">
        <f>G156*(1+L156/100)</f>
        <v>0</v>
      </c>
      <c r="N156" s="147">
        <v>0</v>
      </c>
      <c r="O156" s="147">
        <f>ROUND(E156*N156,5)</f>
        <v>0</v>
      </c>
      <c r="P156" s="147">
        <v>0</v>
      </c>
      <c r="Q156" s="147">
        <f>ROUND(E156*P156,5)</f>
        <v>0</v>
      </c>
      <c r="R156" s="147"/>
      <c r="S156" s="147"/>
      <c r="T156" s="148">
        <v>0</v>
      </c>
      <c r="U156" s="147">
        <f>ROUND(E156*T156,2)</f>
        <v>0</v>
      </c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 t="s">
        <v>135</v>
      </c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</row>
    <row r="157" spans="1:60" x14ac:dyDescent="0.2">
      <c r="A157" s="141" t="s">
        <v>130</v>
      </c>
      <c r="B157" s="141" t="s">
        <v>92</v>
      </c>
      <c r="C157" s="177" t="s">
        <v>93</v>
      </c>
      <c r="D157" s="150"/>
      <c r="E157" s="154"/>
      <c r="F157" s="157"/>
      <c r="G157" s="157">
        <f>SUMIF(AE158:AE162,"&lt;&gt;NOR",G158:G162)</f>
        <v>0</v>
      </c>
      <c r="H157" s="157"/>
      <c r="I157" s="157">
        <f>SUM(I158:I162)</f>
        <v>0</v>
      </c>
      <c r="J157" s="157"/>
      <c r="K157" s="157">
        <f>SUM(K158:K162)</f>
        <v>0</v>
      </c>
      <c r="L157" s="157"/>
      <c r="M157" s="157">
        <f>SUM(M158:M162)</f>
        <v>0</v>
      </c>
      <c r="N157" s="150"/>
      <c r="O157" s="150">
        <f>SUM(O158:O162)</f>
        <v>4.795E-2</v>
      </c>
      <c r="P157" s="150"/>
      <c r="Q157" s="150">
        <f>SUM(Q158:Q162)</f>
        <v>0.02</v>
      </c>
      <c r="R157" s="150"/>
      <c r="S157" s="150"/>
      <c r="T157" s="151"/>
      <c r="U157" s="150">
        <f>SUM(U158:U162)</f>
        <v>4.63</v>
      </c>
      <c r="AE157" t="s">
        <v>131</v>
      </c>
    </row>
    <row r="158" spans="1:60" ht="33.75" outlineLevel="1" x14ac:dyDescent="0.2">
      <c r="A158" s="140">
        <v>75</v>
      </c>
      <c r="B158" s="140" t="s">
        <v>319</v>
      </c>
      <c r="C158" s="175" t="s">
        <v>384</v>
      </c>
      <c r="D158" s="147" t="s">
        <v>168</v>
      </c>
      <c r="E158" s="152">
        <v>2.7</v>
      </c>
      <c r="F158" s="155">
        <f>H158+J158</f>
        <v>0</v>
      </c>
      <c r="G158" s="156">
        <f>ROUND(E158*F158,2)</f>
        <v>0</v>
      </c>
      <c r="H158" s="156"/>
      <c r="I158" s="156">
        <f>ROUND(E158*H158,2)</f>
        <v>0</v>
      </c>
      <c r="J158" s="156"/>
      <c r="K158" s="156">
        <f>ROUND(E158*J158,2)</f>
        <v>0</v>
      </c>
      <c r="L158" s="156">
        <v>21</v>
      </c>
      <c r="M158" s="156">
        <f>G158*(1+L158/100)</f>
        <v>0</v>
      </c>
      <c r="N158" s="147">
        <v>1.7389999999999999E-2</v>
      </c>
      <c r="O158" s="147">
        <f>ROUND(E158*N158,5)</f>
        <v>4.6949999999999999E-2</v>
      </c>
      <c r="P158" s="147">
        <v>0</v>
      </c>
      <c r="Q158" s="147">
        <f>ROUND(E158*P158,5)</f>
        <v>0</v>
      </c>
      <c r="R158" s="147"/>
      <c r="S158" s="147"/>
      <c r="T158" s="148">
        <v>0.99643999999999999</v>
      </c>
      <c r="U158" s="147">
        <f>ROUND(E158*T158,2)</f>
        <v>2.69</v>
      </c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 t="s">
        <v>143</v>
      </c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</row>
    <row r="159" spans="1:60" outlineLevel="1" x14ac:dyDescent="0.2">
      <c r="A159" s="140"/>
      <c r="B159" s="140"/>
      <c r="C159" s="176" t="s">
        <v>320</v>
      </c>
      <c r="D159" s="149"/>
      <c r="E159" s="153">
        <v>2.7</v>
      </c>
      <c r="F159" s="156"/>
      <c r="G159" s="156"/>
      <c r="H159" s="156"/>
      <c r="I159" s="156"/>
      <c r="J159" s="156"/>
      <c r="K159" s="156"/>
      <c r="L159" s="156"/>
      <c r="M159" s="156"/>
      <c r="N159" s="147"/>
      <c r="O159" s="147"/>
      <c r="P159" s="147"/>
      <c r="Q159" s="147"/>
      <c r="R159" s="147"/>
      <c r="S159" s="147"/>
      <c r="T159" s="148"/>
      <c r="U159" s="147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 t="s">
        <v>137</v>
      </c>
      <c r="AF159" s="139">
        <v>0</v>
      </c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</row>
    <row r="160" spans="1:60" outlineLevel="1" x14ac:dyDescent="0.2">
      <c r="A160" s="140">
        <v>76</v>
      </c>
      <c r="B160" s="140" t="s">
        <v>321</v>
      </c>
      <c r="C160" s="175" t="s">
        <v>322</v>
      </c>
      <c r="D160" s="147" t="s">
        <v>323</v>
      </c>
      <c r="E160" s="152">
        <v>20</v>
      </c>
      <c r="F160" s="155">
        <f>H160+J160</f>
        <v>0</v>
      </c>
      <c r="G160" s="156">
        <f>ROUND(E160*F160,2)</f>
        <v>0</v>
      </c>
      <c r="H160" s="156"/>
      <c r="I160" s="156">
        <f>ROUND(E160*H160,2)</f>
        <v>0</v>
      </c>
      <c r="J160" s="156"/>
      <c r="K160" s="156">
        <f>ROUND(E160*J160,2)</f>
        <v>0</v>
      </c>
      <c r="L160" s="156">
        <v>21</v>
      </c>
      <c r="M160" s="156">
        <f>G160*(1+L160/100)</f>
        <v>0</v>
      </c>
      <c r="N160" s="147">
        <v>5.0000000000000002E-5</v>
      </c>
      <c r="O160" s="147">
        <f>ROUND(E160*N160,5)</f>
        <v>1E-3</v>
      </c>
      <c r="P160" s="147">
        <v>1E-3</v>
      </c>
      <c r="Q160" s="147">
        <f>ROUND(E160*P160,5)</f>
        <v>0.02</v>
      </c>
      <c r="R160" s="147"/>
      <c r="S160" s="147"/>
      <c r="T160" s="148">
        <v>9.7000000000000003E-2</v>
      </c>
      <c r="U160" s="147">
        <f>ROUND(E160*T160,2)</f>
        <v>1.94</v>
      </c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 t="s">
        <v>135</v>
      </c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</row>
    <row r="161" spans="1:60" outlineLevel="1" x14ac:dyDescent="0.2">
      <c r="A161" s="140"/>
      <c r="B161" s="140"/>
      <c r="C161" s="236" t="s">
        <v>324</v>
      </c>
      <c r="D161" s="237"/>
      <c r="E161" s="238"/>
      <c r="F161" s="239"/>
      <c r="G161" s="240"/>
      <c r="H161" s="156"/>
      <c r="I161" s="156"/>
      <c r="J161" s="156"/>
      <c r="K161" s="156"/>
      <c r="L161" s="156"/>
      <c r="M161" s="156"/>
      <c r="N161" s="147"/>
      <c r="O161" s="147"/>
      <c r="P161" s="147"/>
      <c r="Q161" s="147"/>
      <c r="R161" s="147"/>
      <c r="S161" s="147"/>
      <c r="T161" s="148"/>
      <c r="U161" s="147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 t="s">
        <v>179</v>
      </c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42" t="str">
        <f>C161</f>
        <v>okenní mříž</v>
      </c>
      <c r="BB161" s="139"/>
      <c r="BC161" s="139"/>
      <c r="BD161" s="139"/>
      <c r="BE161" s="139"/>
      <c r="BF161" s="139"/>
      <c r="BG161" s="139"/>
      <c r="BH161" s="139"/>
    </row>
    <row r="162" spans="1:60" outlineLevel="1" x14ac:dyDescent="0.2">
      <c r="A162" s="140">
        <v>77</v>
      </c>
      <c r="B162" s="140" t="s">
        <v>325</v>
      </c>
      <c r="C162" s="175" t="s">
        <v>326</v>
      </c>
      <c r="D162" s="147" t="s">
        <v>0</v>
      </c>
      <c r="E162" s="152">
        <v>155.04</v>
      </c>
      <c r="F162" s="155">
        <f>H162+J162</f>
        <v>0</v>
      </c>
      <c r="G162" s="156">
        <f>ROUND(E162*F162,2)</f>
        <v>0</v>
      </c>
      <c r="H162" s="156"/>
      <c r="I162" s="156">
        <f>ROUND(E162*H162,2)</f>
        <v>0</v>
      </c>
      <c r="J162" s="156"/>
      <c r="K162" s="156">
        <f>ROUND(E162*J162,2)</f>
        <v>0</v>
      </c>
      <c r="L162" s="156">
        <v>21</v>
      </c>
      <c r="M162" s="156">
        <f>G162*(1+L162/100)</f>
        <v>0</v>
      </c>
      <c r="N162" s="147">
        <v>0</v>
      </c>
      <c r="O162" s="147">
        <f>ROUND(E162*N162,5)</f>
        <v>0</v>
      </c>
      <c r="P162" s="147">
        <v>0</v>
      </c>
      <c r="Q162" s="147">
        <f>ROUND(E162*P162,5)</f>
        <v>0</v>
      </c>
      <c r="R162" s="147"/>
      <c r="S162" s="147"/>
      <c r="T162" s="148">
        <v>0</v>
      </c>
      <c r="U162" s="147">
        <f>ROUND(E162*T162,2)</f>
        <v>0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 t="s">
        <v>135</v>
      </c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</row>
    <row r="163" spans="1:60" x14ac:dyDescent="0.2">
      <c r="A163" s="141" t="s">
        <v>130</v>
      </c>
      <c r="B163" s="141" t="s">
        <v>94</v>
      </c>
      <c r="C163" s="177" t="s">
        <v>95</v>
      </c>
      <c r="D163" s="150"/>
      <c r="E163" s="154"/>
      <c r="F163" s="157"/>
      <c r="G163" s="157">
        <f>SUMIF(AE164:AE164,"&lt;&gt;NOR",G164:G164)</f>
        <v>0</v>
      </c>
      <c r="H163" s="157"/>
      <c r="I163" s="157">
        <f>SUM(I164:I164)</f>
        <v>0</v>
      </c>
      <c r="J163" s="157"/>
      <c r="K163" s="157">
        <f>SUM(K164:K164)</f>
        <v>0</v>
      </c>
      <c r="L163" s="157"/>
      <c r="M163" s="157">
        <f>SUM(M164:M164)</f>
        <v>0</v>
      </c>
      <c r="N163" s="150"/>
      <c r="O163" s="150">
        <f>SUM(O164:O164)</f>
        <v>6.9120000000000001E-2</v>
      </c>
      <c r="P163" s="150"/>
      <c r="Q163" s="150">
        <f>SUM(Q164:Q164)</f>
        <v>0</v>
      </c>
      <c r="R163" s="150"/>
      <c r="S163" s="150"/>
      <c r="T163" s="151"/>
      <c r="U163" s="150">
        <f>SUM(U164:U164)</f>
        <v>2.4</v>
      </c>
      <c r="AE163" t="s">
        <v>131</v>
      </c>
    </row>
    <row r="164" spans="1:60" outlineLevel="1" x14ac:dyDescent="0.2">
      <c r="A164" s="140">
        <v>78</v>
      </c>
      <c r="B164" s="140" t="s">
        <v>327</v>
      </c>
      <c r="C164" s="175" t="s">
        <v>328</v>
      </c>
      <c r="D164" s="147" t="s">
        <v>209</v>
      </c>
      <c r="E164" s="152">
        <v>8</v>
      </c>
      <c r="F164" s="155">
        <f>H164+J164</f>
        <v>0</v>
      </c>
      <c r="G164" s="156">
        <f>ROUND(E164*F164,2)</f>
        <v>0</v>
      </c>
      <c r="H164" s="156"/>
      <c r="I164" s="156">
        <f>ROUND(E164*H164,2)</f>
        <v>0</v>
      </c>
      <c r="J164" s="156"/>
      <c r="K164" s="156">
        <f>ROUND(E164*J164,2)</f>
        <v>0</v>
      </c>
      <c r="L164" s="156">
        <v>21</v>
      </c>
      <c r="M164" s="156">
        <f>G164*(1+L164/100)</f>
        <v>0</v>
      </c>
      <c r="N164" s="147">
        <v>8.6400000000000001E-3</v>
      </c>
      <c r="O164" s="147">
        <f>ROUND(E164*N164,5)</f>
        <v>6.9120000000000001E-2</v>
      </c>
      <c r="P164" s="147">
        <v>0</v>
      </c>
      <c r="Q164" s="147">
        <f>ROUND(E164*P164,5)</f>
        <v>0</v>
      </c>
      <c r="R164" s="147"/>
      <c r="S164" s="147"/>
      <c r="T164" s="148">
        <v>0.3</v>
      </c>
      <c r="U164" s="147">
        <f>ROUND(E164*T164,2)</f>
        <v>2.4</v>
      </c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 t="s">
        <v>135</v>
      </c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</row>
    <row r="165" spans="1:60" x14ac:dyDescent="0.2">
      <c r="A165" s="141" t="s">
        <v>130</v>
      </c>
      <c r="B165" s="141" t="s">
        <v>96</v>
      </c>
      <c r="C165" s="177" t="s">
        <v>97</v>
      </c>
      <c r="D165" s="150"/>
      <c r="E165" s="154"/>
      <c r="F165" s="157"/>
      <c r="G165" s="157">
        <f>SUMIF(AE166:AE166,"&lt;&gt;NOR",G166:G166)</f>
        <v>0</v>
      </c>
      <c r="H165" s="157"/>
      <c r="I165" s="157">
        <f>SUM(I166:I166)</f>
        <v>0</v>
      </c>
      <c r="J165" s="157"/>
      <c r="K165" s="157">
        <f>SUM(K166:K166)</f>
        <v>0</v>
      </c>
      <c r="L165" s="157"/>
      <c r="M165" s="157">
        <f>SUM(M166:M166)</f>
        <v>0</v>
      </c>
      <c r="N165" s="150"/>
      <c r="O165" s="150">
        <f>SUM(O166:O166)</f>
        <v>0.12744</v>
      </c>
      <c r="P165" s="150"/>
      <c r="Q165" s="150">
        <f>SUM(Q166:Q166)</f>
        <v>0</v>
      </c>
      <c r="R165" s="150"/>
      <c r="S165" s="150"/>
      <c r="T165" s="151"/>
      <c r="U165" s="150">
        <f>SUM(U166:U166)</f>
        <v>5.76</v>
      </c>
      <c r="AE165" t="s">
        <v>131</v>
      </c>
    </row>
    <row r="166" spans="1:60" outlineLevel="1" x14ac:dyDescent="0.2">
      <c r="A166" s="140">
        <v>79</v>
      </c>
      <c r="B166" s="140" t="s">
        <v>329</v>
      </c>
      <c r="C166" s="175" t="s">
        <v>330</v>
      </c>
      <c r="D166" s="147" t="s">
        <v>209</v>
      </c>
      <c r="E166" s="152">
        <v>24</v>
      </c>
      <c r="F166" s="155">
        <f>H166+J166</f>
        <v>0</v>
      </c>
      <c r="G166" s="156">
        <f>ROUND(E166*F166,2)</f>
        <v>0</v>
      </c>
      <c r="H166" s="156"/>
      <c r="I166" s="156">
        <f>ROUND(E166*H166,2)</f>
        <v>0</v>
      </c>
      <c r="J166" s="156"/>
      <c r="K166" s="156">
        <f>ROUND(E166*J166,2)</f>
        <v>0</v>
      </c>
      <c r="L166" s="156">
        <v>21</v>
      </c>
      <c r="M166" s="156">
        <f>G166*(1+L166/100)</f>
        <v>0</v>
      </c>
      <c r="N166" s="147">
        <v>5.3099999999999996E-3</v>
      </c>
      <c r="O166" s="147">
        <f>ROUND(E166*N166,5)</f>
        <v>0.12744</v>
      </c>
      <c r="P166" s="147">
        <v>0</v>
      </c>
      <c r="Q166" s="147">
        <f>ROUND(E166*P166,5)</f>
        <v>0</v>
      </c>
      <c r="R166" s="147"/>
      <c r="S166" s="147"/>
      <c r="T166" s="148">
        <v>0.24</v>
      </c>
      <c r="U166" s="147">
        <f>ROUND(E166*T166,2)</f>
        <v>5.76</v>
      </c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 t="s">
        <v>135</v>
      </c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39"/>
      <c r="AW166" s="139"/>
      <c r="AX166" s="139"/>
      <c r="AY166" s="139"/>
      <c r="AZ166" s="139"/>
      <c r="BA166" s="139"/>
      <c r="BB166" s="139"/>
      <c r="BC166" s="139"/>
      <c r="BD166" s="139"/>
      <c r="BE166" s="139"/>
      <c r="BF166" s="139"/>
      <c r="BG166" s="139"/>
      <c r="BH166" s="139"/>
    </row>
    <row r="167" spans="1:60" x14ac:dyDescent="0.2">
      <c r="A167" s="141" t="s">
        <v>130</v>
      </c>
      <c r="B167" s="141" t="s">
        <v>98</v>
      </c>
      <c r="C167" s="177" t="s">
        <v>99</v>
      </c>
      <c r="D167" s="150"/>
      <c r="E167" s="154"/>
      <c r="F167" s="157"/>
      <c r="G167" s="157">
        <f>SUMIF(AE168:AE168,"&lt;&gt;NOR",G168:G168)</f>
        <v>0</v>
      </c>
      <c r="H167" s="157"/>
      <c r="I167" s="157">
        <f>SUM(I168:I168)</f>
        <v>0</v>
      </c>
      <c r="J167" s="157"/>
      <c r="K167" s="157">
        <f>SUM(K168:K168)</f>
        <v>0</v>
      </c>
      <c r="L167" s="157"/>
      <c r="M167" s="157">
        <f>SUM(M168:M168)</f>
        <v>0</v>
      </c>
      <c r="N167" s="150"/>
      <c r="O167" s="150">
        <f>SUM(O168:O168)</f>
        <v>3.0000000000000001E-3</v>
      </c>
      <c r="P167" s="150"/>
      <c r="Q167" s="150">
        <f>SUM(Q168:Q168)</f>
        <v>0</v>
      </c>
      <c r="R167" s="150"/>
      <c r="S167" s="150"/>
      <c r="T167" s="151"/>
      <c r="U167" s="150">
        <f>SUM(U168:U168)</f>
        <v>1.6</v>
      </c>
      <c r="AE167" t="s">
        <v>131</v>
      </c>
    </row>
    <row r="168" spans="1:60" outlineLevel="1" x14ac:dyDescent="0.2">
      <c r="A168" s="140">
        <v>80</v>
      </c>
      <c r="B168" s="140" t="s">
        <v>331</v>
      </c>
      <c r="C168" s="175" t="s">
        <v>332</v>
      </c>
      <c r="D168" s="147" t="s">
        <v>154</v>
      </c>
      <c r="E168" s="152">
        <v>15</v>
      </c>
      <c r="F168" s="155">
        <f>H168+J168</f>
        <v>0</v>
      </c>
      <c r="G168" s="156">
        <f>ROUND(E168*F168,2)</f>
        <v>0</v>
      </c>
      <c r="H168" s="156"/>
      <c r="I168" s="156">
        <f>ROUND(E168*H168,2)</f>
        <v>0</v>
      </c>
      <c r="J168" s="156"/>
      <c r="K168" s="156">
        <f>ROUND(E168*J168,2)</f>
        <v>0</v>
      </c>
      <c r="L168" s="156">
        <v>21</v>
      </c>
      <c r="M168" s="156">
        <f>G168*(1+L168/100)</f>
        <v>0</v>
      </c>
      <c r="N168" s="147">
        <v>2.0000000000000001E-4</v>
      </c>
      <c r="O168" s="147">
        <f>ROUND(E168*N168,5)</f>
        <v>3.0000000000000001E-3</v>
      </c>
      <c r="P168" s="147">
        <v>0</v>
      </c>
      <c r="Q168" s="147">
        <f>ROUND(E168*P168,5)</f>
        <v>0</v>
      </c>
      <c r="R168" s="147"/>
      <c r="S168" s="147"/>
      <c r="T168" s="148">
        <v>0.10664999999999999</v>
      </c>
      <c r="U168" s="147">
        <f>ROUND(E168*T168,2)</f>
        <v>1.6</v>
      </c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 t="s">
        <v>135</v>
      </c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39"/>
      <c r="AW168" s="139"/>
      <c r="AX168" s="139"/>
      <c r="AY168" s="139"/>
      <c r="AZ168" s="139"/>
      <c r="BA168" s="139"/>
      <c r="BB168" s="139"/>
      <c r="BC168" s="139"/>
      <c r="BD168" s="139"/>
      <c r="BE168" s="139"/>
      <c r="BF168" s="139"/>
      <c r="BG168" s="139"/>
      <c r="BH168" s="139"/>
    </row>
    <row r="169" spans="1:60" x14ac:dyDescent="0.2">
      <c r="A169" s="141" t="s">
        <v>130</v>
      </c>
      <c r="B169" s="141" t="s">
        <v>100</v>
      </c>
      <c r="C169" s="177" t="s">
        <v>101</v>
      </c>
      <c r="D169" s="150"/>
      <c r="E169" s="154"/>
      <c r="F169" s="157"/>
      <c r="G169" s="157">
        <f>SUMIF(AE170:AE187,"&lt;&gt;NOR",G170:G187)</f>
        <v>0</v>
      </c>
      <c r="H169" s="157"/>
      <c r="I169" s="157">
        <f>SUM(I170:I187)</f>
        <v>0</v>
      </c>
      <c r="J169" s="157"/>
      <c r="K169" s="157">
        <f>SUM(K170:K187)</f>
        <v>0</v>
      </c>
      <c r="L169" s="157"/>
      <c r="M169" s="157">
        <f>SUM(M170:M187)</f>
        <v>0</v>
      </c>
      <c r="N169" s="150"/>
      <c r="O169" s="150">
        <f>SUM(O170:O187)</f>
        <v>2.8405999999999998</v>
      </c>
      <c r="P169" s="150"/>
      <c r="Q169" s="150">
        <f>SUM(Q170:Q187)</f>
        <v>0</v>
      </c>
      <c r="R169" s="150"/>
      <c r="S169" s="150"/>
      <c r="T169" s="151"/>
      <c r="U169" s="150">
        <f>SUM(U170:U187)</f>
        <v>93.45</v>
      </c>
      <c r="AE169" t="s">
        <v>131</v>
      </c>
    </row>
    <row r="170" spans="1:60" outlineLevel="1" x14ac:dyDescent="0.2">
      <c r="A170" s="140">
        <v>81</v>
      </c>
      <c r="B170" s="140" t="s">
        <v>333</v>
      </c>
      <c r="C170" s="175" t="s">
        <v>334</v>
      </c>
      <c r="D170" s="147" t="s">
        <v>323</v>
      </c>
      <c r="E170" s="152">
        <v>268.8</v>
      </c>
      <c r="F170" s="155">
        <f>H170+J170</f>
        <v>0</v>
      </c>
      <c r="G170" s="156">
        <f>ROUND(E170*F170,2)</f>
        <v>0</v>
      </c>
      <c r="H170" s="156"/>
      <c r="I170" s="156">
        <f>ROUND(E170*H170,2)</f>
        <v>0</v>
      </c>
      <c r="J170" s="156"/>
      <c r="K170" s="156">
        <f>ROUND(E170*J170,2)</f>
        <v>0</v>
      </c>
      <c r="L170" s="156">
        <v>21</v>
      </c>
      <c r="M170" s="156">
        <f>G170*(1+L170/100)</f>
        <v>0</v>
      </c>
      <c r="N170" s="147">
        <v>1.0499999999999999E-3</v>
      </c>
      <c r="O170" s="147">
        <f>ROUND(E170*N170,5)</f>
        <v>0.28223999999999999</v>
      </c>
      <c r="P170" s="147">
        <v>0</v>
      </c>
      <c r="Q170" s="147">
        <f>ROUND(E170*P170,5)</f>
        <v>0</v>
      </c>
      <c r="R170" s="147"/>
      <c r="S170" s="147"/>
      <c r="T170" s="148">
        <v>5.5160000000000001E-2</v>
      </c>
      <c r="U170" s="147">
        <f>ROUND(E170*T170,2)</f>
        <v>14.83</v>
      </c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 t="s">
        <v>143</v>
      </c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39"/>
      <c r="AW170" s="139"/>
      <c r="AX170" s="139"/>
      <c r="AY170" s="139"/>
      <c r="AZ170" s="139"/>
      <c r="BA170" s="139"/>
      <c r="BB170" s="139"/>
      <c r="BC170" s="139"/>
      <c r="BD170" s="139"/>
      <c r="BE170" s="139"/>
      <c r="BF170" s="139"/>
      <c r="BG170" s="139"/>
      <c r="BH170" s="139"/>
    </row>
    <row r="171" spans="1:60" ht="13.15" customHeight="1" outlineLevel="1" x14ac:dyDescent="0.2">
      <c r="A171" s="140"/>
      <c r="B171" s="140"/>
      <c r="C171" s="236" t="s">
        <v>386</v>
      </c>
      <c r="D171" s="237"/>
      <c r="E171" s="238"/>
      <c r="F171" s="239"/>
      <c r="G171" s="240"/>
      <c r="H171" s="156"/>
      <c r="I171" s="156"/>
      <c r="J171" s="156"/>
      <c r="K171" s="156"/>
      <c r="L171" s="156"/>
      <c r="M171" s="156"/>
      <c r="N171" s="147"/>
      <c r="O171" s="147"/>
      <c r="P171" s="147"/>
      <c r="Q171" s="147"/>
      <c r="R171" s="147"/>
      <c r="S171" s="147"/>
      <c r="T171" s="148"/>
      <c r="U171" s="147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 t="s">
        <v>179</v>
      </c>
      <c r="AF171" s="139"/>
      <c r="AG171" s="139"/>
      <c r="AH171" s="139"/>
      <c r="AI171" s="139"/>
      <c r="AJ171" s="139"/>
      <c r="AK171" s="139"/>
      <c r="AL171" s="139"/>
      <c r="AM171" s="139"/>
      <c r="AN171" s="139"/>
      <c r="AO171" s="139"/>
      <c r="AP171" s="139"/>
      <c r="AQ171" s="139"/>
      <c r="AR171" s="139"/>
      <c r="AS171" s="139"/>
      <c r="AT171" s="139"/>
      <c r="AU171" s="139"/>
      <c r="AV171" s="139"/>
      <c r="AW171" s="139"/>
      <c r="AX171" s="139"/>
      <c r="AY171" s="139"/>
      <c r="AZ171" s="139"/>
      <c r="BA171" s="142" t="str">
        <f>C171</f>
        <v>zastřešení - ocel. konstrukce dle PD (jekl 60x120 a 60x140), pozinkované a práškově lakované RAL 7015)</v>
      </c>
      <c r="BB171" s="139"/>
      <c r="BC171" s="139"/>
      <c r="BD171" s="139"/>
      <c r="BE171" s="139"/>
      <c r="BF171" s="139"/>
      <c r="BG171" s="139"/>
      <c r="BH171" s="139"/>
    </row>
    <row r="172" spans="1:60" outlineLevel="1" x14ac:dyDescent="0.2">
      <c r="A172" s="140">
        <v>82</v>
      </c>
      <c r="B172" s="140" t="s">
        <v>335</v>
      </c>
      <c r="C172" s="175" t="s">
        <v>336</v>
      </c>
      <c r="D172" s="147" t="s">
        <v>209</v>
      </c>
      <c r="E172" s="152">
        <v>8</v>
      </c>
      <c r="F172" s="155">
        <f>H172+J172</f>
        <v>0</v>
      </c>
      <c r="G172" s="156">
        <f>ROUND(E172*F172,2)</f>
        <v>0</v>
      </c>
      <c r="H172" s="156"/>
      <c r="I172" s="156">
        <f>ROUND(E172*H172,2)</f>
        <v>0</v>
      </c>
      <c r="J172" s="156"/>
      <c r="K172" s="156">
        <f>ROUND(E172*J172,2)</f>
        <v>0</v>
      </c>
      <c r="L172" s="156">
        <v>21</v>
      </c>
      <c r="M172" s="156">
        <f>G172*(1+L172/100)</f>
        <v>0</v>
      </c>
      <c r="N172" s="147">
        <v>3.32E-3</v>
      </c>
      <c r="O172" s="147">
        <f>ROUND(E172*N172,5)</f>
        <v>2.656E-2</v>
      </c>
      <c r="P172" s="147">
        <v>0</v>
      </c>
      <c r="Q172" s="147">
        <f>ROUND(E172*P172,5)</f>
        <v>0</v>
      </c>
      <c r="R172" s="147"/>
      <c r="S172" s="147"/>
      <c r="T172" s="148">
        <v>0.377</v>
      </c>
      <c r="U172" s="147">
        <f>ROUND(E172*T172,2)</f>
        <v>3.02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 t="s">
        <v>135</v>
      </c>
      <c r="AF172" s="139"/>
      <c r="AG172" s="139"/>
      <c r="AH172" s="139"/>
      <c r="AI172" s="139"/>
      <c r="AJ172" s="139"/>
      <c r="AK172" s="139"/>
      <c r="AL172" s="139"/>
      <c r="AM172" s="139"/>
      <c r="AN172" s="139"/>
      <c r="AO172" s="139"/>
      <c r="AP172" s="139"/>
      <c r="AQ172" s="139"/>
      <c r="AR172" s="139"/>
      <c r="AS172" s="139"/>
      <c r="AT172" s="139"/>
      <c r="AU172" s="139"/>
      <c r="AV172" s="139"/>
      <c r="AW172" s="139"/>
      <c r="AX172" s="139"/>
      <c r="AY172" s="139"/>
      <c r="AZ172" s="139"/>
      <c r="BA172" s="139"/>
      <c r="BB172" s="139"/>
      <c r="BC172" s="139"/>
      <c r="BD172" s="139"/>
      <c r="BE172" s="139"/>
      <c r="BF172" s="139"/>
      <c r="BG172" s="139"/>
      <c r="BH172" s="139"/>
    </row>
    <row r="173" spans="1:60" outlineLevel="1" x14ac:dyDescent="0.2">
      <c r="A173" s="140">
        <v>83</v>
      </c>
      <c r="B173" s="140" t="s">
        <v>337</v>
      </c>
      <c r="C173" s="175" t="s">
        <v>338</v>
      </c>
      <c r="D173" s="147" t="s">
        <v>154</v>
      </c>
      <c r="E173" s="152">
        <v>6.0449999999999999</v>
      </c>
      <c r="F173" s="155">
        <f>H173+J173</f>
        <v>0</v>
      </c>
      <c r="G173" s="156">
        <f>ROUND(E173*F173,2)</f>
        <v>0</v>
      </c>
      <c r="H173" s="156"/>
      <c r="I173" s="156">
        <f>ROUND(E173*H173,2)</f>
        <v>0</v>
      </c>
      <c r="J173" s="156"/>
      <c r="K173" s="156">
        <f>ROUND(E173*J173,2)</f>
        <v>0</v>
      </c>
      <c r="L173" s="156">
        <v>21</v>
      </c>
      <c r="M173" s="156">
        <f>G173*(1+L173/100)</f>
        <v>0</v>
      </c>
      <c r="N173" s="147">
        <v>1.1E-4</v>
      </c>
      <c r="O173" s="147">
        <f>ROUND(E173*N173,5)</f>
        <v>6.6E-4</v>
      </c>
      <c r="P173" s="147">
        <v>0</v>
      </c>
      <c r="Q173" s="147">
        <f>ROUND(E173*P173,5)</f>
        <v>0</v>
      </c>
      <c r="R173" s="147"/>
      <c r="S173" s="147"/>
      <c r="T173" s="148">
        <v>0.79200000000000004</v>
      </c>
      <c r="U173" s="147">
        <f>ROUND(E173*T173,2)</f>
        <v>4.79</v>
      </c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 t="s">
        <v>135</v>
      </c>
      <c r="AF173" s="139"/>
      <c r="AG173" s="139"/>
      <c r="AH173" s="139"/>
      <c r="AI173" s="139"/>
      <c r="AJ173" s="139"/>
      <c r="AK173" s="139"/>
      <c r="AL173" s="139"/>
      <c r="AM173" s="139"/>
      <c r="AN173" s="139"/>
      <c r="AO173" s="139"/>
      <c r="AP173" s="139"/>
      <c r="AQ173" s="139"/>
      <c r="AR173" s="139"/>
      <c r="AS173" s="139"/>
      <c r="AT173" s="139"/>
      <c r="AU173" s="139"/>
      <c r="AV173" s="139"/>
      <c r="AW173" s="139"/>
      <c r="AX173" s="139"/>
      <c r="AY173" s="139"/>
      <c r="AZ173" s="139"/>
      <c r="BA173" s="139"/>
      <c r="BB173" s="139"/>
      <c r="BC173" s="139"/>
      <c r="BD173" s="139"/>
      <c r="BE173" s="139"/>
      <c r="BF173" s="139"/>
      <c r="BG173" s="139"/>
      <c r="BH173" s="139"/>
    </row>
    <row r="174" spans="1:60" outlineLevel="1" x14ac:dyDescent="0.2">
      <c r="A174" s="140"/>
      <c r="B174" s="140"/>
      <c r="C174" s="236" t="s">
        <v>339</v>
      </c>
      <c r="D174" s="237"/>
      <c r="E174" s="238"/>
      <c r="F174" s="239"/>
      <c r="G174" s="240"/>
      <c r="H174" s="156"/>
      <c r="I174" s="156"/>
      <c r="J174" s="156"/>
      <c r="K174" s="156"/>
      <c r="L174" s="156"/>
      <c r="M174" s="156"/>
      <c r="N174" s="147"/>
      <c r="O174" s="147"/>
      <c r="P174" s="147"/>
      <c r="Q174" s="147"/>
      <c r="R174" s="147"/>
      <c r="S174" s="147"/>
      <c r="T174" s="148"/>
      <c r="U174" s="147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 t="s">
        <v>179</v>
      </c>
      <c r="AF174" s="139"/>
      <c r="AG174" s="139"/>
      <c r="AH174" s="139"/>
      <c r="AI174" s="139"/>
      <c r="AJ174" s="139"/>
      <c r="AK174" s="139"/>
      <c r="AL174" s="139"/>
      <c r="AM174" s="139"/>
      <c r="AN174" s="139"/>
      <c r="AO174" s="139"/>
      <c r="AP174" s="139"/>
      <c r="AQ174" s="139"/>
      <c r="AR174" s="139"/>
      <c r="AS174" s="139"/>
      <c r="AT174" s="139"/>
      <c r="AU174" s="139"/>
      <c r="AV174" s="139"/>
      <c r="AW174" s="139"/>
      <c r="AX174" s="139"/>
      <c r="AY174" s="139"/>
      <c r="AZ174" s="139"/>
      <c r="BA174" s="142" t="str">
        <f>C174</f>
        <v>dělící stěna na profily jekl 60x60x35, opláštění děrovaným plechem 1000x2000 DC/DD RAL 7015</v>
      </c>
      <c r="BB174" s="139"/>
      <c r="BC174" s="139"/>
      <c r="BD174" s="139"/>
      <c r="BE174" s="139"/>
      <c r="BF174" s="139"/>
      <c r="BG174" s="139"/>
      <c r="BH174" s="139"/>
    </row>
    <row r="175" spans="1:60" outlineLevel="1" x14ac:dyDescent="0.2">
      <c r="A175" s="140"/>
      <c r="B175" s="140"/>
      <c r="C175" s="176" t="s">
        <v>340</v>
      </c>
      <c r="D175" s="149"/>
      <c r="E175" s="153">
        <v>6.0449999999999999</v>
      </c>
      <c r="F175" s="156"/>
      <c r="G175" s="156"/>
      <c r="H175" s="156"/>
      <c r="I175" s="156"/>
      <c r="J175" s="156"/>
      <c r="K175" s="156"/>
      <c r="L175" s="156"/>
      <c r="M175" s="156"/>
      <c r="N175" s="147"/>
      <c r="O175" s="147"/>
      <c r="P175" s="147"/>
      <c r="Q175" s="147"/>
      <c r="R175" s="147"/>
      <c r="S175" s="147"/>
      <c r="T175" s="148"/>
      <c r="U175" s="147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 t="s">
        <v>137</v>
      </c>
      <c r="AF175" s="139">
        <v>0</v>
      </c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39"/>
      <c r="AX175" s="139"/>
      <c r="AY175" s="139"/>
      <c r="AZ175" s="139"/>
      <c r="BA175" s="139"/>
      <c r="BB175" s="139"/>
      <c r="BC175" s="139"/>
      <c r="BD175" s="139"/>
      <c r="BE175" s="139"/>
      <c r="BF175" s="139"/>
      <c r="BG175" s="139"/>
      <c r="BH175" s="139"/>
    </row>
    <row r="176" spans="1:60" outlineLevel="1" x14ac:dyDescent="0.2">
      <c r="A176" s="140">
        <v>84</v>
      </c>
      <c r="B176" s="140" t="s">
        <v>325</v>
      </c>
      <c r="C176" s="175" t="s">
        <v>326</v>
      </c>
      <c r="D176" s="147" t="s">
        <v>0</v>
      </c>
      <c r="E176" s="152">
        <v>487.30025000000001</v>
      </c>
      <c r="F176" s="155">
        <f>H176+J176</f>
        <v>0</v>
      </c>
      <c r="G176" s="156">
        <f>ROUND(E176*F176,2)</f>
        <v>0</v>
      </c>
      <c r="H176" s="156"/>
      <c r="I176" s="156">
        <f>ROUND(E176*H176,2)</f>
        <v>0</v>
      </c>
      <c r="J176" s="156"/>
      <c r="K176" s="156">
        <f>ROUND(E176*J176,2)</f>
        <v>0</v>
      </c>
      <c r="L176" s="156">
        <v>21</v>
      </c>
      <c r="M176" s="156">
        <f>G176*(1+L176/100)</f>
        <v>0</v>
      </c>
      <c r="N176" s="147">
        <v>0</v>
      </c>
      <c r="O176" s="147">
        <f>ROUND(E176*N176,5)</f>
        <v>0</v>
      </c>
      <c r="P176" s="147">
        <v>0</v>
      </c>
      <c r="Q176" s="147">
        <f>ROUND(E176*P176,5)</f>
        <v>0</v>
      </c>
      <c r="R176" s="147"/>
      <c r="S176" s="147"/>
      <c r="T176" s="148">
        <v>0</v>
      </c>
      <c r="U176" s="147">
        <f>ROUND(E176*T176,2)</f>
        <v>0</v>
      </c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 t="s">
        <v>135</v>
      </c>
      <c r="AF176" s="139"/>
      <c r="AG176" s="139"/>
      <c r="AH176" s="139"/>
      <c r="AI176" s="139"/>
      <c r="AJ176" s="139"/>
      <c r="AK176" s="139"/>
      <c r="AL176" s="139"/>
      <c r="AM176" s="139"/>
      <c r="AN176" s="139"/>
      <c r="AO176" s="139"/>
      <c r="AP176" s="139"/>
      <c r="AQ176" s="139"/>
      <c r="AR176" s="139"/>
      <c r="AS176" s="139"/>
      <c r="AT176" s="139"/>
      <c r="AU176" s="139"/>
      <c r="AV176" s="139"/>
      <c r="AW176" s="139"/>
      <c r="AX176" s="139"/>
      <c r="AY176" s="139"/>
      <c r="AZ176" s="139"/>
      <c r="BA176" s="139"/>
      <c r="BB176" s="139"/>
      <c r="BC176" s="139"/>
      <c r="BD176" s="139"/>
      <c r="BE176" s="139"/>
      <c r="BF176" s="139"/>
      <c r="BG176" s="139"/>
      <c r="BH176" s="139"/>
    </row>
    <row r="177" spans="1:60" ht="22.5" outlineLevel="1" x14ac:dyDescent="0.2">
      <c r="A177" s="140">
        <v>85</v>
      </c>
      <c r="B177" s="140" t="s">
        <v>341</v>
      </c>
      <c r="C177" s="175" t="s">
        <v>342</v>
      </c>
      <c r="D177" s="147" t="s">
        <v>168</v>
      </c>
      <c r="E177" s="152">
        <v>3.5</v>
      </c>
      <c r="F177" s="155">
        <f>H177+J177</f>
        <v>0</v>
      </c>
      <c r="G177" s="156">
        <f>ROUND(E177*F177,2)</f>
        <v>0</v>
      </c>
      <c r="H177" s="156"/>
      <c r="I177" s="156">
        <f>ROUND(E177*H177,2)</f>
        <v>0</v>
      </c>
      <c r="J177" s="156"/>
      <c r="K177" s="156">
        <f>ROUND(E177*J177,2)</f>
        <v>0</v>
      </c>
      <c r="L177" s="156">
        <v>21</v>
      </c>
      <c r="M177" s="156">
        <f>G177*(1+L177/100)</f>
        <v>0</v>
      </c>
      <c r="N177" s="147">
        <v>3.7399999999999998E-3</v>
      </c>
      <c r="O177" s="147">
        <f>ROUND(E177*N177,5)</f>
        <v>1.3089999999999999E-2</v>
      </c>
      <c r="P177" s="147">
        <v>0</v>
      </c>
      <c r="Q177" s="147">
        <f>ROUND(E177*P177,5)</f>
        <v>0</v>
      </c>
      <c r="R177" s="147"/>
      <c r="S177" s="147"/>
      <c r="T177" s="148">
        <v>0.59138999999999997</v>
      </c>
      <c r="U177" s="147">
        <f>ROUND(E177*T177,2)</f>
        <v>2.0699999999999998</v>
      </c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 t="s">
        <v>135</v>
      </c>
      <c r="AF177" s="139"/>
      <c r="AG177" s="139"/>
      <c r="AH177" s="139"/>
      <c r="AI177" s="139"/>
      <c r="AJ177" s="139"/>
      <c r="AK177" s="139"/>
      <c r="AL177" s="139"/>
      <c r="AM177" s="139"/>
      <c r="AN177" s="139"/>
      <c r="AO177" s="139"/>
      <c r="AP177" s="139"/>
      <c r="AQ177" s="139"/>
      <c r="AR177" s="139"/>
      <c r="AS177" s="139"/>
      <c r="AT177" s="139"/>
      <c r="AU177" s="139"/>
      <c r="AV177" s="139"/>
      <c r="AW177" s="139"/>
      <c r="AX177" s="139"/>
      <c r="AY177" s="139"/>
      <c r="AZ177" s="139"/>
      <c r="BA177" s="139"/>
      <c r="BB177" s="139"/>
      <c r="BC177" s="139"/>
      <c r="BD177" s="139"/>
      <c r="BE177" s="139"/>
      <c r="BF177" s="139"/>
      <c r="BG177" s="139"/>
      <c r="BH177" s="139"/>
    </row>
    <row r="178" spans="1:60" outlineLevel="1" x14ac:dyDescent="0.2">
      <c r="A178" s="140">
        <v>86</v>
      </c>
      <c r="B178" s="140" t="s">
        <v>343</v>
      </c>
      <c r="C178" s="175" t="s">
        <v>344</v>
      </c>
      <c r="D178" s="147" t="s">
        <v>168</v>
      </c>
      <c r="E178" s="152">
        <v>2.5</v>
      </c>
      <c r="F178" s="155">
        <f>H178+J178</f>
        <v>0</v>
      </c>
      <c r="G178" s="156">
        <f>ROUND(E178*F178,2)</f>
        <v>0</v>
      </c>
      <c r="H178" s="156"/>
      <c r="I178" s="156">
        <f>ROUND(E178*H178,2)</f>
        <v>0</v>
      </c>
      <c r="J178" s="156"/>
      <c r="K178" s="156">
        <f>ROUND(E178*J178,2)</f>
        <v>0</v>
      </c>
      <c r="L178" s="156">
        <v>21</v>
      </c>
      <c r="M178" s="156">
        <f>G178*(1+L178/100)</f>
        <v>0</v>
      </c>
      <c r="N178" s="147">
        <v>3.9199999999999999E-3</v>
      </c>
      <c r="O178" s="147">
        <f>ROUND(E178*N178,5)</f>
        <v>9.7999999999999997E-3</v>
      </c>
      <c r="P178" s="147">
        <v>0</v>
      </c>
      <c r="Q178" s="147">
        <f>ROUND(E178*P178,5)</f>
        <v>0</v>
      </c>
      <c r="R178" s="147"/>
      <c r="S178" s="147"/>
      <c r="T178" s="148">
        <v>0.58304999999999996</v>
      </c>
      <c r="U178" s="147">
        <f>ROUND(E178*T178,2)</f>
        <v>1.46</v>
      </c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 t="s">
        <v>135</v>
      </c>
      <c r="AF178" s="139"/>
      <c r="AG178" s="139"/>
      <c r="AH178" s="139"/>
      <c r="AI178" s="139"/>
      <c r="AJ178" s="139"/>
      <c r="AK178" s="139"/>
      <c r="AL178" s="139"/>
      <c r="AM178" s="139"/>
      <c r="AN178" s="139"/>
      <c r="AO178" s="139"/>
      <c r="AP178" s="139"/>
      <c r="AQ178" s="139"/>
      <c r="AR178" s="139"/>
      <c r="AS178" s="139"/>
      <c r="AT178" s="139"/>
      <c r="AU178" s="139"/>
      <c r="AV178" s="139"/>
      <c r="AW178" s="139"/>
      <c r="AX178" s="139"/>
      <c r="AY178" s="139"/>
      <c r="AZ178" s="139"/>
      <c r="BA178" s="139"/>
      <c r="BB178" s="139"/>
      <c r="BC178" s="139"/>
      <c r="BD178" s="139"/>
      <c r="BE178" s="139"/>
      <c r="BF178" s="139"/>
      <c r="BG178" s="139"/>
      <c r="BH178" s="139"/>
    </row>
    <row r="179" spans="1:60" outlineLevel="1" x14ac:dyDescent="0.2">
      <c r="A179" s="140">
        <v>87</v>
      </c>
      <c r="B179" s="140" t="s">
        <v>345</v>
      </c>
      <c r="C179" s="175" t="s">
        <v>346</v>
      </c>
      <c r="D179" s="147" t="s">
        <v>168</v>
      </c>
      <c r="E179" s="152">
        <v>4.7</v>
      </c>
      <c r="F179" s="155">
        <f>H179+J179</f>
        <v>0</v>
      </c>
      <c r="G179" s="156">
        <f>ROUND(E179*F179,2)</f>
        <v>0</v>
      </c>
      <c r="H179" s="156"/>
      <c r="I179" s="156">
        <f>ROUND(E179*H179,2)</f>
        <v>0</v>
      </c>
      <c r="J179" s="156"/>
      <c r="K179" s="156">
        <f>ROUND(E179*J179,2)</f>
        <v>0</v>
      </c>
      <c r="L179" s="156">
        <v>21</v>
      </c>
      <c r="M179" s="156">
        <f>G179*(1+L179/100)</f>
        <v>0</v>
      </c>
      <c r="N179" s="147">
        <v>1.91E-3</v>
      </c>
      <c r="O179" s="147">
        <f>ROUND(E179*N179,5)</f>
        <v>8.9800000000000001E-3</v>
      </c>
      <c r="P179" s="147">
        <v>0</v>
      </c>
      <c r="Q179" s="147">
        <f>ROUND(E179*P179,5)</f>
        <v>0</v>
      </c>
      <c r="R179" s="147"/>
      <c r="S179" s="147"/>
      <c r="T179" s="148">
        <v>0.25</v>
      </c>
      <c r="U179" s="147">
        <f>ROUND(E179*T179,2)</f>
        <v>1.18</v>
      </c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 t="s">
        <v>135</v>
      </c>
      <c r="AF179" s="139"/>
      <c r="AG179" s="139"/>
      <c r="AH179" s="139"/>
      <c r="AI179" s="139"/>
      <c r="AJ179" s="139"/>
      <c r="AK179" s="139"/>
      <c r="AL179" s="139"/>
      <c r="AM179" s="139"/>
      <c r="AN179" s="139"/>
      <c r="AO179" s="139"/>
      <c r="AP179" s="139"/>
      <c r="AQ179" s="139"/>
      <c r="AR179" s="139"/>
      <c r="AS179" s="139"/>
      <c r="AT179" s="139"/>
      <c r="AU179" s="139"/>
      <c r="AV179" s="139"/>
      <c r="AW179" s="139"/>
      <c r="AX179" s="139"/>
      <c r="AY179" s="139"/>
      <c r="AZ179" s="139"/>
      <c r="BA179" s="139"/>
      <c r="BB179" s="139"/>
      <c r="BC179" s="139"/>
      <c r="BD179" s="139"/>
      <c r="BE179" s="139"/>
      <c r="BF179" s="139"/>
      <c r="BG179" s="139"/>
      <c r="BH179" s="139"/>
    </row>
    <row r="180" spans="1:60" outlineLevel="1" x14ac:dyDescent="0.2">
      <c r="A180" s="140"/>
      <c r="B180" s="140"/>
      <c r="C180" s="176" t="s">
        <v>347</v>
      </c>
      <c r="D180" s="149"/>
      <c r="E180" s="153">
        <v>4.7</v>
      </c>
      <c r="F180" s="156"/>
      <c r="G180" s="156"/>
      <c r="H180" s="156"/>
      <c r="I180" s="156"/>
      <c r="J180" s="156"/>
      <c r="K180" s="156"/>
      <c r="L180" s="156"/>
      <c r="M180" s="156"/>
      <c r="N180" s="147"/>
      <c r="O180" s="147"/>
      <c r="P180" s="147"/>
      <c r="Q180" s="147"/>
      <c r="R180" s="147"/>
      <c r="S180" s="147"/>
      <c r="T180" s="148"/>
      <c r="U180" s="147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 t="s">
        <v>137</v>
      </c>
      <c r="AF180" s="139">
        <v>0</v>
      </c>
      <c r="AG180" s="139"/>
      <c r="AH180" s="139"/>
      <c r="AI180" s="139"/>
      <c r="AJ180" s="139"/>
      <c r="AK180" s="139"/>
      <c r="AL180" s="139"/>
      <c r="AM180" s="139"/>
      <c r="AN180" s="139"/>
      <c r="AO180" s="139"/>
      <c r="AP180" s="139"/>
      <c r="AQ180" s="139"/>
      <c r="AR180" s="139"/>
      <c r="AS180" s="139"/>
      <c r="AT180" s="139"/>
      <c r="AU180" s="139"/>
      <c r="AV180" s="139"/>
      <c r="AW180" s="139"/>
      <c r="AX180" s="139"/>
      <c r="AY180" s="139"/>
      <c r="AZ180" s="139"/>
      <c r="BA180" s="139"/>
      <c r="BB180" s="139"/>
      <c r="BC180" s="139"/>
      <c r="BD180" s="139"/>
      <c r="BE180" s="139"/>
      <c r="BF180" s="139"/>
      <c r="BG180" s="139"/>
      <c r="BH180" s="139"/>
    </row>
    <row r="181" spans="1:60" outlineLevel="1" x14ac:dyDescent="0.2">
      <c r="A181" s="140">
        <v>88</v>
      </c>
      <c r="B181" s="140" t="s">
        <v>348</v>
      </c>
      <c r="C181" s="175" t="s">
        <v>349</v>
      </c>
      <c r="D181" s="147" t="s">
        <v>168</v>
      </c>
      <c r="E181" s="152">
        <v>10.210000000000001</v>
      </c>
      <c r="F181" s="155">
        <f>H181+J181</f>
        <v>0</v>
      </c>
      <c r="G181" s="156">
        <f>ROUND(E181*F181,2)</f>
        <v>0</v>
      </c>
      <c r="H181" s="156"/>
      <c r="I181" s="156">
        <f>ROUND(E181*H181,2)</f>
        <v>0</v>
      </c>
      <c r="J181" s="156"/>
      <c r="K181" s="156">
        <f>ROUND(E181*J181,2)</f>
        <v>0</v>
      </c>
      <c r="L181" s="156">
        <v>21</v>
      </c>
      <c r="M181" s="156">
        <f>G181*(1+L181/100)</f>
        <v>0</v>
      </c>
      <c r="N181" s="147">
        <v>1.0300000000000001E-3</v>
      </c>
      <c r="O181" s="147">
        <f>ROUND(E181*N181,5)</f>
        <v>1.052E-2</v>
      </c>
      <c r="P181" s="147">
        <v>0</v>
      </c>
      <c r="Q181" s="147">
        <f>ROUND(E181*P181,5)</f>
        <v>0</v>
      </c>
      <c r="R181" s="147"/>
      <c r="S181" s="147"/>
      <c r="T181" s="148">
        <v>0.24</v>
      </c>
      <c r="U181" s="147">
        <f>ROUND(E181*T181,2)</f>
        <v>2.4500000000000002</v>
      </c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 t="s">
        <v>135</v>
      </c>
      <c r="AF181" s="139"/>
      <c r="AG181" s="139"/>
      <c r="AH181" s="139"/>
      <c r="AI181" s="139"/>
      <c r="AJ181" s="139"/>
      <c r="AK181" s="139"/>
      <c r="AL181" s="139"/>
      <c r="AM181" s="139"/>
      <c r="AN181" s="139"/>
      <c r="AO181" s="139"/>
      <c r="AP181" s="139"/>
      <c r="AQ181" s="139"/>
      <c r="AR181" s="139"/>
      <c r="AS181" s="139"/>
      <c r="AT181" s="139"/>
      <c r="AU181" s="139"/>
      <c r="AV181" s="139"/>
      <c r="AW181" s="139"/>
      <c r="AX181" s="139"/>
      <c r="AY181" s="139"/>
      <c r="AZ181" s="139"/>
      <c r="BA181" s="139"/>
      <c r="BB181" s="139"/>
      <c r="BC181" s="139"/>
      <c r="BD181" s="139"/>
      <c r="BE181" s="139"/>
      <c r="BF181" s="139"/>
      <c r="BG181" s="139"/>
      <c r="BH181" s="139"/>
    </row>
    <row r="182" spans="1:60" outlineLevel="1" x14ac:dyDescent="0.2">
      <c r="A182" s="140"/>
      <c r="B182" s="140"/>
      <c r="C182" s="176" t="s">
        <v>350</v>
      </c>
      <c r="D182" s="149"/>
      <c r="E182" s="153">
        <v>10.210000000000001</v>
      </c>
      <c r="F182" s="156"/>
      <c r="G182" s="156"/>
      <c r="H182" s="156"/>
      <c r="I182" s="156"/>
      <c r="J182" s="156"/>
      <c r="K182" s="156"/>
      <c r="L182" s="156"/>
      <c r="M182" s="156"/>
      <c r="N182" s="147"/>
      <c r="O182" s="147"/>
      <c r="P182" s="147"/>
      <c r="Q182" s="147"/>
      <c r="R182" s="147"/>
      <c r="S182" s="147"/>
      <c r="T182" s="148"/>
      <c r="U182" s="147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 t="s">
        <v>137</v>
      </c>
      <c r="AF182" s="139">
        <v>0</v>
      </c>
      <c r="AG182" s="139"/>
      <c r="AH182" s="139"/>
      <c r="AI182" s="139"/>
      <c r="AJ182" s="139"/>
      <c r="AK182" s="139"/>
      <c r="AL182" s="139"/>
      <c r="AM182" s="139"/>
      <c r="AN182" s="139"/>
      <c r="AO182" s="139"/>
      <c r="AP182" s="139"/>
      <c r="AQ182" s="139"/>
      <c r="AR182" s="139"/>
      <c r="AS182" s="139"/>
      <c r="AT182" s="139"/>
      <c r="AU182" s="139"/>
      <c r="AV182" s="139"/>
      <c r="AW182" s="139"/>
      <c r="AX182" s="139"/>
      <c r="AY182" s="139"/>
      <c r="AZ182" s="139"/>
      <c r="BA182" s="139"/>
      <c r="BB182" s="139"/>
      <c r="BC182" s="139"/>
      <c r="BD182" s="139"/>
      <c r="BE182" s="139"/>
      <c r="BF182" s="139"/>
      <c r="BG182" s="139"/>
      <c r="BH182" s="139"/>
    </row>
    <row r="183" spans="1:60" ht="22.5" outlineLevel="1" x14ac:dyDescent="0.2">
      <c r="A183" s="140">
        <v>89</v>
      </c>
      <c r="B183" s="140" t="s">
        <v>351</v>
      </c>
      <c r="C183" s="175" t="s">
        <v>387</v>
      </c>
      <c r="D183" s="147" t="s">
        <v>154</v>
      </c>
      <c r="E183" s="152">
        <v>14.734999999999999</v>
      </c>
      <c r="F183" s="155">
        <f>H183+J183</f>
        <v>0</v>
      </c>
      <c r="G183" s="156">
        <f>ROUND(E183*F183,2)</f>
        <v>0</v>
      </c>
      <c r="H183" s="156"/>
      <c r="I183" s="156">
        <f>ROUND(E183*H183,2)</f>
        <v>0</v>
      </c>
      <c r="J183" s="156"/>
      <c r="K183" s="156">
        <f>ROUND(E183*J183,2)</f>
        <v>0</v>
      </c>
      <c r="L183" s="156">
        <v>21</v>
      </c>
      <c r="M183" s="156">
        <f>G183*(1+L183/100)</f>
        <v>0</v>
      </c>
      <c r="N183" s="147">
        <v>3.0699999999999998E-3</v>
      </c>
      <c r="O183" s="147">
        <f>ROUND(E183*N183,5)</f>
        <v>4.5240000000000002E-2</v>
      </c>
      <c r="P183" s="147">
        <v>0</v>
      </c>
      <c r="Q183" s="147">
        <f>ROUND(E183*P183,5)</f>
        <v>0</v>
      </c>
      <c r="R183" s="147"/>
      <c r="S183" s="147"/>
      <c r="T183" s="148">
        <v>1.3109999999999999</v>
      </c>
      <c r="U183" s="147">
        <f>ROUND(E183*T183,2)</f>
        <v>19.32</v>
      </c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 t="s">
        <v>135</v>
      </c>
      <c r="AF183" s="139"/>
      <c r="AG183" s="139"/>
      <c r="AH183" s="139"/>
      <c r="AI183" s="139"/>
      <c r="AJ183" s="139"/>
      <c r="AK183" s="139"/>
      <c r="AL183" s="139"/>
      <c r="AM183" s="139"/>
      <c r="AN183" s="139"/>
      <c r="AO183" s="139"/>
      <c r="AP183" s="139"/>
      <c r="AQ183" s="139"/>
      <c r="AR183" s="139"/>
      <c r="AS183" s="139"/>
      <c r="AT183" s="139"/>
      <c r="AU183" s="139"/>
      <c r="AV183" s="139"/>
      <c r="AW183" s="139"/>
      <c r="AX183" s="139"/>
      <c r="AY183" s="139"/>
      <c r="AZ183" s="139"/>
      <c r="BA183" s="139"/>
      <c r="BB183" s="139"/>
      <c r="BC183" s="139"/>
      <c r="BD183" s="139"/>
      <c r="BE183" s="139"/>
      <c r="BF183" s="139"/>
      <c r="BG183" s="139"/>
      <c r="BH183" s="139"/>
    </row>
    <row r="184" spans="1:60" outlineLevel="1" x14ac:dyDescent="0.2">
      <c r="A184" s="140"/>
      <c r="B184" s="140"/>
      <c r="C184" s="176" t="s">
        <v>352</v>
      </c>
      <c r="D184" s="149"/>
      <c r="E184" s="153">
        <v>14.734999999999999</v>
      </c>
      <c r="F184" s="156"/>
      <c r="G184" s="156"/>
      <c r="H184" s="156"/>
      <c r="I184" s="156"/>
      <c r="J184" s="156"/>
      <c r="K184" s="156"/>
      <c r="L184" s="156"/>
      <c r="M184" s="156"/>
      <c r="N184" s="147"/>
      <c r="O184" s="147"/>
      <c r="P184" s="147"/>
      <c r="Q184" s="147"/>
      <c r="R184" s="147"/>
      <c r="S184" s="147"/>
      <c r="T184" s="148"/>
      <c r="U184" s="147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 t="s">
        <v>137</v>
      </c>
      <c r="AF184" s="139">
        <v>0</v>
      </c>
      <c r="AG184" s="139"/>
      <c r="AH184" s="139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</row>
    <row r="185" spans="1:60" outlineLevel="1" x14ac:dyDescent="0.2">
      <c r="A185" s="140">
        <v>90</v>
      </c>
      <c r="B185" s="140" t="s">
        <v>353</v>
      </c>
      <c r="C185" s="175" t="s">
        <v>354</v>
      </c>
      <c r="D185" s="147" t="s">
        <v>0</v>
      </c>
      <c r="E185" s="152">
        <v>424.81729999999999</v>
      </c>
      <c r="F185" s="155">
        <f>H185+J185</f>
        <v>0</v>
      </c>
      <c r="G185" s="156">
        <f>ROUND(E185*F185,2)</f>
        <v>0</v>
      </c>
      <c r="H185" s="156"/>
      <c r="I185" s="156">
        <f>ROUND(E185*H185,2)</f>
        <v>0</v>
      </c>
      <c r="J185" s="156"/>
      <c r="K185" s="156">
        <f>ROUND(E185*J185,2)</f>
        <v>0</v>
      </c>
      <c r="L185" s="156">
        <v>21</v>
      </c>
      <c r="M185" s="156">
        <f>G185*(1+L185/100)</f>
        <v>0</v>
      </c>
      <c r="N185" s="147">
        <v>0</v>
      </c>
      <c r="O185" s="147">
        <f>ROUND(E185*N185,5)</f>
        <v>0</v>
      </c>
      <c r="P185" s="147">
        <v>0</v>
      </c>
      <c r="Q185" s="147">
        <f>ROUND(E185*P185,5)</f>
        <v>0</v>
      </c>
      <c r="R185" s="147"/>
      <c r="S185" s="147"/>
      <c r="T185" s="148">
        <v>0</v>
      </c>
      <c r="U185" s="147">
        <f>ROUND(E185*T185,2)</f>
        <v>0</v>
      </c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 t="s">
        <v>135</v>
      </c>
      <c r="AF185" s="139"/>
      <c r="AG185" s="139"/>
      <c r="AH185" s="139"/>
      <c r="AI185" s="139"/>
      <c r="AJ185" s="139"/>
      <c r="AK185" s="139"/>
      <c r="AL185" s="139"/>
      <c r="AM185" s="139"/>
      <c r="AN185" s="139"/>
      <c r="AO185" s="139"/>
      <c r="AP185" s="139"/>
      <c r="AQ185" s="139"/>
      <c r="AR185" s="139"/>
      <c r="AS185" s="139"/>
      <c r="AT185" s="139"/>
      <c r="AU185" s="139"/>
      <c r="AV185" s="139"/>
      <c r="AW185" s="139"/>
      <c r="AX185" s="139"/>
      <c r="AY185" s="139"/>
      <c r="AZ185" s="139"/>
      <c r="BA185" s="139"/>
      <c r="BB185" s="139"/>
      <c r="BC185" s="139"/>
      <c r="BD185" s="139"/>
      <c r="BE185" s="139"/>
      <c r="BF185" s="139"/>
      <c r="BG185" s="139"/>
      <c r="BH185" s="139"/>
    </row>
    <row r="186" spans="1:60" ht="45" outlineLevel="1" x14ac:dyDescent="0.2">
      <c r="A186" s="140">
        <v>91</v>
      </c>
      <c r="B186" s="140" t="s">
        <v>355</v>
      </c>
      <c r="C186" s="175" t="s">
        <v>389</v>
      </c>
      <c r="D186" s="147" t="s">
        <v>154</v>
      </c>
      <c r="E186" s="152">
        <v>14.734999999999999</v>
      </c>
      <c r="F186" s="155">
        <f>H186+J186</f>
        <v>0</v>
      </c>
      <c r="G186" s="156">
        <f>ROUND(E186*F186,2)</f>
        <v>0</v>
      </c>
      <c r="H186" s="156"/>
      <c r="I186" s="156">
        <f>ROUND(E186*H186,2)</f>
        <v>0</v>
      </c>
      <c r="J186" s="156"/>
      <c r="K186" s="156">
        <f>ROUND(E186*J186,2)</f>
        <v>0</v>
      </c>
      <c r="L186" s="156">
        <v>21</v>
      </c>
      <c r="M186" s="156">
        <f>G186*(1+L186/100)</f>
        <v>0</v>
      </c>
      <c r="N186" s="147">
        <v>0.16583000000000001</v>
      </c>
      <c r="O186" s="147">
        <f>ROUND(E186*N186,5)</f>
        <v>2.4435099999999998</v>
      </c>
      <c r="P186" s="147">
        <v>0</v>
      </c>
      <c r="Q186" s="147">
        <f>ROUND(E186*P186,5)</f>
        <v>0</v>
      </c>
      <c r="R186" s="147"/>
      <c r="S186" s="147"/>
      <c r="T186" s="148">
        <v>3.0085000000000002</v>
      </c>
      <c r="U186" s="147">
        <f>ROUND(E186*T186,2)</f>
        <v>44.33</v>
      </c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 t="s">
        <v>143</v>
      </c>
      <c r="AF186" s="139"/>
      <c r="AG186" s="139"/>
      <c r="AH186" s="139"/>
      <c r="AI186" s="139"/>
      <c r="AJ186" s="139"/>
      <c r="AK186" s="139"/>
      <c r="AL186" s="139"/>
      <c r="AM186" s="139"/>
      <c r="AN186" s="139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39"/>
      <c r="BH186" s="139"/>
    </row>
    <row r="187" spans="1:60" outlineLevel="1" x14ac:dyDescent="0.2">
      <c r="A187" s="140"/>
      <c r="B187" s="140"/>
      <c r="C187" s="236" t="s">
        <v>388</v>
      </c>
      <c r="D187" s="237"/>
      <c r="E187" s="238"/>
      <c r="F187" s="239"/>
      <c r="G187" s="240"/>
      <c r="H187" s="156"/>
      <c r="I187" s="156"/>
      <c r="J187" s="156"/>
      <c r="K187" s="156"/>
      <c r="L187" s="156"/>
      <c r="M187" s="156"/>
      <c r="N187" s="147"/>
      <c r="O187" s="147"/>
      <c r="P187" s="147"/>
      <c r="Q187" s="147"/>
      <c r="R187" s="147"/>
      <c r="S187" s="147"/>
      <c r="T187" s="148"/>
      <c r="U187" s="147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 t="s">
        <v>179</v>
      </c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39"/>
      <c r="AW187" s="139"/>
      <c r="AX187" s="139"/>
      <c r="AY187" s="139"/>
      <c r="AZ187" s="139"/>
      <c r="BA187" s="142" t="str">
        <f>C187</f>
        <v>viz. PD - Výkres č.06 Nový stav - Detaily - přístřešek</v>
      </c>
      <c r="BB187" s="139"/>
      <c r="BC187" s="139"/>
      <c r="BD187" s="139"/>
      <c r="BE187" s="139"/>
      <c r="BF187" s="139"/>
      <c r="BG187" s="139"/>
      <c r="BH187" s="139"/>
    </row>
    <row r="188" spans="1:60" x14ac:dyDescent="0.2">
      <c r="A188" s="141" t="s">
        <v>130</v>
      </c>
      <c r="B188" s="141" t="s">
        <v>102</v>
      </c>
      <c r="C188" s="177" t="s">
        <v>26</v>
      </c>
      <c r="D188" s="150"/>
      <c r="E188" s="154"/>
      <c r="F188" s="157"/>
      <c r="G188" s="157">
        <f>SUMIF(AE189:AE189,"&lt;&gt;NOR",G189:G189)</f>
        <v>0</v>
      </c>
      <c r="H188" s="157"/>
      <c r="I188" s="157">
        <f>SUM(I189:I189)</f>
        <v>0</v>
      </c>
      <c r="J188" s="157"/>
      <c r="K188" s="157">
        <f>SUM(K189:K189)</f>
        <v>0</v>
      </c>
      <c r="L188" s="157"/>
      <c r="M188" s="157">
        <f>SUM(M189:M189)</f>
        <v>0</v>
      </c>
      <c r="N188" s="150"/>
      <c r="O188" s="150">
        <f>SUM(O189:O189)</f>
        <v>0</v>
      </c>
      <c r="P188" s="150"/>
      <c r="Q188" s="150">
        <f>SUM(Q189:Q189)</f>
        <v>0</v>
      </c>
      <c r="R188" s="150"/>
      <c r="S188" s="150"/>
      <c r="T188" s="151"/>
      <c r="U188" s="150">
        <f>SUM(U189:U189)</f>
        <v>0</v>
      </c>
      <c r="AE188" t="s">
        <v>131</v>
      </c>
    </row>
    <row r="189" spans="1:60" ht="33.75" outlineLevel="1" x14ac:dyDescent="0.2">
      <c r="A189" s="165">
        <v>92</v>
      </c>
      <c r="B189" s="165" t="s">
        <v>56</v>
      </c>
      <c r="C189" s="178" t="s">
        <v>390</v>
      </c>
      <c r="D189" s="166" t="s">
        <v>315</v>
      </c>
      <c r="E189" s="167">
        <v>1</v>
      </c>
      <c r="F189" s="168">
        <f>H189+J189</f>
        <v>0</v>
      </c>
      <c r="G189" s="169">
        <f>ROUND(E189*F189,2)</f>
        <v>0</v>
      </c>
      <c r="H189" s="169"/>
      <c r="I189" s="169">
        <f>ROUND(E189*H189,2)</f>
        <v>0</v>
      </c>
      <c r="J189" s="169"/>
      <c r="K189" s="169">
        <f>ROUND(E189*J189,2)</f>
        <v>0</v>
      </c>
      <c r="L189" s="169">
        <v>21</v>
      </c>
      <c r="M189" s="169">
        <f>G189*(1+L189/100)</f>
        <v>0</v>
      </c>
      <c r="N189" s="166">
        <v>0</v>
      </c>
      <c r="O189" s="166">
        <f>ROUND(E189*N189,5)</f>
        <v>0</v>
      </c>
      <c r="P189" s="166">
        <v>0</v>
      </c>
      <c r="Q189" s="166">
        <f>ROUND(E189*P189,5)</f>
        <v>0</v>
      </c>
      <c r="R189" s="166"/>
      <c r="S189" s="166"/>
      <c r="T189" s="170">
        <v>0</v>
      </c>
      <c r="U189" s="166">
        <f>ROUND(E189*T189,2)</f>
        <v>0</v>
      </c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 t="s">
        <v>135</v>
      </c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39"/>
      <c r="AW189" s="139"/>
      <c r="AX189" s="139"/>
      <c r="AY189" s="139"/>
      <c r="AZ189" s="139"/>
      <c r="BA189" s="139"/>
      <c r="BB189" s="139"/>
      <c r="BC189" s="139"/>
      <c r="BD189" s="139"/>
      <c r="BE189" s="139"/>
      <c r="BF189" s="139"/>
      <c r="BG189" s="139"/>
      <c r="BH189" s="139"/>
    </row>
    <row r="190" spans="1:60" x14ac:dyDescent="0.2">
      <c r="A190" s="4"/>
      <c r="B190" s="5" t="s">
        <v>356</v>
      </c>
      <c r="C190" s="179" t="s">
        <v>356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AC190">
        <v>12</v>
      </c>
      <c r="AD190">
        <v>21</v>
      </c>
    </row>
    <row r="191" spans="1:60" x14ac:dyDescent="0.2">
      <c r="A191" s="171"/>
      <c r="B191" s="172" t="s">
        <v>28</v>
      </c>
      <c r="C191" s="180" t="s">
        <v>356</v>
      </c>
      <c r="D191" s="173"/>
      <c r="E191" s="173"/>
      <c r="F191" s="173"/>
      <c r="G191" s="174">
        <f>G8+G19+G26+G40+G55+G76+G83+G91+G94+G98+G100+G104+G113+G125+G128+G140+G147+G149+G157+G163+G165+G167+G169+G188</f>
        <v>0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AC191">
        <f>SUMIF(L7:L189,AC190,G7:G189)</f>
        <v>0</v>
      </c>
      <c r="AD191">
        <f>SUMIF(L7:L189,AD190,G7:G189)</f>
        <v>0</v>
      </c>
      <c r="AE191" t="s">
        <v>357</v>
      </c>
    </row>
    <row r="192" spans="1:60" x14ac:dyDescent="0.2">
      <c r="A192" s="4"/>
      <c r="B192" s="5" t="s">
        <v>356</v>
      </c>
      <c r="C192" s="179" t="s">
        <v>356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31" x14ac:dyDescent="0.2">
      <c r="A193" s="4"/>
      <c r="B193" s="5" t="s">
        <v>356</v>
      </c>
      <c r="C193" s="179" t="s">
        <v>356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31" x14ac:dyDescent="0.2">
      <c r="A194" s="248" t="s">
        <v>358</v>
      </c>
      <c r="B194" s="248"/>
      <c r="C194" s="249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31" x14ac:dyDescent="0.2">
      <c r="A195" s="250"/>
      <c r="B195" s="251"/>
      <c r="C195" s="252"/>
      <c r="D195" s="251"/>
      <c r="E195" s="251"/>
      <c r="F195" s="251"/>
      <c r="G195" s="253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AE195" t="s">
        <v>359</v>
      </c>
    </row>
    <row r="196" spans="1:31" x14ac:dyDescent="0.2">
      <c r="A196" s="254"/>
      <c r="B196" s="255"/>
      <c r="C196" s="256"/>
      <c r="D196" s="255"/>
      <c r="E196" s="255"/>
      <c r="F196" s="255"/>
      <c r="G196" s="25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31" x14ac:dyDescent="0.2">
      <c r="A197" s="254"/>
      <c r="B197" s="255"/>
      <c r="C197" s="256"/>
      <c r="D197" s="255"/>
      <c r="E197" s="255"/>
      <c r="F197" s="255"/>
      <c r="G197" s="25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31" x14ac:dyDescent="0.2">
      <c r="A198" s="254"/>
      <c r="B198" s="255"/>
      <c r="C198" s="256"/>
      <c r="D198" s="255"/>
      <c r="E198" s="255"/>
      <c r="F198" s="255"/>
      <c r="G198" s="25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31" x14ac:dyDescent="0.2">
      <c r="A199" s="258"/>
      <c r="B199" s="259"/>
      <c r="C199" s="260"/>
      <c r="D199" s="259"/>
      <c r="E199" s="259"/>
      <c r="F199" s="259"/>
      <c r="G199" s="26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31" x14ac:dyDescent="0.2">
      <c r="A200" s="4"/>
      <c r="B200" s="5" t="s">
        <v>356</v>
      </c>
      <c r="C200" s="179" t="s">
        <v>356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31" x14ac:dyDescent="0.2">
      <c r="C201" s="181"/>
      <c r="AE201" t="s">
        <v>360</v>
      </c>
    </row>
  </sheetData>
  <sheetProtection algorithmName="SHA-512" hashValue="bTgeCc7qqY2eGUJvDj0gXBC973G1BRJCGXu3UK4zxzgspeVtN6OUsEv5sLHLMWKYWnL4i/AJB5vBtZzrz7c3EQ==" saltValue="CAa/NNeDa8RtLxf7w5HZlw==" spinCount="100000" sheet="1" objects="1" scenarios="1"/>
  <mergeCells count="20">
    <mergeCell ref="A194:C194"/>
    <mergeCell ref="A195:G199"/>
    <mergeCell ref="C153:G153"/>
    <mergeCell ref="C155:G155"/>
    <mergeCell ref="C161:G161"/>
    <mergeCell ref="C171:G171"/>
    <mergeCell ref="C174:G174"/>
    <mergeCell ref="C187:G187"/>
    <mergeCell ref="C151:G151"/>
    <mergeCell ref="A1:G1"/>
    <mergeCell ref="C2:G2"/>
    <mergeCell ref="C3:G3"/>
    <mergeCell ref="C4:G4"/>
    <mergeCell ref="C38:G38"/>
    <mergeCell ref="C50:G50"/>
    <mergeCell ref="C57:G57"/>
    <mergeCell ref="C96:G96"/>
    <mergeCell ref="C103:G103"/>
    <mergeCell ref="C111:G111"/>
    <mergeCell ref="C117:G117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Hýl Filip, Bc.</cp:lastModifiedBy>
  <cp:lastPrinted>2024-07-11T09:15:24Z</cp:lastPrinted>
  <dcterms:created xsi:type="dcterms:W3CDTF">2009-04-08T07:15:50Z</dcterms:created>
  <dcterms:modified xsi:type="dcterms:W3CDTF">2024-10-21T06:47:57Z</dcterms:modified>
</cp:coreProperties>
</file>