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Antosova\Desktop\VZpodlimitka\VZ Pečovatelský dům Neštěmická\Výzva\"/>
    </mc:Choice>
  </mc:AlternateContent>
  <xr:revisionPtr revIDLastSave="0" documentId="8_{70708475-C70B-45A7-B1B2-7F64E22A44C1}" xr6:coauthVersionLast="47" xr6:coauthVersionMax="47" xr10:uidLastSave="{00000000-0000-0000-0000-000000000000}"/>
  <bookViews>
    <workbookView xWindow="1950" yWindow="855" windowWidth="15000" windowHeight="15345" xr2:uid="{00000000-000D-0000-FFFF-FFFF00000000}"/>
  </bookViews>
  <sheets>
    <sheet name="Rekapitulace stavby" sheetId="1" r:id="rId1"/>
    <sheet name="20-009-200.1 - Stavební ú..." sheetId="2" r:id="rId2"/>
    <sheet name="20-009-200.2 - Stavební ú..." sheetId="3" r:id="rId3"/>
    <sheet name="20-009-200.3 - Stavební ú..." sheetId="4" r:id="rId4"/>
    <sheet name="20-009-200.4 - Zařízení p..." sheetId="5" r:id="rId5"/>
    <sheet name="20-009-200.5 - Zařízení v..." sheetId="6" r:id="rId6"/>
    <sheet name="20-009-200.6 - Zařízení z..." sheetId="7" r:id="rId7"/>
    <sheet name="01 - Elektroinstalace NN" sheetId="8" r:id="rId8"/>
    <sheet name="02 - Rozvaděč R1" sheetId="9" r:id="rId9"/>
    <sheet name="03 - Rozvaděč R2" sheetId="10" r:id="rId10"/>
    <sheet name="04 - Slaboporudé rozvody" sheetId="11" r:id="rId11"/>
    <sheet name="05 - EZS" sheetId="12" r:id="rId12"/>
    <sheet name="06 - Fotovoltaická elektr..." sheetId="13" r:id="rId13"/>
    <sheet name="07 - Rozvaděč R-FVE-AC" sheetId="14" r:id="rId14"/>
    <sheet name="08 - Rozvaděč R-FVE-DC" sheetId="15" r:id="rId15"/>
    <sheet name="09 - IP hlásky" sheetId="16" r:id="rId16"/>
    <sheet name="20-009-200.8 - Vedlejší r..." sheetId="17" r:id="rId17"/>
    <sheet name="Pokyny pro vyplnění" sheetId="18" r:id="rId18"/>
  </sheets>
  <definedNames>
    <definedName name="_xlnm._FilterDatabase" localSheetId="7" hidden="1">'01 - Elektroinstalace NN'!$C$87:$K$333</definedName>
    <definedName name="_xlnm._FilterDatabase" localSheetId="8" hidden="1">'02 - Rozvaděč R1'!$C$86:$K$165</definedName>
    <definedName name="_xlnm._FilterDatabase" localSheetId="9" hidden="1">'03 - Rozvaděč R2'!$C$87:$K$139</definedName>
    <definedName name="_xlnm._FilterDatabase" localSheetId="10" hidden="1">'04 - Slaboporudé rozvody'!$C$92:$K$215</definedName>
    <definedName name="_xlnm._FilterDatabase" localSheetId="11" hidden="1">'05 - EZS'!$C$91:$K$168</definedName>
    <definedName name="_xlnm._FilterDatabase" localSheetId="12" hidden="1">'06 - Fotovoltaická elektr...'!$C$96:$K$205</definedName>
    <definedName name="_xlnm._FilterDatabase" localSheetId="13" hidden="1">'07 - Rozvaděč R-FVE-AC'!$C$86:$K$123</definedName>
    <definedName name="_xlnm._FilterDatabase" localSheetId="14" hidden="1">'08 - Rozvaděč R-FVE-DC'!$C$86:$K$118</definedName>
    <definedName name="_xlnm._FilterDatabase" localSheetId="15" hidden="1">'09 - IP hlásky'!$C$86:$K$134</definedName>
    <definedName name="_xlnm._FilterDatabase" localSheetId="1" hidden="1">'20-009-200.1 - Stavební ú...'!$C$103:$K$831</definedName>
    <definedName name="_xlnm._FilterDatabase" localSheetId="2" hidden="1">'20-009-200.2 - Stavební ú...'!$C$106:$K$1138</definedName>
    <definedName name="_xlnm._FilterDatabase" localSheetId="3" hidden="1">'20-009-200.3 - Stavební ú...'!$C$103:$K$1113</definedName>
    <definedName name="_xlnm._FilterDatabase" localSheetId="4" hidden="1">'20-009-200.4 - Zařízení p...'!$C$83:$K$198</definedName>
    <definedName name="_xlnm._FilterDatabase" localSheetId="5" hidden="1">'20-009-200.5 - Zařízení v...'!$C$92:$K$301</definedName>
    <definedName name="_xlnm._FilterDatabase" localSheetId="6" hidden="1">'20-009-200.6 - Zařízení z...'!$C$88:$K$472</definedName>
    <definedName name="_xlnm._FilterDatabase" localSheetId="16" hidden="1">'20-009-200.8 - Vedlejší r...'!$C$85:$K$122</definedName>
    <definedName name="_xlnm.Print_Titles" localSheetId="7">'01 - Elektroinstalace NN'!$87:$87</definedName>
    <definedName name="_xlnm.Print_Titles" localSheetId="8">'02 - Rozvaděč R1'!$86:$86</definedName>
    <definedName name="_xlnm.Print_Titles" localSheetId="9">'03 - Rozvaděč R2'!$87:$87</definedName>
    <definedName name="_xlnm.Print_Titles" localSheetId="10">'04 - Slaboporudé rozvody'!$92:$92</definedName>
    <definedName name="_xlnm.Print_Titles" localSheetId="11">'05 - EZS'!$91:$91</definedName>
    <definedName name="_xlnm.Print_Titles" localSheetId="12">'06 - Fotovoltaická elektr...'!$96:$96</definedName>
    <definedName name="_xlnm.Print_Titles" localSheetId="13">'07 - Rozvaděč R-FVE-AC'!$86:$86</definedName>
    <definedName name="_xlnm.Print_Titles" localSheetId="14">'08 - Rozvaděč R-FVE-DC'!$86:$86</definedName>
    <definedName name="_xlnm.Print_Titles" localSheetId="15">'09 - IP hlásky'!$86:$86</definedName>
    <definedName name="_xlnm.Print_Titles" localSheetId="1">'20-009-200.1 - Stavební ú...'!$103:$103</definedName>
    <definedName name="_xlnm.Print_Titles" localSheetId="2">'20-009-200.2 - Stavební ú...'!$106:$106</definedName>
    <definedName name="_xlnm.Print_Titles" localSheetId="3">'20-009-200.3 - Stavební ú...'!$103:$103</definedName>
    <definedName name="_xlnm.Print_Titles" localSheetId="4">'20-009-200.4 - Zařízení p...'!$83:$83</definedName>
    <definedName name="_xlnm.Print_Titles" localSheetId="5">'20-009-200.5 - Zařízení v...'!$92:$92</definedName>
    <definedName name="_xlnm.Print_Titles" localSheetId="6">'20-009-200.6 - Zařízení z...'!$88:$88</definedName>
    <definedName name="_xlnm.Print_Titles" localSheetId="16">'20-009-200.8 - Vedlejší r...'!$85:$85</definedName>
    <definedName name="_xlnm.Print_Titles" localSheetId="0">'Rekapitulace stavby'!$52:$52</definedName>
    <definedName name="_xlnm.Print_Area" localSheetId="7">'01 - Elektroinstalace NN'!$C$4:$J$41,'01 - Elektroinstalace NN'!$C$47:$J$67,'01 - Elektroinstalace NN'!$C$73:$K$333</definedName>
    <definedName name="_xlnm.Print_Area" localSheetId="8">'02 - Rozvaděč R1'!$C$4:$J$41,'02 - Rozvaděč R1'!$C$47:$J$66,'02 - Rozvaděč R1'!$C$72:$K$165</definedName>
    <definedName name="_xlnm.Print_Area" localSheetId="9">'03 - Rozvaděč R2'!$C$4:$J$41,'03 - Rozvaděč R2'!$C$47:$J$67,'03 - Rozvaděč R2'!$C$73:$K$139</definedName>
    <definedName name="_xlnm.Print_Area" localSheetId="10">'04 - Slaboporudé rozvody'!$C$4:$J$41,'04 - Slaboporudé rozvody'!$C$47:$J$72,'04 - Slaboporudé rozvody'!$C$78:$K$215</definedName>
    <definedName name="_xlnm.Print_Area" localSheetId="11">'05 - EZS'!$C$4:$J$41,'05 - EZS'!$C$47:$J$71,'05 - EZS'!$C$77:$K$168</definedName>
    <definedName name="_xlnm.Print_Area" localSheetId="12">'06 - Fotovoltaická elektr...'!$C$4:$J$41,'06 - Fotovoltaická elektr...'!$C$47:$J$76,'06 - Fotovoltaická elektr...'!$C$82:$K$205</definedName>
    <definedName name="_xlnm.Print_Area" localSheetId="13">'07 - Rozvaděč R-FVE-AC'!$C$4:$J$41,'07 - Rozvaděč R-FVE-AC'!$C$47:$J$66,'07 - Rozvaděč R-FVE-AC'!$C$72:$K$123</definedName>
    <definedName name="_xlnm.Print_Area" localSheetId="14">'08 - Rozvaděč R-FVE-DC'!$C$4:$J$41,'08 - Rozvaděč R-FVE-DC'!$C$47:$J$66,'08 - Rozvaděč R-FVE-DC'!$C$72:$K$118</definedName>
    <definedName name="_xlnm.Print_Area" localSheetId="15">'09 - IP hlásky'!$C$4:$J$41,'09 - IP hlásky'!$C$47:$J$66,'09 - IP hlásky'!$C$72:$K$134</definedName>
    <definedName name="_xlnm.Print_Area" localSheetId="1">'20-009-200.1 - Stavební ú...'!$C$4:$J$39,'20-009-200.1 - Stavební ú...'!$C$45:$J$85,'20-009-200.1 - Stavební ú...'!$C$91:$K$831</definedName>
    <definedName name="_xlnm.Print_Area" localSheetId="2">'20-009-200.2 - Stavební ú...'!$C$4:$J$39,'20-009-200.2 - Stavební ú...'!$C$45:$J$88,'20-009-200.2 - Stavební ú...'!$C$94:$K$1138</definedName>
    <definedName name="_xlnm.Print_Area" localSheetId="3">'20-009-200.3 - Stavební ú...'!$C$4:$J$39,'20-009-200.3 - Stavební ú...'!$C$45:$J$85,'20-009-200.3 - Stavební ú...'!$C$91:$K$1113</definedName>
    <definedName name="_xlnm.Print_Area" localSheetId="4">'20-009-200.4 - Zařízení p...'!$C$4:$J$39,'20-009-200.4 - Zařízení p...'!$C$45:$J$65,'20-009-200.4 - Zařízení p...'!$C$71:$K$198</definedName>
    <definedName name="_xlnm.Print_Area" localSheetId="5">'20-009-200.5 - Zařízení v...'!$C$4:$J$39,'20-009-200.5 - Zařízení v...'!$C$45:$J$74,'20-009-200.5 - Zařízení v...'!$C$80:$K$301</definedName>
    <definedName name="_xlnm.Print_Area" localSheetId="6">'20-009-200.6 - Zařízení z...'!$C$4:$J$39,'20-009-200.6 - Zařízení z...'!$C$45:$J$70,'20-009-200.6 - Zařízení z...'!$C$76:$K$472</definedName>
    <definedName name="_xlnm.Print_Area" localSheetId="16">'20-009-200.8 - Vedlejší r...'!$C$4:$J$39,'20-009-200.8 - Vedlejší r...'!$C$45:$J$67,'20-009-200.8 - Vedlejší r...'!$C$73:$K$122</definedName>
    <definedName name="_xlnm.Print_Area" localSheetId="17">'Pokyny pro vyplnění'!$B$2:$K$71,'Pokyny pro vyplnění'!$B$74:$K$118,'Pokyny pro vyplnění'!$B$121:$K$161,'Pokyny pro vyplnění'!$B$164:$K$219</definedName>
    <definedName name="_xlnm.Print_Area" localSheetId="0">'Rekapitulace stavby'!$D$4:$AO$36,'Rekapitulace stavby'!$C$42:$AQ$72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7" l="1"/>
  <c r="J36" i="17"/>
  <c r="AY71" i="1"/>
  <c r="J35" i="17"/>
  <c r="AX71" i="1"/>
  <c r="BI118" i="17"/>
  <c r="BH118" i="17"/>
  <c r="BG118" i="17"/>
  <c r="BF118" i="17"/>
  <c r="T118" i="17"/>
  <c r="T117" i="17"/>
  <c r="R118" i="17"/>
  <c r="R117" i="17" s="1"/>
  <c r="P118" i="17"/>
  <c r="P117" i="17"/>
  <c r="BI113" i="17"/>
  <c r="BH113" i="17"/>
  <c r="BG113" i="17"/>
  <c r="BF113" i="17"/>
  <c r="T113" i="17"/>
  <c r="T112" i="17"/>
  <c r="R113" i="17"/>
  <c r="R112" i="17"/>
  <c r="P113" i="17"/>
  <c r="P112" i="17"/>
  <c r="BI108" i="17"/>
  <c r="BH108" i="17"/>
  <c r="BG108" i="17"/>
  <c r="BF108" i="17"/>
  <c r="T108" i="17"/>
  <c r="T107" i="17" s="1"/>
  <c r="T87" i="17" s="1"/>
  <c r="T86" i="17" s="1"/>
  <c r="R108" i="17"/>
  <c r="R107" i="17"/>
  <c r="P108" i="17"/>
  <c r="P107" i="17"/>
  <c r="BI102" i="17"/>
  <c r="BH102" i="17"/>
  <c r="BG102" i="17"/>
  <c r="BF102" i="17"/>
  <c r="T102" i="17"/>
  <c r="T101" i="17"/>
  <c r="R102" i="17"/>
  <c r="R101" i="17"/>
  <c r="P102" i="17"/>
  <c r="P101" i="17"/>
  <c r="BI96" i="17"/>
  <c r="BH96" i="17"/>
  <c r="BG96" i="17"/>
  <c r="BF96" i="17"/>
  <c r="T96" i="17"/>
  <c r="T95" i="17"/>
  <c r="R96" i="17"/>
  <c r="R95" i="17"/>
  <c r="P96" i="17"/>
  <c r="P95" i="17"/>
  <c r="BI89" i="17"/>
  <c r="BH89" i="17"/>
  <c r="BG89" i="17"/>
  <c r="BF89" i="17"/>
  <c r="T89" i="17"/>
  <c r="T88" i="17"/>
  <c r="R89" i="17"/>
  <c r="R88" i="17"/>
  <c r="P89" i="17"/>
  <c r="P88" i="17"/>
  <c r="P87" i="17"/>
  <c r="P86" i="17" s="1"/>
  <c r="AU71" i="1" s="1"/>
  <c r="J83" i="17"/>
  <c r="J82" i="17"/>
  <c r="F82" i="17"/>
  <c r="F80" i="17"/>
  <c r="E78" i="17"/>
  <c r="J55" i="17"/>
  <c r="J54" i="17"/>
  <c r="F54" i="17"/>
  <c r="F52" i="17"/>
  <c r="E50" i="17"/>
  <c r="J18" i="17"/>
  <c r="E18" i="17"/>
  <c r="F83" i="17"/>
  <c r="J17" i="17"/>
  <c r="J12" i="17"/>
  <c r="J52" i="17"/>
  <c r="E7" i="17"/>
  <c r="E76" i="17"/>
  <c r="J39" i="16"/>
  <c r="J38" i="16"/>
  <c r="AY70" i="1"/>
  <c r="J37" i="16"/>
  <c r="AX70" i="1" s="1"/>
  <c r="BI132" i="16"/>
  <c r="BH132" i="16"/>
  <c r="BG132" i="16"/>
  <c r="BF132" i="16"/>
  <c r="T132" i="16"/>
  <c r="R132" i="16"/>
  <c r="P132" i="16"/>
  <c r="BI129" i="16"/>
  <c r="BH129" i="16"/>
  <c r="BG129" i="16"/>
  <c r="BF129" i="16"/>
  <c r="T129" i="16"/>
  <c r="R129" i="16"/>
  <c r="P129" i="16"/>
  <c r="BI126" i="16"/>
  <c r="BH126" i="16"/>
  <c r="BG126" i="16"/>
  <c r="BF126" i="16"/>
  <c r="T126" i="16"/>
  <c r="R126" i="16"/>
  <c r="P126" i="16"/>
  <c r="BI123" i="16"/>
  <c r="BH123" i="16"/>
  <c r="BG123" i="16"/>
  <c r="BF123" i="16"/>
  <c r="T123" i="16"/>
  <c r="R123" i="16"/>
  <c r="P123" i="16"/>
  <c r="BI121" i="16"/>
  <c r="BH121" i="16"/>
  <c r="BG121" i="16"/>
  <c r="BF121" i="16"/>
  <c r="T121" i="16"/>
  <c r="R121" i="16"/>
  <c r="P121" i="16"/>
  <c r="BI119" i="16"/>
  <c r="BH119" i="16"/>
  <c r="BG119" i="16"/>
  <c r="BF119" i="16"/>
  <c r="T119" i="16"/>
  <c r="R119" i="16"/>
  <c r="P119" i="16"/>
  <c r="BI117" i="16"/>
  <c r="BH117" i="16"/>
  <c r="BG117" i="16"/>
  <c r="BF117" i="16"/>
  <c r="T117" i="16"/>
  <c r="R117" i="16"/>
  <c r="P117" i="16"/>
  <c r="BI115" i="16"/>
  <c r="BH115" i="16"/>
  <c r="BG115" i="16"/>
  <c r="BF115" i="16"/>
  <c r="T115" i="16"/>
  <c r="R115" i="16"/>
  <c r="P115" i="16"/>
  <c r="BI113" i="16"/>
  <c r="BH113" i="16"/>
  <c r="BG113" i="16"/>
  <c r="BF113" i="16"/>
  <c r="T113" i="16"/>
  <c r="R113" i="16"/>
  <c r="P113" i="16"/>
  <c r="BI111" i="16"/>
  <c r="BH111" i="16"/>
  <c r="BG111" i="16"/>
  <c r="BF111" i="16"/>
  <c r="T111" i="16"/>
  <c r="R111" i="16"/>
  <c r="P111" i="16"/>
  <c r="BI109" i="16"/>
  <c r="BH109" i="16"/>
  <c r="BG109" i="16"/>
  <c r="BF109" i="16"/>
  <c r="T109" i="16"/>
  <c r="R109" i="16"/>
  <c r="P109" i="16"/>
  <c r="BI107" i="16"/>
  <c r="BH107" i="16"/>
  <c r="BG107" i="16"/>
  <c r="BF107" i="16"/>
  <c r="T107" i="16"/>
  <c r="R107" i="16"/>
  <c r="P107" i="16"/>
  <c r="BI104" i="16"/>
  <c r="BH104" i="16"/>
  <c r="BG104" i="16"/>
  <c r="BF104" i="16"/>
  <c r="T104" i="16"/>
  <c r="R104" i="16"/>
  <c r="P104" i="16"/>
  <c r="BI101" i="16"/>
  <c r="BH101" i="16"/>
  <c r="BG101" i="16"/>
  <c r="BF101" i="16"/>
  <c r="T101" i="16"/>
  <c r="R101" i="16"/>
  <c r="P101" i="16"/>
  <c r="BI99" i="16"/>
  <c r="BH99" i="16"/>
  <c r="BG99" i="16"/>
  <c r="BF99" i="16"/>
  <c r="T99" i="16"/>
  <c r="R99" i="16"/>
  <c r="P99" i="16"/>
  <c r="BI96" i="16"/>
  <c r="BH96" i="16"/>
  <c r="BG96" i="16"/>
  <c r="BF96" i="16"/>
  <c r="T96" i="16"/>
  <c r="R96" i="16"/>
  <c r="P96" i="16"/>
  <c r="BI93" i="16"/>
  <c r="BH93" i="16"/>
  <c r="BG93" i="16"/>
  <c r="BF93" i="16"/>
  <c r="T93" i="16"/>
  <c r="R93" i="16"/>
  <c r="P93" i="16"/>
  <c r="BI90" i="16"/>
  <c r="BH90" i="16"/>
  <c r="BG90" i="16"/>
  <c r="BF90" i="16"/>
  <c r="T90" i="16"/>
  <c r="R90" i="16"/>
  <c r="P90" i="16"/>
  <c r="J84" i="16"/>
  <c r="J83" i="16"/>
  <c r="F83" i="16"/>
  <c r="F81" i="16"/>
  <c r="E79" i="16"/>
  <c r="J59" i="16"/>
  <c r="J58" i="16"/>
  <c r="F58" i="16"/>
  <c r="F56" i="16"/>
  <c r="E54" i="16"/>
  <c r="J20" i="16"/>
  <c r="E20" i="16"/>
  <c r="F84" i="16"/>
  <c r="J19" i="16"/>
  <c r="J14" i="16"/>
  <c r="J56" i="16"/>
  <c r="E7" i="16"/>
  <c r="E50" i="16" s="1"/>
  <c r="J39" i="15"/>
  <c r="J38" i="15"/>
  <c r="AY69" i="1" s="1"/>
  <c r="J37" i="15"/>
  <c r="AX69" i="1"/>
  <c r="BI117" i="15"/>
  <c r="BH117" i="15"/>
  <c r="BG117" i="15"/>
  <c r="BF117" i="15"/>
  <c r="T117" i="15"/>
  <c r="R117" i="15"/>
  <c r="P117" i="15"/>
  <c r="BI115" i="15"/>
  <c r="BH115" i="15"/>
  <c r="BG115" i="15"/>
  <c r="BF115" i="15"/>
  <c r="T115" i="15"/>
  <c r="R115" i="15"/>
  <c r="P115" i="15"/>
  <c r="BI113" i="15"/>
  <c r="BH113" i="15"/>
  <c r="BG113" i="15"/>
  <c r="BF113" i="15"/>
  <c r="T113" i="15"/>
  <c r="R113" i="15"/>
  <c r="P113" i="15"/>
  <c r="BI111" i="15"/>
  <c r="BH111" i="15"/>
  <c r="BG111" i="15"/>
  <c r="BF111" i="15"/>
  <c r="T111" i="15"/>
  <c r="R111" i="15"/>
  <c r="P111" i="15"/>
  <c r="BI109" i="15"/>
  <c r="BH109" i="15"/>
  <c r="BG109" i="15"/>
  <c r="BF109" i="15"/>
  <c r="T109" i="15"/>
  <c r="R109" i="15"/>
  <c r="P109" i="15"/>
  <c r="BI107" i="15"/>
  <c r="BH107" i="15"/>
  <c r="BG107" i="15"/>
  <c r="BF107" i="15"/>
  <c r="T107" i="15"/>
  <c r="R107" i="15"/>
  <c r="P107" i="15"/>
  <c r="BI105" i="15"/>
  <c r="BH105" i="15"/>
  <c r="BG105" i="15"/>
  <c r="BF105" i="15"/>
  <c r="T105" i="15"/>
  <c r="R105" i="15"/>
  <c r="P105" i="15"/>
  <c r="BI103" i="15"/>
  <c r="BH103" i="15"/>
  <c r="BG103" i="15"/>
  <c r="BF103" i="15"/>
  <c r="T103" i="15"/>
  <c r="R103" i="15"/>
  <c r="P103" i="15"/>
  <c r="BI101" i="15"/>
  <c r="BH101" i="15"/>
  <c r="BG101" i="15"/>
  <c r="BF101" i="15"/>
  <c r="T101" i="15"/>
  <c r="R101" i="15"/>
  <c r="P101" i="15"/>
  <c r="BI99" i="15"/>
  <c r="BH99" i="15"/>
  <c r="BG99" i="15"/>
  <c r="BF99" i="15"/>
  <c r="T99" i="15"/>
  <c r="R99" i="15"/>
  <c r="P99" i="15"/>
  <c r="BI97" i="15"/>
  <c r="BH97" i="15"/>
  <c r="BG97" i="15"/>
  <c r="BF97" i="15"/>
  <c r="T97" i="15"/>
  <c r="R97" i="15"/>
  <c r="P97" i="15"/>
  <c r="BI94" i="15"/>
  <c r="BH94" i="15"/>
  <c r="BG94" i="15"/>
  <c r="BF94" i="15"/>
  <c r="T94" i="15"/>
  <c r="R94" i="15"/>
  <c r="P94" i="15"/>
  <c r="BI92" i="15"/>
  <c r="BH92" i="15"/>
  <c r="BG92" i="15"/>
  <c r="BF92" i="15"/>
  <c r="T92" i="15"/>
  <c r="R92" i="15"/>
  <c r="P92" i="15"/>
  <c r="BI90" i="15"/>
  <c r="BH90" i="15"/>
  <c r="BG90" i="15"/>
  <c r="BF90" i="15"/>
  <c r="T90" i="15"/>
  <c r="R90" i="15"/>
  <c r="P90" i="15"/>
  <c r="J84" i="15"/>
  <c r="J83" i="15"/>
  <c r="F83" i="15"/>
  <c r="F81" i="15"/>
  <c r="E79" i="15"/>
  <c r="J59" i="15"/>
  <c r="J58" i="15"/>
  <c r="F58" i="15"/>
  <c r="F56" i="15"/>
  <c r="E54" i="15"/>
  <c r="J20" i="15"/>
  <c r="E20" i="15"/>
  <c r="F84" i="15" s="1"/>
  <c r="J19" i="15"/>
  <c r="J14" i="15"/>
  <c r="J56" i="15"/>
  <c r="E7" i="15"/>
  <c r="E75" i="15" s="1"/>
  <c r="J39" i="14"/>
  <c r="J38" i="14"/>
  <c r="AY68" i="1" s="1"/>
  <c r="J37" i="14"/>
  <c r="AX68" i="1" s="1"/>
  <c r="BI122" i="14"/>
  <c r="BH122" i="14"/>
  <c r="BG122" i="14"/>
  <c r="BF122" i="14"/>
  <c r="T122" i="14"/>
  <c r="R122" i="14"/>
  <c r="P122" i="14"/>
  <c r="BI120" i="14"/>
  <c r="BH120" i="14"/>
  <c r="BG120" i="14"/>
  <c r="BF120" i="14"/>
  <c r="T120" i="14"/>
  <c r="R120" i="14"/>
  <c r="P120" i="14"/>
  <c r="BI118" i="14"/>
  <c r="BH118" i="14"/>
  <c r="BG118" i="14"/>
  <c r="BF118" i="14"/>
  <c r="T118" i="14"/>
  <c r="R118" i="14"/>
  <c r="P118" i="14"/>
  <c r="BI115" i="14"/>
  <c r="BH115" i="14"/>
  <c r="BG115" i="14"/>
  <c r="BF115" i="14"/>
  <c r="T115" i="14"/>
  <c r="R115" i="14"/>
  <c r="P115" i="14"/>
  <c r="BI113" i="14"/>
  <c r="BH113" i="14"/>
  <c r="BG113" i="14"/>
  <c r="BF113" i="14"/>
  <c r="T113" i="14"/>
  <c r="R113" i="14"/>
  <c r="P113" i="14"/>
  <c r="BI110" i="14"/>
  <c r="BH110" i="14"/>
  <c r="BG110" i="14"/>
  <c r="BF110" i="14"/>
  <c r="T110" i="14"/>
  <c r="R110" i="14"/>
  <c r="P110" i="14"/>
  <c r="BI108" i="14"/>
  <c r="BH108" i="14"/>
  <c r="BG108" i="14"/>
  <c r="BF108" i="14"/>
  <c r="T108" i="14"/>
  <c r="R108" i="14"/>
  <c r="P108" i="14"/>
  <c r="BI105" i="14"/>
  <c r="BH105" i="14"/>
  <c r="BG105" i="14"/>
  <c r="BF105" i="14"/>
  <c r="T105" i="14"/>
  <c r="R105" i="14"/>
  <c r="P105" i="14"/>
  <c r="BI103" i="14"/>
  <c r="BH103" i="14"/>
  <c r="BG103" i="14"/>
  <c r="BF103" i="14"/>
  <c r="T103" i="14"/>
  <c r="R103" i="14"/>
  <c r="P103" i="14"/>
  <c r="BI100" i="14"/>
  <c r="BH100" i="14"/>
  <c r="BG100" i="14"/>
  <c r="BF100" i="14"/>
  <c r="T100" i="14"/>
  <c r="R100" i="14"/>
  <c r="P100" i="14"/>
  <c r="BI97" i="14"/>
  <c r="BH97" i="14"/>
  <c r="BG97" i="14"/>
  <c r="BF97" i="14"/>
  <c r="T97" i="14"/>
  <c r="R97" i="14"/>
  <c r="P97" i="14"/>
  <c r="BI95" i="14"/>
  <c r="BH95" i="14"/>
  <c r="BG95" i="14"/>
  <c r="BF95" i="14"/>
  <c r="T95" i="14"/>
  <c r="R95" i="14"/>
  <c r="P95" i="14"/>
  <c r="BI92" i="14"/>
  <c r="BH92" i="14"/>
  <c r="BG92" i="14"/>
  <c r="BF92" i="14"/>
  <c r="T92" i="14"/>
  <c r="R92" i="14"/>
  <c r="P92" i="14"/>
  <c r="BI90" i="14"/>
  <c r="BH90" i="14"/>
  <c r="BG90" i="14"/>
  <c r="BF90" i="14"/>
  <c r="T90" i="14"/>
  <c r="R90" i="14"/>
  <c r="P90" i="14"/>
  <c r="J84" i="14"/>
  <c r="J83" i="14"/>
  <c r="F83" i="14"/>
  <c r="F81" i="14"/>
  <c r="E79" i="14"/>
  <c r="J59" i="14"/>
  <c r="J58" i="14"/>
  <c r="F58" i="14"/>
  <c r="F56" i="14"/>
  <c r="E54" i="14"/>
  <c r="J20" i="14"/>
  <c r="E20" i="14"/>
  <c r="F59" i="14" s="1"/>
  <c r="J19" i="14"/>
  <c r="J14" i="14"/>
  <c r="J81" i="14" s="1"/>
  <c r="E7" i="14"/>
  <c r="E75" i="14"/>
  <c r="J39" i="13"/>
  <c r="J38" i="13"/>
  <c r="AY67" i="1"/>
  <c r="J37" i="13"/>
  <c r="AX67" i="1"/>
  <c r="BI204" i="13"/>
  <c r="BH204" i="13"/>
  <c r="BG204" i="13"/>
  <c r="BF204" i="13"/>
  <c r="T204" i="13"/>
  <c r="R204" i="13"/>
  <c r="P204" i="13"/>
  <c r="BI202" i="13"/>
  <c r="BH202" i="13"/>
  <c r="BG202" i="13"/>
  <c r="BF202" i="13"/>
  <c r="T202" i="13"/>
  <c r="R202" i="13"/>
  <c r="P202" i="13"/>
  <c r="BI200" i="13"/>
  <c r="BH200" i="13"/>
  <c r="BG200" i="13"/>
  <c r="BF200" i="13"/>
  <c r="T200" i="13"/>
  <c r="R200" i="13"/>
  <c r="P200" i="13"/>
  <c r="BI197" i="13"/>
  <c r="BH197" i="13"/>
  <c r="BG197" i="13"/>
  <c r="BF197" i="13"/>
  <c r="T197" i="13"/>
  <c r="T196" i="13" s="1"/>
  <c r="R197" i="13"/>
  <c r="R196" i="13" s="1"/>
  <c r="P197" i="13"/>
  <c r="P196" i="13"/>
  <c r="BI194" i="13"/>
  <c r="BH194" i="13"/>
  <c r="BG194" i="13"/>
  <c r="BF194" i="13"/>
  <c r="T194" i="13"/>
  <c r="T193" i="13" s="1"/>
  <c r="R194" i="13"/>
  <c r="R193" i="13" s="1"/>
  <c r="P194" i="13"/>
  <c r="P193" i="13" s="1"/>
  <c r="BI191" i="13"/>
  <c r="BH191" i="13"/>
  <c r="BG191" i="13"/>
  <c r="BF191" i="13"/>
  <c r="T191" i="13"/>
  <c r="T190" i="13" s="1"/>
  <c r="R191" i="13"/>
  <c r="R190" i="13" s="1"/>
  <c r="P191" i="13"/>
  <c r="P190" i="13" s="1"/>
  <c r="BI187" i="13"/>
  <c r="BH187" i="13"/>
  <c r="BG187" i="13"/>
  <c r="BF187" i="13"/>
  <c r="T187" i="13"/>
  <c r="T186" i="13" s="1"/>
  <c r="R187" i="13"/>
  <c r="R186" i="13" s="1"/>
  <c r="P187" i="13"/>
  <c r="P186" i="13" s="1"/>
  <c r="BI183" i="13"/>
  <c r="BH183" i="13"/>
  <c r="BG183" i="13"/>
  <c r="BF183" i="13"/>
  <c r="T183" i="13"/>
  <c r="R183" i="13"/>
  <c r="P183" i="13"/>
  <c r="BI181" i="13"/>
  <c r="BH181" i="13"/>
  <c r="BG181" i="13"/>
  <c r="BF181" i="13"/>
  <c r="T181" i="13"/>
  <c r="R181" i="13"/>
  <c r="P181" i="13"/>
  <c r="BI179" i="13"/>
  <c r="BH179" i="13"/>
  <c r="BG179" i="13"/>
  <c r="BF179" i="13"/>
  <c r="T179" i="13"/>
  <c r="R179" i="13"/>
  <c r="P179" i="13"/>
  <c r="BI176" i="13"/>
  <c r="BH176" i="13"/>
  <c r="BG176" i="13"/>
  <c r="BF176" i="13"/>
  <c r="T176" i="13"/>
  <c r="R176" i="13"/>
  <c r="P176" i="13"/>
  <c r="BI174" i="13"/>
  <c r="BH174" i="13"/>
  <c r="BG174" i="13"/>
  <c r="BF174" i="13"/>
  <c r="T174" i="13"/>
  <c r="R174" i="13"/>
  <c r="P174" i="13"/>
  <c r="BI172" i="13"/>
  <c r="BH172" i="13"/>
  <c r="BG172" i="13"/>
  <c r="BF172" i="13"/>
  <c r="T172" i="13"/>
  <c r="R172" i="13"/>
  <c r="P172" i="13"/>
  <c r="BI170" i="13"/>
  <c r="BH170" i="13"/>
  <c r="BG170" i="13"/>
  <c r="BF170" i="13"/>
  <c r="T170" i="13"/>
  <c r="R170" i="13"/>
  <c r="P170" i="13"/>
  <c r="BI168" i="13"/>
  <c r="BH168" i="13"/>
  <c r="BG168" i="13"/>
  <c r="BF168" i="13"/>
  <c r="T168" i="13"/>
  <c r="R168" i="13"/>
  <c r="P168" i="13"/>
  <c r="BI166" i="13"/>
  <c r="BH166" i="13"/>
  <c r="BG166" i="13"/>
  <c r="BF166" i="13"/>
  <c r="T166" i="13"/>
  <c r="R166" i="13"/>
  <c r="P166" i="13"/>
  <c r="BI164" i="13"/>
  <c r="BH164" i="13"/>
  <c r="BG164" i="13"/>
  <c r="BF164" i="13"/>
  <c r="T164" i="13"/>
  <c r="R164" i="13"/>
  <c r="P164" i="13"/>
  <c r="BI162" i="13"/>
  <c r="BH162" i="13"/>
  <c r="BG162" i="13"/>
  <c r="BF162" i="13"/>
  <c r="T162" i="13"/>
  <c r="R162" i="13"/>
  <c r="P162" i="13"/>
  <c r="BI160" i="13"/>
  <c r="BH160" i="13"/>
  <c r="BG160" i="13"/>
  <c r="BF160" i="13"/>
  <c r="T160" i="13"/>
  <c r="R160" i="13"/>
  <c r="P160" i="13"/>
  <c r="BI158" i="13"/>
  <c r="BH158" i="13"/>
  <c r="BG158" i="13"/>
  <c r="BF158" i="13"/>
  <c r="T158" i="13"/>
  <c r="R158" i="13"/>
  <c r="P158" i="13"/>
  <c r="BI156" i="13"/>
  <c r="BH156" i="13"/>
  <c r="BG156" i="13"/>
  <c r="BF156" i="13"/>
  <c r="T156" i="13"/>
  <c r="R156" i="13"/>
  <c r="P156" i="13"/>
  <c r="BI154" i="13"/>
  <c r="BH154" i="13"/>
  <c r="BG154" i="13"/>
  <c r="BF154" i="13"/>
  <c r="T154" i="13"/>
  <c r="R154" i="13"/>
  <c r="P154" i="13"/>
  <c r="BI151" i="13"/>
  <c r="BH151" i="13"/>
  <c r="BG151" i="13"/>
  <c r="BF151" i="13"/>
  <c r="T151" i="13"/>
  <c r="R151" i="13"/>
  <c r="P151" i="13"/>
  <c r="BI149" i="13"/>
  <c r="BH149" i="13"/>
  <c r="BG149" i="13"/>
  <c r="BF149" i="13"/>
  <c r="T149" i="13"/>
  <c r="R149" i="13"/>
  <c r="P149" i="13"/>
  <c r="BI147" i="13"/>
  <c r="BH147" i="13"/>
  <c r="BG147" i="13"/>
  <c r="BF147" i="13"/>
  <c r="T147" i="13"/>
  <c r="R147" i="13"/>
  <c r="P147" i="13"/>
  <c r="BI145" i="13"/>
  <c r="BH145" i="13"/>
  <c r="BG145" i="13"/>
  <c r="BF145" i="13"/>
  <c r="T145" i="13"/>
  <c r="R145" i="13"/>
  <c r="P145" i="13"/>
  <c r="BI143" i="13"/>
  <c r="BH143" i="13"/>
  <c r="BG143" i="13"/>
  <c r="BF143" i="13"/>
  <c r="T143" i="13"/>
  <c r="R143" i="13"/>
  <c r="P143" i="13"/>
  <c r="BI141" i="13"/>
  <c r="BH141" i="13"/>
  <c r="BG141" i="13"/>
  <c r="BF141" i="13"/>
  <c r="T141" i="13"/>
  <c r="R141" i="13"/>
  <c r="P141" i="13"/>
  <c r="BI139" i="13"/>
  <c r="BH139" i="13"/>
  <c r="BG139" i="13"/>
  <c r="BF139" i="13"/>
  <c r="T139" i="13"/>
  <c r="R139" i="13"/>
  <c r="P139" i="13"/>
  <c r="BI137" i="13"/>
  <c r="BH137" i="13"/>
  <c r="BG137" i="13"/>
  <c r="BF137" i="13"/>
  <c r="T137" i="13"/>
  <c r="R137" i="13"/>
  <c r="P137" i="13"/>
  <c r="BI135" i="13"/>
  <c r="BH135" i="13"/>
  <c r="BG135" i="13"/>
  <c r="BF135" i="13"/>
  <c r="T135" i="13"/>
  <c r="R135" i="13"/>
  <c r="P135" i="13"/>
  <c r="BI133" i="13"/>
  <c r="BH133" i="13"/>
  <c r="BG133" i="13"/>
  <c r="BF133" i="13"/>
  <c r="T133" i="13"/>
  <c r="R133" i="13"/>
  <c r="P133" i="13"/>
  <c r="BI131" i="13"/>
  <c r="BH131" i="13"/>
  <c r="BG131" i="13"/>
  <c r="BF131" i="13"/>
  <c r="T131" i="13"/>
  <c r="R131" i="13"/>
  <c r="P131" i="13"/>
  <c r="BI129" i="13"/>
  <c r="BH129" i="13"/>
  <c r="BG129" i="13"/>
  <c r="BF129" i="13"/>
  <c r="T129" i="13"/>
  <c r="R129" i="13"/>
  <c r="P129" i="13"/>
  <c r="BI127" i="13"/>
  <c r="BH127" i="13"/>
  <c r="BG127" i="13"/>
  <c r="BF127" i="13"/>
  <c r="T127" i="13"/>
  <c r="R127" i="13"/>
  <c r="P127" i="13"/>
  <c r="BI124" i="13"/>
  <c r="BH124" i="13"/>
  <c r="BG124" i="13"/>
  <c r="BF124" i="13"/>
  <c r="T124" i="13"/>
  <c r="R124" i="13"/>
  <c r="P124" i="13"/>
  <c r="BI122" i="13"/>
  <c r="BH122" i="13"/>
  <c r="BG122" i="13"/>
  <c r="BF122" i="13"/>
  <c r="T122" i="13"/>
  <c r="R122" i="13"/>
  <c r="P122" i="13"/>
  <c r="BI120" i="13"/>
  <c r="BH120" i="13"/>
  <c r="BG120" i="13"/>
  <c r="BF120" i="13"/>
  <c r="T120" i="13"/>
  <c r="R120" i="13"/>
  <c r="P120" i="13"/>
  <c r="BI118" i="13"/>
  <c r="BH118" i="13"/>
  <c r="BG118" i="13"/>
  <c r="BF118" i="13"/>
  <c r="T118" i="13"/>
  <c r="R118" i="13"/>
  <c r="P118" i="13"/>
  <c r="BI116" i="13"/>
  <c r="BH116" i="13"/>
  <c r="BG116" i="13"/>
  <c r="BF116" i="13"/>
  <c r="T116" i="13"/>
  <c r="R116" i="13"/>
  <c r="P116" i="13"/>
  <c r="BI114" i="13"/>
  <c r="BH114" i="13"/>
  <c r="BG114" i="13"/>
  <c r="BF114" i="13"/>
  <c r="T114" i="13"/>
  <c r="R114" i="13"/>
  <c r="P114" i="13"/>
  <c r="BI109" i="13"/>
  <c r="BH109" i="13"/>
  <c r="BG109" i="13"/>
  <c r="BF109" i="13"/>
  <c r="T109" i="13"/>
  <c r="R109" i="13"/>
  <c r="P109" i="13"/>
  <c r="BI106" i="13"/>
  <c r="BH106" i="13"/>
  <c r="BG106" i="13"/>
  <c r="BF106" i="13"/>
  <c r="T106" i="13"/>
  <c r="R106" i="13"/>
  <c r="P106" i="13"/>
  <c r="BI103" i="13"/>
  <c r="BH103" i="13"/>
  <c r="BG103" i="13"/>
  <c r="BF103" i="13"/>
  <c r="T103" i="13"/>
  <c r="R103" i="13"/>
  <c r="P103" i="13"/>
  <c r="BI99" i="13"/>
  <c r="BH99" i="13"/>
  <c r="BG99" i="13"/>
  <c r="BF99" i="13"/>
  <c r="T99" i="13"/>
  <c r="T98" i="13" s="1"/>
  <c r="R99" i="13"/>
  <c r="R98" i="13"/>
  <c r="P99" i="13"/>
  <c r="P98" i="13"/>
  <c r="J94" i="13"/>
  <c r="J93" i="13"/>
  <c r="F93" i="13"/>
  <c r="F91" i="13"/>
  <c r="E89" i="13"/>
  <c r="J59" i="13"/>
  <c r="J58" i="13"/>
  <c r="F58" i="13"/>
  <c r="F56" i="13"/>
  <c r="E54" i="13"/>
  <c r="J20" i="13"/>
  <c r="E20" i="13"/>
  <c r="F59" i="13"/>
  <c r="J19" i="13"/>
  <c r="J14" i="13"/>
  <c r="J91" i="13"/>
  <c r="E7" i="13"/>
  <c r="E85" i="13"/>
  <c r="J39" i="12"/>
  <c r="J38" i="12"/>
  <c r="AY66" i="1" s="1"/>
  <c r="J37" i="12"/>
  <c r="AX66" i="1" s="1"/>
  <c r="BI166" i="12"/>
  <c r="BH166" i="12"/>
  <c r="BG166" i="12"/>
  <c r="BF166" i="12"/>
  <c r="T166" i="12"/>
  <c r="T165" i="12" s="1"/>
  <c r="R166" i="12"/>
  <c r="R165" i="12" s="1"/>
  <c r="P166" i="12"/>
  <c r="P165" i="12" s="1"/>
  <c r="BI162" i="12"/>
  <c r="BH162" i="12"/>
  <c r="BG162" i="12"/>
  <c r="BF162" i="12"/>
  <c r="T162" i="12"/>
  <c r="T161" i="12" s="1"/>
  <c r="R162" i="12"/>
  <c r="R161" i="12" s="1"/>
  <c r="P162" i="12"/>
  <c r="P161" i="12" s="1"/>
  <c r="BI158" i="12"/>
  <c r="BH158" i="12"/>
  <c r="BG158" i="12"/>
  <c r="BF158" i="12"/>
  <c r="T158" i="12"/>
  <c r="R158" i="12"/>
  <c r="P158" i="12"/>
  <c r="BI155" i="12"/>
  <c r="BH155" i="12"/>
  <c r="BG155" i="12"/>
  <c r="BF155" i="12"/>
  <c r="T155" i="12"/>
  <c r="R155" i="12"/>
  <c r="P155" i="12"/>
  <c r="BI151" i="12"/>
  <c r="BH151" i="12"/>
  <c r="BG151" i="12"/>
  <c r="BF151" i="12"/>
  <c r="T151" i="12"/>
  <c r="R151" i="12"/>
  <c r="P151" i="12"/>
  <c r="BI149" i="12"/>
  <c r="BH149" i="12"/>
  <c r="BG149" i="12"/>
  <c r="BF149" i="12"/>
  <c r="T149" i="12"/>
  <c r="R149" i="12"/>
  <c r="P149" i="12"/>
  <c r="BI147" i="12"/>
  <c r="BH147" i="12"/>
  <c r="BG147" i="12"/>
  <c r="BF147" i="12"/>
  <c r="T147" i="12"/>
  <c r="R147" i="12"/>
  <c r="P147" i="12"/>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6" i="12"/>
  <c r="BH136" i="12"/>
  <c r="BG136" i="12"/>
  <c r="BF136" i="12"/>
  <c r="T136" i="12"/>
  <c r="R136" i="12"/>
  <c r="P136" i="12"/>
  <c r="BI133" i="12"/>
  <c r="BH133" i="12"/>
  <c r="BG133" i="12"/>
  <c r="BF133" i="12"/>
  <c r="T133" i="12"/>
  <c r="R133" i="12"/>
  <c r="P133" i="12"/>
  <c r="BI130" i="12"/>
  <c r="BH130" i="12"/>
  <c r="BG130" i="12"/>
  <c r="BF130" i="12"/>
  <c r="T130" i="12"/>
  <c r="R130" i="12"/>
  <c r="P130" i="12"/>
  <c r="BI127" i="12"/>
  <c r="BH127" i="12"/>
  <c r="BG127" i="12"/>
  <c r="BF127" i="12"/>
  <c r="T127" i="12"/>
  <c r="R127" i="12"/>
  <c r="P127" i="12"/>
  <c r="BI124" i="12"/>
  <c r="BH124" i="12"/>
  <c r="BG124" i="12"/>
  <c r="BF124" i="12"/>
  <c r="T124" i="12"/>
  <c r="R124" i="12"/>
  <c r="P124" i="12"/>
  <c r="BI121" i="12"/>
  <c r="BH121" i="12"/>
  <c r="BG121" i="12"/>
  <c r="BF121" i="12"/>
  <c r="T121" i="12"/>
  <c r="R121" i="12"/>
  <c r="P121" i="12"/>
  <c r="BI118" i="12"/>
  <c r="BH118" i="12"/>
  <c r="BG118" i="12"/>
  <c r="BF118" i="12"/>
  <c r="T118" i="12"/>
  <c r="R118" i="12"/>
  <c r="P118" i="12"/>
  <c r="BI115" i="12"/>
  <c r="BH115" i="12"/>
  <c r="BG115" i="12"/>
  <c r="BF115" i="12"/>
  <c r="T115" i="12"/>
  <c r="R115" i="12"/>
  <c r="P115" i="12"/>
  <c r="BI112" i="12"/>
  <c r="BH112" i="12"/>
  <c r="BG112" i="12"/>
  <c r="BF112" i="12"/>
  <c r="T112" i="12"/>
  <c r="R112" i="12"/>
  <c r="P112" i="12"/>
  <c r="BI109" i="12"/>
  <c r="BH109" i="12"/>
  <c r="BG109" i="12"/>
  <c r="BF109" i="12"/>
  <c r="T109" i="12"/>
  <c r="R109" i="12"/>
  <c r="P109" i="12"/>
  <c r="BI107" i="12"/>
  <c r="BH107" i="12"/>
  <c r="BG107" i="12"/>
  <c r="BF107" i="12"/>
  <c r="T107" i="12"/>
  <c r="R107" i="12"/>
  <c r="P107" i="12"/>
  <c r="BI104" i="12"/>
  <c r="BH104" i="12"/>
  <c r="BG104" i="12"/>
  <c r="BF104" i="12"/>
  <c r="T104" i="12"/>
  <c r="R104" i="12"/>
  <c r="P104" i="12"/>
  <c r="BI101" i="12"/>
  <c r="BH101" i="12"/>
  <c r="BG101" i="12"/>
  <c r="BF101" i="12"/>
  <c r="T101" i="12"/>
  <c r="R101" i="12"/>
  <c r="P101" i="12"/>
  <c r="BI98" i="12"/>
  <c r="BH98" i="12"/>
  <c r="BG98" i="12"/>
  <c r="BF98" i="12"/>
  <c r="T98" i="12"/>
  <c r="R98" i="12"/>
  <c r="P98" i="12"/>
  <c r="BI95" i="12"/>
  <c r="BH95" i="12"/>
  <c r="BG95" i="12"/>
  <c r="BF95" i="12"/>
  <c r="T95" i="12"/>
  <c r="R95" i="12"/>
  <c r="P95" i="12"/>
  <c r="J89" i="12"/>
  <c r="J88" i="12"/>
  <c r="F88" i="12"/>
  <c r="F86" i="12"/>
  <c r="E84" i="12"/>
  <c r="J59" i="12"/>
  <c r="J58" i="12"/>
  <c r="F58" i="12"/>
  <c r="F56" i="12"/>
  <c r="E54" i="12"/>
  <c r="J20" i="12"/>
  <c r="E20" i="12"/>
  <c r="F89" i="12" s="1"/>
  <c r="J19" i="12"/>
  <c r="J14" i="12"/>
  <c r="J86" i="12" s="1"/>
  <c r="E7" i="12"/>
  <c r="E50" i="12"/>
  <c r="J39" i="11"/>
  <c r="J38" i="11"/>
  <c r="AY65" i="1"/>
  <c r="J37" i="11"/>
  <c r="AX65" i="1"/>
  <c r="BI213" i="11"/>
  <c r="BH213" i="11"/>
  <c r="BG213" i="11"/>
  <c r="BF213" i="11"/>
  <c r="T213" i="11"/>
  <c r="T212" i="11" s="1"/>
  <c r="R213" i="11"/>
  <c r="R212" i="11"/>
  <c r="P213" i="11"/>
  <c r="P212" i="11"/>
  <c r="BI209" i="11"/>
  <c r="BH209" i="11"/>
  <c r="BG209" i="11"/>
  <c r="BF209" i="11"/>
  <c r="T209" i="11"/>
  <c r="T208" i="11"/>
  <c r="R209" i="11"/>
  <c r="R208" i="11"/>
  <c r="P209" i="11"/>
  <c r="P208" i="11"/>
  <c r="BI205" i="11"/>
  <c r="BH205" i="11"/>
  <c r="BG205" i="11"/>
  <c r="BF205" i="11"/>
  <c r="T205" i="11"/>
  <c r="R205" i="11"/>
  <c r="P205" i="11"/>
  <c r="BI202" i="11"/>
  <c r="BH202" i="11"/>
  <c r="BG202" i="11"/>
  <c r="BF202" i="11"/>
  <c r="T202" i="11"/>
  <c r="R202" i="11"/>
  <c r="P202" i="11"/>
  <c r="BI197" i="11"/>
  <c r="BH197" i="11"/>
  <c r="BG197" i="11"/>
  <c r="BF197" i="11"/>
  <c r="T197" i="11"/>
  <c r="R197" i="11"/>
  <c r="P197" i="11"/>
  <c r="BI194" i="11"/>
  <c r="BH194" i="11"/>
  <c r="BG194" i="11"/>
  <c r="BF194" i="11"/>
  <c r="T194" i="11"/>
  <c r="R194" i="11"/>
  <c r="P194" i="11"/>
  <c r="BI192" i="11"/>
  <c r="BH192" i="11"/>
  <c r="BG192" i="11"/>
  <c r="BF192" i="11"/>
  <c r="T192" i="11"/>
  <c r="R192" i="11"/>
  <c r="P192" i="11"/>
  <c r="BI189" i="11"/>
  <c r="BH189" i="11"/>
  <c r="BG189" i="11"/>
  <c r="BF189" i="11"/>
  <c r="T189" i="11"/>
  <c r="R189" i="11"/>
  <c r="P189" i="11"/>
  <c r="BI187" i="11"/>
  <c r="BH187" i="11"/>
  <c r="BG187" i="11"/>
  <c r="BF187" i="11"/>
  <c r="T187" i="11"/>
  <c r="R187" i="11"/>
  <c r="P187" i="11"/>
  <c r="BI184" i="11"/>
  <c r="BH184" i="11"/>
  <c r="BG184" i="11"/>
  <c r="BF184" i="11"/>
  <c r="T184" i="11"/>
  <c r="R184" i="11"/>
  <c r="P184" i="11"/>
  <c r="BI180" i="11"/>
  <c r="BH180" i="11"/>
  <c r="BG180" i="11"/>
  <c r="BF180" i="11"/>
  <c r="T180" i="11"/>
  <c r="R180" i="11"/>
  <c r="P180" i="11"/>
  <c r="BI178" i="11"/>
  <c r="BH178" i="11"/>
  <c r="BG178" i="11"/>
  <c r="BF178" i="11"/>
  <c r="T178" i="11"/>
  <c r="R178" i="11"/>
  <c r="P178" i="11"/>
  <c r="BI175" i="11"/>
  <c r="BH175" i="11"/>
  <c r="BG175" i="11"/>
  <c r="BF175" i="11"/>
  <c r="T175" i="11"/>
  <c r="R175" i="11"/>
  <c r="P175" i="11"/>
  <c r="BI172" i="11"/>
  <c r="BH172" i="11"/>
  <c r="BG172" i="11"/>
  <c r="BF172" i="11"/>
  <c r="T172" i="11"/>
  <c r="R172" i="11"/>
  <c r="P172" i="11"/>
  <c r="BI170" i="11"/>
  <c r="BH170" i="11"/>
  <c r="BG170" i="11"/>
  <c r="BF170" i="11"/>
  <c r="T170" i="11"/>
  <c r="R170" i="11"/>
  <c r="P170" i="11"/>
  <c r="BI167" i="11"/>
  <c r="BH167" i="11"/>
  <c r="BG167" i="11"/>
  <c r="BF167" i="11"/>
  <c r="T167" i="11"/>
  <c r="R167" i="11"/>
  <c r="P167" i="11"/>
  <c r="BI165" i="11"/>
  <c r="BH165" i="11"/>
  <c r="BG165" i="11"/>
  <c r="BF165" i="11"/>
  <c r="T165" i="11"/>
  <c r="R165" i="11"/>
  <c r="P165" i="11"/>
  <c r="BI162" i="11"/>
  <c r="BH162" i="11"/>
  <c r="BG162" i="11"/>
  <c r="BF162" i="11"/>
  <c r="T162" i="11"/>
  <c r="R162" i="11"/>
  <c r="P162" i="11"/>
  <c r="BI160" i="11"/>
  <c r="BH160" i="11"/>
  <c r="BG160" i="11"/>
  <c r="BF160" i="11"/>
  <c r="T160" i="11"/>
  <c r="R160" i="11"/>
  <c r="P160" i="11"/>
  <c r="BI158" i="11"/>
  <c r="BH158" i="11"/>
  <c r="BG158" i="11"/>
  <c r="BF158" i="11"/>
  <c r="T158" i="11"/>
  <c r="R158" i="11"/>
  <c r="P158" i="11"/>
  <c r="BI156" i="11"/>
  <c r="BH156" i="11"/>
  <c r="BG156" i="11"/>
  <c r="BF156" i="11"/>
  <c r="T156" i="11"/>
  <c r="R156" i="11"/>
  <c r="P156" i="11"/>
  <c r="BI153" i="11"/>
  <c r="BH153" i="11"/>
  <c r="BG153" i="11"/>
  <c r="BF153" i="11"/>
  <c r="T153" i="11"/>
  <c r="R153" i="11"/>
  <c r="P153" i="11"/>
  <c r="BI151" i="11"/>
  <c r="BH151" i="11"/>
  <c r="BG151" i="11"/>
  <c r="BF151" i="11"/>
  <c r="T151" i="11"/>
  <c r="R151" i="11"/>
  <c r="P151" i="11"/>
  <c r="BI149" i="11"/>
  <c r="BH149" i="11"/>
  <c r="BG149" i="11"/>
  <c r="BF149" i="11"/>
  <c r="T149" i="11"/>
  <c r="R149" i="11"/>
  <c r="P149" i="11"/>
  <c r="BI146" i="11"/>
  <c r="BH146" i="11"/>
  <c r="BG146" i="11"/>
  <c r="BF146" i="11"/>
  <c r="T146" i="11"/>
  <c r="R146" i="11"/>
  <c r="P146" i="11"/>
  <c r="BI144" i="11"/>
  <c r="BH144" i="11"/>
  <c r="BG144" i="11"/>
  <c r="BF144" i="11"/>
  <c r="T144" i="11"/>
  <c r="R144" i="11"/>
  <c r="P144" i="11"/>
  <c r="BI141" i="11"/>
  <c r="BH141" i="11"/>
  <c r="BG141" i="11"/>
  <c r="BF141" i="11"/>
  <c r="T141" i="11"/>
  <c r="R141" i="11"/>
  <c r="P141" i="11"/>
  <c r="BI139" i="11"/>
  <c r="BH139" i="11"/>
  <c r="BG139" i="11"/>
  <c r="BF139" i="11"/>
  <c r="T139" i="11"/>
  <c r="R139" i="11"/>
  <c r="P139" i="11"/>
  <c r="BI136" i="11"/>
  <c r="BH136" i="11"/>
  <c r="BG136" i="11"/>
  <c r="BF136" i="11"/>
  <c r="T136" i="11"/>
  <c r="R136" i="11"/>
  <c r="P136" i="11"/>
  <c r="BI134" i="11"/>
  <c r="BH134" i="11"/>
  <c r="BG134" i="11"/>
  <c r="BF134" i="11"/>
  <c r="T134" i="11"/>
  <c r="R134" i="11"/>
  <c r="P134" i="11"/>
  <c r="BI132" i="11"/>
  <c r="BH132" i="11"/>
  <c r="BG132" i="11"/>
  <c r="BF132" i="11"/>
  <c r="T132" i="11"/>
  <c r="R132" i="11"/>
  <c r="P132" i="11"/>
  <c r="BI130" i="11"/>
  <c r="BH130" i="11"/>
  <c r="BG130" i="11"/>
  <c r="BF130" i="11"/>
  <c r="T130" i="11"/>
  <c r="R130" i="11"/>
  <c r="P130" i="11"/>
  <c r="BI128" i="11"/>
  <c r="BH128" i="11"/>
  <c r="BG128" i="11"/>
  <c r="BF128" i="11"/>
  <c r="T128" i="11"/>
  <c r="R128" i="11"/>
  <c r="P128" i="11"/>
  <c r="BI126" i="11"/>
  <c r="BH126" i="11"/>
  <c r="BG126" i="11"/>
  <c r="BF126" i="11"/>
  <c r="T126" i="11"/>
  <c r="R126" i="11"/>
  <c r="P126" i="11"/>
  <c r="BI124" i="11"/>
  <c r="BH124" i="11"/>
  <c r="BG124" i="11"/>
  <c r="BF124" i="11"/>
  <c r="T124" i="11"/>
  <c r="R124" i="11"/>
  <c r="P124" i="11"/>
  <c r="BI121" i="11"/>
  <c r="BH121" i="11"/>
  <c r="BG121" i="11"/>
  <c r="BF121" i="11"/>
  <c r="T121" i="11"/>
  <c r="R121" i="11"/>
  <c r="P121" i="11"/>
  <c r="BI119" i="11"/>
  <c r="BH119" i="11"/>
  <c r="BG119" i="11"/>
  <c r="BF119" i="11"/>
  <c r="T119" i="11"/>
  <c r="R119" i="11"/>
  <c r="P119" i="11"/>
  <c r="BI115" i="11"/>
  <c r="BH115" i="11"/>
  <c r="BG115" i="11"/>
  <c r="BF115" i="11"/>
  <c r="T115" i="11"/>
  <c r="R115" i="11"/>
  <c r="P115" i="11"/>
  <c r="BI112" i="11"/>
  <c r="BH112" i="11"/>
  <c r="BG112" i="11"/>
  <c r="BF112" i="11"/>
  <c r="T112" i="11"/>
  <c r="R112" i="11"/>
  <c r="P112" i="11"/>
  <c r="BI109" i="11"/>
  <c r="BH109" i="11"/>
  <c r="BG109" i="11"/>
  <c r="BF109" i="11"/>
  <c r="T109" i="11"/>
  <c r="R109" i="11"/>
  <c r="P109" i="11"/>
  <c r="BI106" i="11"/>
  <c r="BH106" i="11"/>
  <c r="BG106" i="11"/>
  <c r="BF106" i="11"/>
  <c r="T106" i="11"/>
  <c r="R106" i="11"/>
  <c r="P106" i="11"/>
  <c r="BI104" i="11"/>
  <c r="BH104" i="11"/>
  <c r="BG104" i="11"/>
  <c r="BF104" i="11"/>
  <c r="T104" i="11"/>
  <c r="R104" i="11"/>
  <c r="P104" i="11"/>
  <c r="BI101" i="11"/>
  <c r="BH101" i="11"/>
  <c r="BG101" i="11"/>
  <c r="BF101" i="11"/>
  <c r="T101" i="11"/>
  <c r="R101" i="11"/>
  <c r="P101" i="11"/>
  <c r="BI99" i="11"/>
  <c r="BH99" i="11"/>
  <c r="BG99" i="11"/>
  <c r="BF99" i="11"/>
  <c r="T99" i="11"/>
  <c r="R99" i="11"/>
  <c r="P99" i="11"/>
  <c r="BI96" i="11"/>
  <c r="BH96" i="11"/>
  <c r="BG96" i="11"/>
  <c r="BF96" i="11"/>
  <c r="T96" i="11"/>
  <c r="R96" i="11"/>
  <c r="P96" i="11"/>
  <c r="J90" i="11"/>
  <c r="J89" i="11"/>
  <c r="F89" i="11"/>
  <c r="F87" i="11"/>
  <c r="E85" i="11"/>
  <c r="J59" i="11"/>
  <c r="J58" i="11"/>
  <c r="F58" i="11"/>
  <c r="F56" i="11"/>
  <c r="E54" i="11"/>
  <c r="J20" i="11"/>
  <c r="E20" i="11"/>
  <c r="F90" i="11"/>
  <c r="J19" i="11"/>
  <c r="J14" i="11"/>
  <c r="J56" i="11" s="1"/>
  <c r="E7" i="11"/>
  <c r="E81" i="11" s="1"/>
  <c r="J39" i="10"/>
  <c r="J38" i="10"/>
  <c r="AY64" i="1" s="1"/>
  <c r="J37" i="10"/>
  <c r="AX64" i="1" s="1"/>
  <c r="BI138" i="10"/>
  <c r="BH138" i="10"/>
  <c r="BG138" i="10"/>
  <c r="BF138" i="10"/>
  <c r="T138" i="10"/>
  <c r="R138" i="10"/>
  <c r="P138" i="10"/>
  <c r="BI136" i="10"/>
  <c r="BH136" i="10"/>
  <c r="BG136" i="10"/>
  <c r="BF136" i="10"/>
  <c r="T136" i="10"/>
  <c r="R136" i="10"/>
  <c r="P136" i="10"/>
  <c r="BI134" i="10"/>
  <c r="BH134" i="10"/>
  <c r="BG134" i="10"/>
  <c r="BF134" i="10"/>
  <c r="T134" i="10"/>
  <c r="R134" i="10"/>
  <c r="P134" i="10"/>
  <c r="BI131" i="10"/>
  <c r="BH131" i="10"/>
  <c r="BG131" i="10"/>
  <c r="BF131" i="10"/>
  <c r="T131" i="10"/>
  <c r="R131" i="10"/>
  <c r="P131" i="10"/>
  <c r="BI129" i="10"/>
  <c r="BH129" i="10"/>
  <c r="BG129" i="10"/>
  <c r="BF129" i="10"/>
  <c r="T129" i="10"/>
  <c r="R129" i="10"/>
  <c r="P129" i="10"/>
  <c r="BI126" i="10"/>
  <c r="BH126" i="10"/>
  <c r="BG126" i="10"/>
  <c r="BF126" i="10"/>
  <c r="T126" i="10"/>
  <c r="R126" i="10"/>
  <c r="P126" i="10"/>
  <c r="BI124" i="10"/>
  <c r="BH124" i="10"/>
  <c r="BG124" i="10"/>
  <c r="BF124" i="10"/>
  <c r="T124" i="10"/>
  <c r="R124" i="10"/>
  <c r="P124" i="10"/>
  <c r="BI122" i="10"/>
  <c r="BH122" i="10"/>
  <c r="BG122" i="10"/>
  <c r="BF122" i="10"/>
  <c r="T122" i="10"/>
  <c r="R122" i="10"/>
  <c r="P122" i="10"/>
  <c r="BI120" i="10"/>
  <c r="BH120" i="10"/>
  <c r="BG120" i="10"/>
  <c r="BF120" i="10"/>
  <c r="T120" i="10"/>
  <c r="R120" i="10"/>
  <c r="P120" i="10"/>
  <c r="BI117" i="10"/>
  <c r="BH117" i="10"/>
  <c r="BG117" i="10"/>
  <c r="BF117" i="10"/>
  <c r="T117" i="10"/>
  <c r="R117" i="10"/>
  <c r="P117" i="10"/>
  <c r="BI115" i="10"/>
  <c r="BH115" i="10"/>
  <c r="BG115" i="10"/>
  <c r="BF115" i="10"/>
  <c r="T115" i="10"/>
  <c r="R115" i="10"/>
  <c r="P115" i="10"/>
  <c r="BI112" i="10"/>
  <c r="BH112" i="10"/>
  <c r="BG112" i="10"/>
  <c r="BF112" i="10"/>
  <c r="T112" i="10"/>
  <c r="R112" i="10"/>
  <c r="P112" i="10"/>
  <c r="BI110" i="10"/>
  <c r="BH110" i="10"/>
  <c r="BG110" i="10"/>
  <c r="BF110" i="10"/>
  <c r="T110" i="10"/>
  <c r="R110" i="10"/>
  <c r="P110" i="10"/>
  <c r="BI107" i="10"/>
  <c r="BH107" i="10"/>
  <c r="BG107" i="10"/>
  <c r="BF107" i="10"/>
  <c r="T107" i="10"/>
  <c r="R107" i="10"/>
  <c r="P107" i="10"/>
  <c r="BI105" i="10"/>
  <c r="BH105" i="10"/>
  <c r="BG105" i="10"/>
  <c r="BF105" i="10"/>
  <c r="T105" i="10"/>
  <c r="R105" i="10"/>
  <c r="P105" i="10"/>
  <c r="BI102" i="10"/>
  <c r="BH102" i="10"/>
  <c r="BG102" i="10"/>
  <c r="BF102" i="10"/>
  <c r="T102" i="10"/>
  <c r="R102" i="10"/>
  <c r="P102" i="10"/>
  <c r="BI100" i="10"/>
  <c r="BH100" i="10"/>
  <c r="BG100" i="10"/>
  <c r="BF100" i="10"/>
  <c r="T100" i="10"/>
  <c r="R100" i="10"/>
  <c r="P100" i="10"/>
  <c r="BI97" i="10"/>
  <c r="BH97" i="10"/>
  <c r="BG97" i="10"/>
  <c r="BF97" i="10"/>
  <c r="T97" i="10"/>
  <c r="R97" i="10"/>
  <c r="P97" i="10"/>
  <c r="BI95" i="10"/>
  <c r="BH95" i="10"/>
  <c r="BG95" i="10"/>
  <c r="BF95" i="10"/>
  <c r="T95" i="10"/>
  <c r="R95" i="10"/>
  <c r="P95" i="10"/>
  <c r="BI92" i="10"/>
  <c r="BH92" i="10"/>
  <c r="BG92" i="10"/>
  <c r="BF92" i="10"/>
  <c r="T92" i="10"/>
  <c r="R92" i="10"/>
  <c r="P92" i="10"/>
  <c r="J85" i="10"/>
  <c r="J84" i="10"/>
  <c r="F84" i="10"/>
  <c r="F82" i="10"/>
  <c r="E80" i="10"/>
  <c r="J59" i="10"/>
  <c r="J58" i="10"/>
  <c r="F58" i="10"/>
  <c r="F56" i="10"/>
  <c r="E54" i="10"/>
  <c r="J20" i="10"/>
  <c r="E20" i="10"/>
  <c r="F85" i="10" s="1"/>
  <c r="J19" i="10"/>
  <c r="J14" i="10"/>
  <c r="J82" i="10" s="1"/>
  <c r="E7" i="10"/>
  <c r="E76" i="10" s="1"/>
  <c r="J39" i="9"/>
  <c r="J38" i="9"/>
  <c r="AY63" i="1" s="1"/>
  <c r="J37" i="9"/>
  <c r="AX63" i="1" s="1"/>
  <c r="BI164" i="9"/>
  <c r="BH164" i="9"/>
  <c r="BG164" i="9"/>
  <c r="BF164" i="9"/>
  <c r="T164" i="9"/>
  <c r="R164" i="9"/>
  <c r="P164" i="9"/>
  <c r="BI162" i="9"/>
  <c r="BH162" i="9"/>
  <c r="BG162" i="9"/>
  <c r="BF162" i="9"/>
  <c r="T162" i="9"/>
  <c r="R162" i="9"/>
  <c r="P162" i="9"/>
  <c r="BI160" i="9"/>
  <c r="BH160" i="9"/>
  <c r="BG160" i="9"/>
  <c r="BF160" i="9"/>
  <c r="T160" i="9"/>
  <c r="R160" i="9"/>
  <c r="P160" i="9"/>
  <c r="BI157" i="9"/>
  <c r="BH157" i="9"/>
  <c r="BG157" i="9"/>
  <c r="BF157" i="9"/>
  <c r="T157" i="9"/>
  <c r="R157" i="9"/>
  <c r="P157" i="9"/>
  <c r="BI155" i="9"/>
  <c r="BH155" i="9"/>
  <c r="BG155" i="9"/>
  <c r="BF155" i="9"/>
  <c r="T155" i="9"/>
  <c r="R155" i="9"/>
  <c r="P155" i="9"/>
  <c r="BI152" i="9"/>
  <c r="BH152" i="9"/>
  <c r="BG152" i="9"/>
  <c r="BF152" i="9"/>
  <c r="T152" i="9"/>
  <c r="R152" i="9"/>
  <c r="P152" i="9"/>
  <c r="BI150" i="9"/>
  <c r="BH150" i="9"/>
  <c r="BG150" i="9"/>
  <c r="BF150" i="9"/>
  <c r="T150" i="9"/>
  <c r="R150" i="9"/>
  <c r="P150" i="9"/>
  <c r="BI147" i="9"/>
  <c r="BH147" i="9"/>
  <c r="BG147" i="9"/>
  <c r="BF147" i="9"/>
  <c r="T147" i="9"/>
  <c r="R147" i="9"/>
  <c r="P147" i="9"/>
  <c r="BI144" i="9"/>
  <c r="BH144" i="9"/>
  <c r="BG144" i="9"/>
  <c r="BF144" i="9"/>
  <c r="T144" i="9"/>
  <c r="R144" i="9"/>
  <c r="P144" i="9"/>
  <c r="BI142" i="9"/>
  <c r="BH142" i="9"/>
  <c r="BG142" i="9"/>
  <c r="BF142" i="9"/>
  <c r="T142" i="9"/>
  <c r="R142" i="9"/>
  <c r="P142" i="9"/>
  <c r="BI139" i="9"/>
  <c r="BH139" i="9"/>
  <c r="BG139" i="9"/>
  <c r="BF139" i="9"/>
  <c r="T139" i="9"/>
  <c r="R139" i="9"/>
  <c r="P139" i="9"/>
  <c r="BI137" i="9"/>
  <c r="BH137" i="9"/>
  <c r="BG137" i="9"/>
  <c r="BF137" i="9"/>
  <c r="T137" i="9"/>
  <c r="R137" i="9"/>
  <c r="P137" i="9"/>
  <c r="BI134" i="9"/>
  <c r="BH134" i="9"/>
  <c r="BG134" i="9"/>
  <c r="BF134" i="9"/>
  <c r="T134" i="9"/>
  <c r="R134" i="9"/>
  <c r="P134" i="9"/>
  <c r="BI132" i="9"/>
  <c r="BH132" i="9"/>
  <c r="BG132" i="9"/>
  <c r="BF132" i="9"/>
  <c r="T132" i="9"/>
  <c r="R132" i="9"/>
  <c r="P132" i="9"/>
  <c r="BI129" i="9"/>
  <c r="BH129" i="9"/>
  <c r="BG129" i="9"/>
  <c r="BF129" i="9"/>
  <c r="T129" i="9"/>
  <c r="R129" i="9"/>
  <c r="P129" i="9"/>
  <c r="BI127" i="9"/>
  <c r="BH127" i="9"/>
  <c r="BG127" i="9"/>
  <c r="BF127" i="9"/>
  <c r="T127" i="9"/>
  <c r="R127" i="9"/>
  <c r="P127" i="9"/>
  <c r="BI125" i="9"/>
  <c r="BH125" i="9"/>
  <c r="BG125" i="9"/>
  <c r="BF125" i="9"/>
  <c r="T125" i="9"/>
  <c r="R125" i="9"/>
  <c r="P125" i="9"/>
  <c r="BI122" i="9"/>
  <c r="BH122" i="9"/>
  <c r="BG122" i="9"/>
  <c r="BF122" i="9"/>
  <c r="T122" i="9"/>
  <c r="R122" i="9"/>
  <c r="P122" i="9"/>
  <c r="BI120" i="9"/>
  <c r="BH120" i="9"/>
  <c r="BG120" i="9"/>
  <c r="BF120" i="9"/>
  <c r="T120" i="9"/>
  <c r="R120" i="9"/>
  <c r="P120" i="9"/>
  <c r="BI118" i="9"/>
  <c r="BH118" i="9"/>
  <c r="BG118" i="9"/>
  <c r="BF118" i="9"/>
  <c r="T118" i="9"/>
  <c r="R118" i="9"/>
  <c r="P118" i="9"/>
  <c r="BI116" i="9"/>
  <c r="BH116" i="9"/>
  <c r="BG116" i="9"/>
  <c r="BF116" i="9"/>
  <c r="T116" i="9"/>
  <c r="R116" i="9"/>
  <c r="P116" i="9"/>
  <c r="BI114" i="9"/>
  <c r="BH114" i="9"/>
  <c r="BG114" i="9"/>
  <c r="BF114" i="9"/>
  <c r="T114" i="9"/>
  <c r="R114" i="9"/>
  <c r="P114" i="9"/>
  <c r="BI112" i="9"/>
  <c r="BH112" i="9"/>
  <c r="BG112" i="9"/>
  <c r="BF112" i="9"/>
  <c r="T112" i="9"/>
  <c r="R112" i="9"/>
  <c r="P112" i="9"/>
  <c r="BI109" i="9"/>
  <c r="BH109" i="9"/>
  <c r="BG109" i="9"/>
  <c r="BF109" i="9"/>
  <c r="T109" i="9"/>
  <c r="R109" i="9"/>
  <c r="P109" i="9"/>
  <c r="BI107" i="9"/>
  <c r="BH107" i="9"/>
  <c r="BG107" i="9"/>
  <c r="BF107" i="9"/>
  <c r="T107" i="9"/>
  <c r="R107" i="9"/>
  <c r="P107" i="9"/>
  <c r="BI105" i="9"/>
  <c r="BH105" i="9"/>
  <c r="BG105" i="9"/>
  <c r="BF105" i="9"/>
  <c r="T105" i="9"/>
  <c r="R105" i="9"/>
  <c r="P105" i="9"/>
  <c r="BI103" i="9"/>
  <c r="BH103" i="9"/>
  <c r="BG103" i="9"/>
  <c r="BF103" i="9"/>
  <c r="T103" i="9"/>
  <c r="R103" i="9"/>
  <c r="P103" i="9"/>
  <c r="BI100" i="9"/>
  <c r="BH100" i="9"/>
  <c r="BG100" i="9"/>
  <c r="BF100" i="9"/>
  <c r="T100" i="9"/>
  <c r="R100" i="9"/>
  <c r="P100" i="9"/>
  <c r="BI98" i="9"/>
  <c r="BH98" i="9"/>
  <c r="BG98" i="9"/>
  <c r="BF98" i="9"/>
  <c r="T98" i="9"/>
  <c r="R98" i="9"/>
  <c r="P98" i="9"/>
  <c r="BI95" i="9"/>
  <c r="BH95" i="9"/>
  <c r="BG95" i="9"/>
  <c r="BF95" i="9"/>
  <c r="T95" i="9"/>
  <c r="R95" i="9"/>
  <c r="P95" i="9"/>
  <c r="BI93" i="9"/>
  <c r="BH93" i="9"/>
  <c r="BG93" i="9"/>
  <c r="BF93" i="9"/>
  <c r="T93" i="9"/>
  <c r="R93" i="9"/>
  <c r="P93" i="9"/>
  <c r="BI90" i="9"/>
  <c r="BH90" i="9"/>
  <c r="BG90" i="9"/>
  <c r="BF90" i="9"/>
  <c r="T90" i="9"/>
  <c r="R90" i="9"/>
  <c r="P90" i="9"/>
  <c r="J84" i="9"/>
  <c r="J83" i="9"/>
  <c r="F83" i="9"/>
  <c r="F81" i="9"/>
  <c r="E79" i="9"/>
  <c r="J59" i="9"/>
  <c r="J58" i="9"/>
  <c r="F58" i="9"/>
  <c r="F56" i="9"/>
  <c r="E54" i="9"/>
  <c r="J20" i="9"/>
  <c r="E20" i="9"/>
  <c r="F84" i="9"/>
  <c r="J19" i="9"/>
  <c r="J14" i="9"/>
  <c r="J81" i="9" s="1"/>
  <c r="E7" i="9"/>
  <c r="E50" i="9" s="1"/>
  <c r="J39" i="8"/>
  <c r="J38" i="8"/>
  <c r="AY62" i="1"/>
  <c r="J37" i="8"/>
  <c r="AX62" i="1"/>
  <c r="BI331" i="8"/>
  <c r="BH331" i="8"/>
  <c r="BG331" i="8"/>
  <c r="BF331" i="8"/>
  <c r="T331" i="8"/>
  <c r="R331" i="8"/>
  <c r="P331" i="8"/>
  <c r="BI328" i="8"/>
  <c r="BH328" i="8"/>
  <c r="BG328" i="8"/>
  <c r="BF328" i="8"/>
  <c r="T328" i="8"/>
  <c r="R328" i="8"/>
  <c r="P328" i="8"/>
  <c r="BI325" i="8"/>
  <c r="BH325" i="8"/>
  <c r="BG325" i="8"/>
  <c r="BF325" i="8"/>
  <c r="T325" i="8"/>
  <c r="R325" i="8"/>
  <c r="P325" i="8"/>
  <c r="BI323" i="8"/>
  <c r="BH323" i="8"/>
  <c r="BG323" i="8"/>
  <c r="BF323" i="8"/>
  <c r="T323" i="8"/>
  <c r="R323" i="8"/>
  <c r="P323" i="8"/>
  <c r="BI320" i="8"/>
  <c r="BH320" i="8"/>
  <c r="BG320" i="8"/>
  <c r="BF320" i="8"/>
  <c r="T320" i="8"/>
  <c r="R320" i="8"/>
  <c r="P320" i="8"/>
  <c r="BI317" i="8"/>
  <c r="BH317" i="8"/>
  <c r="BG317" i="8"/>
  <c r="BF317" i="8"/>
  <c r="T317" i="8"/>
  <c r="R317" i="8"/>
  <c r="P317" i="8"/>
  <c r="BI315" i="8"/>
  <c r="BH315" i="8"/>
  <c r="BG315" i="8"/>
  <c r="BF315" i="8"/>
  <c r="T315" i="8"/>
  <c r="R315" i="8"/>
  <c r="P315" i="8"/>
  <c r="BI312" i="8"/>
  <c r="BH312" i="8"/>
  <c r="BG312" i="8"/>
  <c r="BF312" i="8"/>
  <c r="T312" i="8"/>
  <c r="R312" i="8"/>
  <c r="P312" i="8"/>
  <c r="BI310" i="8"/>
  <c r="BH310" i="8"/>
  <c r="BG310" i="8"/>
  <c r="BF310" i="8"/>
  <c r="T310" i="8"/>
  <c r="R310" i="8"/>
  <c r="P310" i="8"/>
  <c r="BI308" i="8"/>
  <c r="BH308" i="8"/>
  <c r="BG308" i="8"/>
  <c r="BF308" i="8"/>
  <c r="T308" i="8"/>
  <c r="R308" i="8"/>
  <c r="P308" i="8"/>
  <c r="BI306" i="8"/>
  <c r="BH306" i="8"/>
  <c r="BG306" i="8"/>
  <c r="BF306" i="8"/>
  <c r="T306" i="8"/>
  <c r="R306" i="8"/>
  <c r="P306" i="8"/>
  <c r="BI304" i="8"/>
  <c r="BH304" i="8"/>
  <c r="BG304" i="8"/>
  <c r="BF304" i="8"/>
  <c r="T304" i="8"/>
  <c r="R304" i="8"/>
  <c r="P304" i="8"/>
  <c r="BI302" i="8"/>
  <c r="BH302" i="8"/>
  <c r="BG302" i="8"/>
  <c r="BF302" i="8"/>
  <c r="T302" i="8"/>
  <c r="R302" i="8"/>
  <c r="P302" i="8"/>
  <c r="BI300" i="8"/>
  <c r="BH300" i="8"/>
  <c r="BG300" i="8"/>
  <c r="BF300" i="8"/>
  <c r="T300" i="8"/>
  <c r="R300" i="8"/>
  <c r="P300" i="8"/>
  <c r="BI298" i="8"/>
  <c r="BH298" i="8"/>
  <c r="BG298" i="8"/>
  <c r="BF298" i="8"/>
  <c r="T298" i="8"/>
  <c r="R298" i="8"/>
  <c r="P298" i="8"/>
  <c r="BI296" i="8"/>
  <c r="BH296" i="8"/>
  <c r="BG296" i="8"/>
  <c r="BF296" i="8"/>
  <c r="T296" i="8"/>
  <c r="R296" i="8"/>
  <c r="P296" i="8"/>
  <c r="BI294" i="8"/>
  <c r="BH294" i="8"/>
  <c r="BG294" i="8"/>
  <c r="BF294" i="8"/>
  <c r="T294" i="8"/>
  <c r="R294" i="8"/>
  <c r="P294" i="8"/>
  <c r="BI292" i="8"/>
  <c r="BH292" i="8"/>
  <c r="BG292" i="8"/>
  <c r="BF292" i="8"/>
  <c r="T292" i="8"/>
  <c r="R292" i="8"/>
  <c r="P292" i="8"/>
  <c r="BI290" i="8"/>
  <c r="BH290" i="8"/>
  <c r="BG290" i="8"/>
  <c r="BF290" i="8"/>
  <c r="T290" i="8"/>
  <c r="R290" i="8"/>
  <c r="P290" i="8"/>
  <c r="BI287" i="8"/>
  <c r="BH287" i="8"/>
  <c r="BG287" i="8"/>
  <c r="BF287" i="8"/>
  <c r="T287" i="8"/>
  <c r="R287" i="8"/>
  <c r="P287" i="8"/>
  <c r="BI284" i="8"/>
  <c r="BH284" i="8"/>
  <c r="BG284" i="8"/>
  <c r="BF284" i="8"/>
  <c r="T284" i="8"/>
  <c r="R284" i="8"/>
  <c r="P284" i="8"/>
  <c r="BI282" i="8"/>
  <c r="BH282" i="8"/>
  <c r="BG282" i="8"/>
  <c r="BF282" i="8"/>
  <c r="T282" i="8"/>
  <c r="R282" i="8"/>
  <c r="P282" i="8"/>
  <c r="BI279" i="8"/>
  <c r="BH279" i="8"/>
  <c r="BG279" i="8"/>
  <c r="BF279" i="8"/>
  <c r="T279" i="8"/>
  <c r="R279" i="8"/>
  <c r="P279" i="8"/>
  <c r="BI277" i="8"/>
  <c r="BH277" i="8"/>
  <c r="BG277" i="8"/>
  <c r="BF277" i="8"/>
  <c r="T277" i="8"/>
  <c r="R277" i="8"/>
  <c r="P277" i="8"/>
  <c r="BI275" i="8"/>
  <c r="BH275" i="8"/>
  <c r="BG275" i="8"/>
  <c r="BF275" i="8"/>
  <c r="T275" i="8"/>
  <c r="R275" i="8"/>
  <c r="P275" i="8"/>
  <c r="BI273" i="8"/>
  <c r="BH273" i="8"/>
  <c r="BG273" i="8"/>
  <c r="BF273" i="8"/>
  <c r="T273" i="8"/>
  <c r="R273" i="8"/>
  <c r="P273" i="8"/>
  <c r="BI271" i="8"/>
  <c r="BH271" i="8"/>
  <c r="BG271" i="8"/>
  <c r="BF271" i="8"/>
  <c r="T271" i="8"/>
  <c r="R271" i="8"/>
  <c r="P271" i="8"/>
  <c r="BI269" i="8"/>
  <c r="BH269" i="8"/>
  <c r="BG269" i="8"/>
  <c r="BF269" i="8"/>
  <c r="T269" i="8"/>
  <c r="R269" i="8"/>
  <c r="P269" i="8"/>
  <c r="BI267" i="8"/>
  <c r="BH267" i="8"/>
  <c r="BG267" i="8"/>
  <c r="BF267" i="8"/>
  <c r="T267" i="8"/>
  <c r="R267" i="8"/>
  <c r="P267" i="8"/>
  <c r="BI265" i="8"/>
  <c r="BH265" i="8"/>
  <c r="BG265" i="8"/>
  <c r="BF265" i="8"/>
  <c r="T265" i="8"/>
  <c r="R265" i="8"/>
  <c r="P265" i="8"/>
  <c r="BI263" i="8"/>
  <c r="BH263" i="8"/>
  <c r="BG263" i="8"/>
  <c r="BF263" i="8"/>
  <c r="T263" i="8"/>
  <c r="R263" i="8"/>
  <c r="P263" i="8"/>
  <c r="BI261" i="8"/>
  <c r="BH261" i="8"/>
  <c r="BG261" i="8"/>
  <c r="BF261" i="8"/>
  <c r="T261" i="8"/>
  <c r="R261" i="8"/>
  <c r="P261" i="8"/>
  <c r="BI259" i="8"/>
  <c r="BH259" i="8"/>
  <c r="BG259" i="8"/>
  <c r="BF259" i="8"/>
  <c r="T259" i="8"/>
  <c r="R259" i="8"/>
  <c r="P259" i="8"/>
  <c r="BI257" i="8"/>
  <c r="BH257" i="8"/>
  <c r="BG257" i="8"/>
  <c r="BF257" i="8"/>
  <c r="T257" i="8"/>
  <c r="R257" i="8"/>
  <c r="P257" i="8"/>
  <c r="BI255" i="8"/>
  <c r="BH255" i="8"/>
  <c r="BG255" i="8"/>
  <c r="BF255" i="8"/>
  <c r="T255" i="8"/>
  <c r="R255" i="8"/>
  <c r="P255" i="8"/>
  <c r="BI252" i="8"/>
  <c r="BH252" i="8"/>
  <c r="BG252" i="8"/>
  <c r="BF252" i="8"/>
  <c r="T252" i="8"/>
  <c r="R252" i="8"/>
  <c r="P252" i="8"/>
  <c r="BI250" i="8"/>
  <c r="BH250" i="8"/>
  <c r="BG250" i="8"/>
  <c r="BF250" i="8"/>
  <c r="T250" i="8"/>
  <c r="R250" i="8"/>
  <c r="P250" i="8"/>
  <c r="BI247" i="8"/>
  <c r="BH247" i="8"/>
  <c r="BG247" i="8"/>
  <c r="BF247" i="8"/>
  <c r="T247" i="8"/>
  <c r="R247" i="8"/>
  <c r="P247" i="8"/>
  <c r="BI245" i="8"/>
  <c r="BH245" i="8"/>
  <c r="BG245" i="8"/>
  <c r="BF245" i="8"/>
  <c r="T245" i="8"/>
  <c r="R245" i="8"/>
  <c r="P245" i="8"/>
  <c r="BI242" i="8"/>
  <c r="BH242" i="8"/>
  <c r="BG242" i="8"/>
  <c r="BF242" i="8"/>
  <c r="T242" i="8"/>
  <c r="R242" i="8"/>
  <c r="P242" i="8"/>
  <c r="BI240" i="8"/>
  <c r="BH240" i="8"/>
  <c r="BG240" i="8"/>
  <c r="BF240" i="8"/>
  <c r="T240" i="8"/>
  <c r="R240" i="8"/>
  <c r="P240" i="8"/>
  <c r="BI238" i="8"/>
  <c r="BH238" i="8"/>
  <c r="BG238" i="8"/>
  <c r="BF238" i="8"/>
  <c r="T238" i="8"/>
  <c r="R238" i="8"/>
  <c r="P238" i="8"/>
  <c r="BI235" i="8"/>
  <c r="BH235" i="8"/>
  <c r="BG235" i="8"/>
  <c r="BF235" i="8"/>
  <c r="T235" i="8"/>
  <c r="R235" i="8"/>
  <c r="P235" i="8"/>
  <c r="BI233" i="8"/>
  <c r="BH233" i="8"/>
  <c r="BG233" i="8"/>
  <c r="BF233" i="8"/>
  <c r="T233" i="8"/>
  <c r="R233" i="8"/>
  <c r="P233" i="8"/>
  <c r="BI231" i="8"/>
  <c r="BH231" i="8"/>
  <c r="BG231" i="8"/>
  <c r="BF231" i="8"/>
  <c r="T231" i="8"/>
  <c r="R231" i="8"/>
  <c r="P231" i="8"/>
  <c r="BI229" i="8"/>
  <c r="BH229" i="8"/>
  <c r="BG229" i="8"/>
  <c r="BF229" i="8"/>
  <c r="T229" i="8"/>
  <c r="R229" i="8"/>
  <c r="P229" i="8"/>
  <c r="BI227" i="8"/>
  <c r="BH227" i="8"/>
  <c r="BG227" i="8"/>
  <c r="BF227" i="8"/>
  <c r="T227" i="8"/>
  <c r="R227" i="8"/>
  <c r="P227" i="8"/>
  <c r="BI224" i="8"/>
  <c r="BH224" i="8"/>
  <c r="BG224" i="8"/>
  <c r="BF224" i="8"/>
  <c r="T224" i="8"/>
  <c r="R224" i="8"/>
  <c r="P224" i="8"/>
  <c r="BI222" i="8"/>
  <c r="BH222" i="8"/>
  <c r="BG222" i="8"/>
  <c r="BF222" i="8"/>
  <c r="T222" i="8"/>
  <c r="R222" i="8"/>
  <c r="P222" i="8"/>
  <c r="BI220" i="8"/>
  <c r="BH220" i="8"/>
  <c r="BG220" i="8"/>
  <c r="BF220" i="8"/>
  <c r="T220" i="8"/>
  <c r="R220" i="8"/>
  <c r="P220" i="8"/>
  <c r="BI217" i="8"/>
  <c r="BH217" i="8"/>
  <c r="BG217" i="8"/>
  <c r="BF217" i="8"/>
  <c r="T217" i="8"/>
  <c r="R217" i="8"/>
  <c r="P217" i="8"/>
  <c r="BI215" i="8"/>
  <c r="BH215" i="8"/>
  <c r="BG215" i="8"/>
  <c r="BF215" i="8"/>
  <c r="T215" i="8"/>
  <c r="R215" i="8"/>
  <c r="P215" i="8"/>
  <c r="BI213" i="8"/>
  <c r="BH213" i="8"/>
  <c r="BG213" i="8"/>
  <c r="BF213" i="8"/>
  <c r="T213" i="8"/>
  <c r="R213" i="8"/>
  <c r="P213" i="8"/>
  <c r="BI211" i="8"/>
  <c r="BH211" i="8"/>
  <c r="BG211" i="8"/>
  <c r="BF211" i="8"/>
  <c r="T211" i="8"/>
  <c r="R211" i="8"/>
  <c r="P211" i="8"/>
  <c r="BI208" i="8"/>
  <c r="BH208" i="8"/>
  <c r="BG208" i="8"/>
  <c r="BF208" i="8"/>
  <c r="T208" i="8"/>
  <c r="R208" i="8"/>
  <c r="P208" i="8"/>
  <c r="BI205" i="8"/>
  <c r="BH205" i="8"/>
  <c r="BG205" i="8"/>
  <c r="BF205" i="8"/>
  <c r="T205" i="8"/>
  <c r="R205" i="8"/>
  <c r="P205" i="8"/>
  <c r="BI203" i="8"/>
  <c r="BH203" i="8"/>
  <c r="BG203" i="8"/>
  <c r="BF203" i="8"/>
  <c r="T203" i="8"/>
  <c r="R203" i="8"/>
  <c r="P203" i="8"/>
  <c r="BI200" i="8"/>
  <c r="BH200" i="8"/>
  <c r="BG200" i="8"/>
  <c r="BF200" i="8"/>
  <c r="T200" i="8"/>
  <c r="R200" i="8"/>
  <c r="P200" i="8"/>
  <c r="BI198" i="8"/>
  <c r="BH198" i="8"/>
  <c r="BG198" i="8"/>
  <c r="BF198" i="8"/>
  <c r="T198" i="8"/>
  <c r="R198" i="8"/>
  <c r="P198" i="8"/>
  <c r="BI195" i="8"/>
  <c r="BH195" i="8"/>
  <c r="BG195" i="8"/>
  <c r="BF195" i="8"/>
  <c r="T195" i="8"/>
  <c r="R195" i="8"/>
  <c r="P195" i="8"/>
  <c r="BI192" i="8"/>
  <c r="BH192" i="8"/>
  <c r="BG192" i="8"/>
  <c r="BF192" i="8"/>
  <c r="T192" i="8"/>
  <c r="R192" i="8"/>
  <c r="P192" i="8"/>
  <c r="BI189" i="8"/>
  <c r="BH189" i="8"/>
  <c r="BG189" i="8"/>
  <c r="BF189" i="8"/>
  <c r="T189" i="8"/>
  <c r="R189" i="8"/>
  <c r="P189" i="8"/>
  <c r="BI186" i="8"/>
  <c r="BH186" i="8"/>
  <c r="BG186" i="8"/>
  <c r="BF186" i="8"/>
  <c r="T186" i="8"/>
  <c r="R186" i="8"/>
  <c r="P186" i="8"/>
  <c r="BI183" i="8"/>
  <c r="BH183" i="8"/>
  <c r="BG183" i="8"/>
  <c r="BF183" i="8"/>
  <c r="T183" i="8"/>
  <c r="R183" i="8"/>
  <c r="P183" i="8"/>
  <c r="BI180" i="8"/>
  <c r="BH180" i="8"/>
  <c r="BG180" i="8"/>
  <c r="BF180" i="8"/>
  <c r="T180" i="8"/>
  <c r="R180" i="8"/>
  <c r="P180" i="8"/>
  <c r="BI177" i="8"/>
  <c r="BH177" i="8"/>
  <c r="BG177" i="8"/>
  <c r="BF177" i="8"/>
  <c r="T177" i="8"/>
  <c r="R177" i="8"/>
  <c r="P177" i="8"/>
  <c r="BI174" i="8"/>
  <c r="BH174" i="8"/>
  <c r="BG174" i="8"/>
  <c r="BF174" i="8"/>
  <c r="T174" i="8"/>
  <c r="R174" i="8"/>
  <c r="P174" i="8"/>
  <c r="BI171" i="8"/>
  <c r="BH171" i="8"/>
  <c r="BG171" i="8"/>
  <c r="BF171" i="8"/>
  <c r="T171" i="8"/>
  <c r="R171" i="8"/>
  <c r="P171" i="8"/>
  <c r="BI168" i="8"/>
  <c r="BH168" i="8"/>
  <c r="BG168" i="8"/>
  <c r="BF168" i="8"/>
  <c r="T168" i="8"/>
  <c r="R168" i="8"/>
  <c r="P168" i="8"/>
  <c r="BI165" i="8"/>
  <c r="BH165" i="8"/>
  <c r="BG165" i="8"/>
  <c r="BF165" i="8"/>
  <c r="T165" i="8"/>
  <c r="R165" i="8"/>
  <c r="P165" i="8"/>
  <c r="BI163" i="8"/>
  <c r="BH163" i="8"/>
  <c r="BG163" i="8"/>
  <c r="BF163" i="8"/>
  <c r="T163" i="8"/>
  <c r="R163" i="8"/>
  <c r="P163" i="8"/>
  <c r="BI160" i="8"/>
  <c r="BH160" i="8"/>
  <c r="BG160" i="8"/>
  <c r="BF160" i="8"/>
  <c r="T160" i="8"/>
  <c r="R160" i="8"/>
  <c r="P160" i="8"/>
  <c r="BI157" i="8"/>
  <c r="BH157" i="8"/>
  <c r="BG157" i="8"/>
  <c r="BF157" i="8"/>
  <c r="T157" i="8"/>
  <c r="R157" i="8"/>
  <c r="P157" i="8"/>
  <c r="BI155" i="8"/>
  <c r="BH155" i="8"/>
  <c r="BG155" i="8"/>
  <c r="BF155" i="8"/>
  <c r="T155" i="8"/>
  <c r="R155" i="8"/>
  <c r="P155" i="8"/>
  <c r="BI153" i="8"/>
  <c r="BH153" i="8"/>
  <c r="BG153" i="8"/>
  <c r="BF153" i="8"/>
  <c r="T153" i="8"/>
  <c r="R153" i="8"/>
  <c r="P153" i="8"/>
  <c r="BI151" i="8"/>
  <c r="BH151" i="8"/>
  <c r="BG151" i="8"/>
  <c r="BF151" i="8"/>
  <c r="T151" i="8"/>
  <c r="R151" i="8"/>
  <c r="P151" i="8"/>
  <c r="BI149" i="8"/>
  <c r="BH149" i="8"/>
  <c r="BG149" i="8"/>
  <c r="BF149" i="8"/>
  <c r="T149" i="8"/>
  <c r="R149" i="8"/>
  <c r="P149" i="8"/>
  <c r="BI146" i="8"/>
  <c r="BH146" i="8"/>
  <c r="BG146" i="8"/>
  <c r="BF146" i="8"/>
  <c r="T146" i="8"/>
  <c r="R146" i="8"/>
  <c r="P146" i="8"/>
  <c r="BI143" i="8"/>
  <c r="BH143" i="8"/>
  <c r="BG143" i="8"/>
  <c r="BF143" i="8"/>
  <c r="T143" i="8"/>
  <c r="R143" i="8"/>
  <c r="P143" i="8"/>
  <c r="BI140" i="8"/>
  <c r="BH140" i="8"/>
  <c r="BG140" i="8"/>
  <c r="BF140" i="8"/>
  <c r="T140" i="8"/>
  <c r="R140" i="8"/>
  <c r="P140" i="8"/>
  <c r="BI137" i="8"/>
  <c r="BH137" i="8"/>
  <c r="BG137" i="8"/>
  <c r="BF137" i="8"/>
  <c r="T137" i="8"/>
  <c r="R137" i="8"/>
  <c r="P137" i="8"/>
  <c r="BI134" i="8"/>
  <c r="BH134" i="8"/>
  <c r="BG134" i="8"/>
  <c r="BF134" i="8"/>
  <c r="T134" i="8"/>
  <c r="R134" i="8"/>
  <c r="P134" i="8"/>
  <c r="BI131" i="8"/>
  <c r="BH131" i="8"/>
  <c r="BG131" i="8"/>
  <c r="BF131" i="8"/>
  <c r="T131" i="8"/>
  <c r="R131" i="8"/>
  <c r="P131" i="8"/>
  <c r="BI128" i="8"/>
  <c r="BH128" i="8"/>
  <c r="BG128" i="8"/>
  <c r="BF128" i="8"/>
  <c r="T128" i="8"/>
  <c r="R128" i="8"/>
  <c r="P128" i="8"/>
  <c r="BI125" i="8"/>
  <c r="BH125" i="8"/>
  <c r="BG125" i="8"/>
  <c r="BF125" i="8"/>
  <c r="T125" i="8"/>
  <c r="R125" i="8"/>
  <c r="P125" i="8"/>
  <c r="BI123" i="8"/>
  <c r="BH123" i="8"/>
  <c r="BG123" i="8"/>
  <c r="BF123" i="8"/>
  <c r="T123" i="8"/>
  <c r="R123" i="8"/>
  <c r="P123" i="8"/>
  <c r="BI121" i="8"/>
  <c r="BH121" i="8"/>
  <c r="BG121" i="8"/>
  <c r="BF121" i="8"/>
  <c r="T121" i="8"/>
  <c r="R121" i="8"/>
  <c r="P121" i="8"/>
  <c r="BI118" i="8"/>
  <c r="BH118" i="8"/>
  <c r="BG118" i="8"/>
  <c r="BF118" i="8"/>
  <c r="T118" i="8"/>
  <c r="R118" i="8"/>
  <c r="P118" i="8"/>
  <c r="BI116" i="8"/>
  <c r="BH116" i="8"/>
  <c r="BG116" i="8"/>
  <c r="BF116" i="8"/>
  <c r="T116" i="8"/>
  <c r="R116" i="8"/>
  <c r="P116" i="8"/>
  <c r="BI113" i="8"/>
  <c r="BH113" i="8"/>
  <c r="BG113" i="8"/>
  <c r="BF113" i="8"/>
  <c r="T113" i="8"/>
  <c r="R113" i="8"/>
  <c r="P113" i="8"/>
  <c r="BI111" i="8"/>
  <c r="BH111" i="8"/>
  <c r="BG111" i="8"/>
  <c r="BF111" i="8"/>
  <c r="T111" i="8"/>
  <c r="R111" i="8"/>
  <c r="P111" i="8"/>
  <c r="BI108" i="8"/>
  <c r="BH108" i="8"/>
  <c r="BG108" i="8"/>
  <c r="BF108" i="8"/>
  <c r="T108" i="8"/>
  <c r="R108" i="8"/>
  <c r="P108" i="8"/>
  <c r="BI106" i="8"/>
  <c r="BH106" i="8"/>
  <c r="BG106" i="8"/>
  <c r="BF106" i="8"/>
  <c r="T106" i="8"/>
  <c r="R106" i="8"/>
  <c r="P106" i="8"/>
  <c r="BI103" i="8"/>
  <c r="BH103" i="8"/>
  <c r="BG103" i="8"/>
  <c r="BF103" i="8"/>
  <c r="T103" i="8"/>
  <c r="R103" i="8"/>
  <c r="P103" i="8"/>
  <c r="BI101" i="8"/>
  <c r="BH101" i="8"/>
  <c r="BG101" i="8"/>
  <c r="BF101" i="8"/>
  <c r="T101" i="8"/>
  <c r="R101" i="8"/>
  <c r="P101" i="8"/>
  <c r="BI98" i="8"/>
  <c r="BH98" i="8"/>
  <c r="BG98" i="8"/>
  <c r="BF98" i="8"/>
  <c r="T98" i="8"/>
  <c r="R98" i="8"/>
  <c r="P98" i="8"/>
  <c r="BI95" i="8"/>
  <c r="BH95" i="8"/>
  <c r="BG95" i="8"/>
  <c r="BF95" i="8"/>
  <c r="T95" i="8"/>
  <c r="R95" i="8"/>
  <c r="P95" i="8"/>
  <c r="BI92" i="8"/>
  <c r="BH92" i="8"/>
  <c r="BG92" i="8"/>
  <c r="BF92" i="8"/>
  <c r="T92" i="8"/>
  <c r="R92" i="8"/>
  <c r="P92" i="8"/>
  <c r="J85" i="8"/>
  <c r="J84" i="8"/>
  <c r="F84" i="8"/>
  <c r="F82" i="8"/>
  <c r="E80" i="8"/>
  <c r="J59" i="8"/>
  <c r="J58" i="8"/>
  <c r="F58" i="8"/>
  <c r="F56" i="8"/>
  <c r="E54" i="8"/>
  <c r="J20" i="8"/>
  <c r="E20" i="8"/>
  <c r="F59" i="8" s="1"/>
  <c r="J19" i="8"/>
  <c r="J14" i="8"/>
  <c r="J82" i="8" s="1"/>
  <c r="E7" i="8"/>
  <c r="E76" i="8" s="1"/>
  <c r="J37" i="7"/>
  <c r="J36" i="7"/>
  <c r="AY60" i="1" s="1"/>
  <c r="J35" i="7"/>
  <c r="AX60" i="1"/>
  <c r="BI470" i="7"/>
  <c r="BH470" i="7"/>
  <c r="BG470" i="7"/>
  <c r="BF470" i="7"/>
  <c r="T470" i="7"/>
  <c r="T469" i="7" s="1"/>
  <c r="R470" i="7"/>
  <c r="R469" i="7" s="1"/>
  <c r="P470" i="7"/>
  <c r="P469" i="7"/>
  <c r="BI466" i="7"/>
  <c r="BH466" i="7"/>
  <c r="BG466" i="7"/>
  <c r="BF466" i="7"/>
  <c r="T466" i="7"/>
  <c r="R466" i="7"/>
  <c r="P466" i="7"/>
  <c r="BI464" i="7"/>
  <c r="BH464" i="7"/>
  <c r="BG464" i="7"/>
  <c r="BF464" i="7"/>
  <c r="T464" i="7"/>
  <c r="R464" i="7"/>
  <c r="P464" i="7"/>
  <c r="BI462" i="7"/>
  <c r="BH462" i="7"/>
  <c r="BG462" i="7"/>
  <c r="BF462" i="7"/>
  <c r="T462" i="7"/>
  <c r="R462" i="7"/>
  <c r="P462" i="7"/>
  <c r="BI459" i="7"/>
  <c r="BH459" i="7"/>
  <c r="BG459" i="7"/>
  <c r="BF459" i="7"/>
  <c r="T459" i="7"/>
  <c r="R459" i="7"/>
  <c r="P459" i="7"/>
  <c r="BI456" i="7"/>
  <c r="BH456" i="7"/>
  <c r="BG456" i="7"/>
  <c r="BF456" i="7"/>
  <c r="T456" i="7"/>
  <c r="R456" i="7"/>
  <c r="P456" i="7"/>
  <c r="BI453" i="7"/>
  <c r="BH453" i="7"/>
  <c r="BG453" i="7"/>
  <c r="BF453" i="7"/>
  <c r="T453" i="7"/>
  <c r="R453" i="7"/>
  <c r="P453" i="7"/>
  <c r="BI450" i="7"/>
  <c r="BH450" i="7"/>
  <c r="BG450" i="7"/>
  <c r="BF450" i="7"/>
  <c r="T450" i="7"/>
  <c r="R450" i="7"/>
  <c r="P450" i="7"/>
  <c r="BI447" i="7"/>
  <c r="BH447" i="7"/>
  <c r="BG447" i="7"/>
  <c r="BF447" i="7"/>
  <c r="T447" i="7"/>
  <c r="R447" i="7"/>
  <c r="P447" i="7"/>
  <c r="BI444" i="7"/>
  <c r="BH444" i="7"/>
  <c r="BG444" i="7"/>
  <c r="BF444" i="7"/>
  <c r="T444" i="7"/>
  <c r="R444" i="7"/>
  <c r="P444" i="7"/>
  <c r="BI441" i="7"/>
  <c r="BH441" i="7"/>
  <c r="BG441" i="7"/>
  <c r="BF441" i="7"/>
  <c r="T441" i="7"/>
  <c r="R441" i="7"/>
  <c r="P441" i="7"/>
  <c r="BI438" i="7"/>
  <c r="BH438" i="7"/>
  <c r="BG438" i="7"/>
  <c r="BF438" i="7"/>
  <c r="T438" i="7"/>
  <c r="R438" i="7"/>
  <c r="P438" i="7"/>
  <c r="BI435" i="7"/>
  <c r="BH435" i="7"/>
  <c r="BG435" i="7"/>
  <c r="BF435" i="7"/>
  <c r="T435" i="7"/>
  <c r="R435" i="7"/>
  <c r="P435" i="7"/>
  <c r="BI432" i="7"/>
  <c r="BH432" i="7"/>
  <c r="BG432" i="7"/>
  <c r="BF432" i="7"/>
  <c r="T432" i="7"/>
  <c r="R432" i="7"/>
  <c r="P432" i="7"/>
  <c r="BI429" i="7"/>
  <c r="BH429" i="7"/>
  <c r="BG429" i="7"/>
  <c r="BF429" i="7"/>
  <c r="T429" i="7"/>
  <c r="R429" i="7"/>
  <c r="P429" i="7"/>
  <c r="BI424" i="7"/>
  <c r="BH424" i="7"/>
  <c r="BG424" i="7"/>
  <c r="BF424" i="7"/>
  <c r="T424" i="7"/>
  <c r="R424" i="7"/>
  <c r="P424" i="7"/>
  <c r="BI421" i="7"/>
  <c r="BH421" i="7"/>
  <c r="BG421" i="7"/>
  <c r="BF421" i="7"/>
  <c r="T421" i="7"/>
  <c r="R421" i="7"/>
  <c r="P421" i="7"/>
  <c r="BI416" i="7"/>
  <c r="BH416" i="7"/>
  <c r="BG416" i="7"/>
  <c r="BF416" i="7"/>
  <c r="T416" i="7"/>
  <c r="R416" i="7"/>
  <c r="P416" i="7"/>
  <c r="BI414" i="7"/>
  <c r="BH414" i="7"/>
  <c r="BG414" i="7"/>
  <c r="BF414" i="7"/>
  <c r="T414" i="7"/>
  <c r="R414" i="7"/>
  <c r="P414" i="7"/>
  <c r="BI407" i="7"/>
  <c r="BH407" i="7"/>
  <c r="BG407" i="7"/>
  <c r="BF407" i="7"/>
  <c r="T407" i="7"/>
  <c r="R407" i="7"/>
  <c r="P407" i="7"/>
  <c r="BI405" i="7"/>
  <c r="BH405" i="7"/>
  <c r="BG405" i="7"/>
  <c r="BF405" i="7"/>
  <c r="T405" i="7"/>
  <c r="R405" i="7"/>
  <c r="P405" i="7"/>
  <c r="BI401" i="7"/>
  <c r="BH401" i="7"/>
  <c r="BG401" i="7"/>
  <c r="BF401" i="7"/>
  <c r="T401" i="7"/>
  <c r="R401" i="7"/>
  <c r="P401" i="7"/>
  <c r="BI399" i="7"/>
  <c r="BH399" i="7"/>
  <c r="BG399" i="7"/>
  <c r="BF399" i="7"/>
  <c r="T399" i="7"/>
  <c r="R399" i="7"/>
  <c r="P399" i="7"/>
  <c r="BI395" i="7"/>
  <c r="BH395" i="7"/>
  <c r="BG395" i="7"/>
  <c r="BF395" i="7"/>
  <c r="T395" i="7"/>
  <c r="R395" i="7"/>
  <c r="P395" i="7"/>
  <c r="BI393" i="7"/>
  <c r="BH393" i="7"/>
  <c r="BG393" i="7"/>
  <c r="BF393" i="7"/>
  <c r="T393" i="7"/>
  <c r="R393" i="7"/>
  <c r="P393" i="7"/>
  <c r="BI390" i="7"/>
  <c r="BH390" i="7"/>
  <c r="BG390" i="7"/>
  <c r="BF390" i="7"/>
  <c r="T390" i="7"/>
  <c r="R390" i="7"/>
  <c r="P390" i="7"/>
  <c r="BI387" i="7"/>
  <c r="BH387" i="7"/>
  <c r="BG387" i="7"/>
  <c r="BF387" i="7"/>
  <c r="T387" i="7"/>
  <c r="R387" i="7"/>
  <c r="P387" i="7"/>
  <c r="BI382" i="7"/>
  <c r="BH382" i="7"/>
  <c r="BG382" i="7"/>
  <c r="BF382" i="7"/>
  <c r="T382" i="7"/>
  <c r="R382" i="7"/>
  <c r="P382" i="7"/>
  <c r="BI379" i="7"/>
  <c r="BH379" i="7"/>
  <c r="BG379" i="7"/>
  <c r="BF379" i="7"/>
  <c r="T379" i="7"/>
  <c r="R379" i="7"/>
  <c r="P379" i="7"/>
  <c r="BI376" i="7"/>
  <c r="BH376" i="7"/>
  <c r="BG376" i="7"/>
  <c r="BF376" i="7"/>
  <c r="T376" i="7"/>
  <c r="R376" i="7"/>
  <c r="P376" i="7"/>
  <c r="BI373" i="7"/>
  <c r="BH373" i="7"/>
  <c r="BG373" i="7"/>
  <c r="BF373" i="7"/>
  <c r="T373" i="7"/>
  <c r="R373" i="7"/>
  <c r="P373" i="7"/>
  <c r="BI365" i="7"/>
  <c r="BH365" i="7"/>
  <c r="BG365" i="7"/>
  <c r="BF365" i="7"/>
  <c r="T365" i="7"/>
  <c r="R365" i="7"/>
  <c r="P365" i="7"/>
  <c r="BI360" i="7"/>
  <c r="BH360" i="7"/>
  <c r="BG360" i="7"/>
  <c r="BF360" i="7"/>
  <c r="T360" i="7"/>
  <c r="R360" i="7"/>
  <c r="P360" i="7"/>
  <c r="BI357" i="7"/>
  <c r="BH357" i="7"/>
  <c r="BG357" i="7"/>
  <c r="BF357" i="7"/>
  <c r="T357" i="7"/>
  <c r="R357" i="7"/>
  <c r="P357" i="7"/>
  <c r="BI354" i="7"/>
  <c r="BH354" i="7"/>
  <c r="BG354" i="7"/>
  <c r="BF354" i="7"/>
  <c r="T354" i="7"/>
  <c r="R354" i="7"/>
  <c r="P354" i="7"/>
  <c r="BI351" i="7"/>
  <c r="BH351" i="7"/>
  <c r="BG351" i="7"/>
  <c r="BF351" i="7"/>
  <c r="T351" i="7"/>
  <c r="T342" i="7" s="1"/>
  <c r="R351" i="7"/>
  <c r="P351" i="7"/>
  <c r="BI343" i="7"/>
  <c r="BH343" i="7"/>
  <c r="BG343" i="7"/>
  <c r="BF343" i="7"/>
  <c r="T343" i="7"/>
  <c r="R343" i="7"/>
  <c r="R342" i="7" s="1"/>
  <c r="P343" i="7"/>
  <c r="P342" i="7"/>
  <c r="BI339" i="7"/>
  <c r="BH339" i="7"/>
  <c r="BG339" i="7"/>
  <c r="BF339" i="7"/>
  <c r="T339" i="7"/>
  <c r="R339" i="7"/>
  <c r="P339" i="7"/>
  <c r="BI336" i="7"/>
  <c r="BH336" i="7"/>
  <c r="BG336" i="7"/>
  <c r="BF336" i="7"/>
  <c r="T336" i="7"/>
  <c r="R336" i="7"/>
  <c r="P336" i="7"/>
  <c r="BI333" i="7"/>
  <c r="BH333" i="7"/>
  <c r="BG333" i="7"/>
  <c r="BF333" i="7"/>
  <c r="T333" i="7"/>
  <c r="R333" i="7"/>
  <c r="P333" i="7"/>
  <c r="BI331" i="7"/>
  <c r="BH331" i="7"/>
  <c r="BG331" i="7"/>
  <c r="BF331" i="7"/>
  <c r="T331" i="7"/>
  <c r="R331" i="7"/>
  <c r="P331" i="7"/>
  <c r="BI328" i="7"/>
  <c r="BH328" i="7"/>
  <c r="BG328" i="7"/>
  <c r="BF328" i="7"/>
  <c r="T328" i="7"/>
  <c r="R328" i="7"/>
  <c r="P328" i="7"/>
  <c r="BI325" i="7"/>
  <c r="BH325" i="7"/>
  <c r="BG325" i="7"/>
  <c r="BF325" i="7"/>
  <c r="T325" i="7"/>
  <c r="R325" i="7"/>
  <c r="P325" i="7"/>
  <c r="BI322" i="7"/>
  <c r="BH322" i="7"/>
  <c r="BG322" i="7"/>
  <c r="BF322" i="7"/>
  <c r="T322" i="7"/>
  <c r="R322" i="7"/>
  <c r="P322" i="7"/>
  <c r="BI319" i="7"/>
  <c r="BH319" i="7"/>
  <c r="BG319" i="7"/>
  <c r="BF319" i="7"/>
  <c r="T319" i="7"/>
  <c r="R319" i="7"/>
  <c r="P319" i="7"/>
  <c r="BI316" i="7"/>
  <c r="BH316" i="7"/>
  <c r="BG316" i="7"/>
  <c r="BF316" i="7"/>
  <c r="T316" i="7"/>
  <c r="R316" i="7"/>
  <c r="P316" i="7"/>
  <c r="BI313" i="7"/>
  <c r="BH313" i="7"/>
  <c r="BG313" i="7"/>
  <c r="BF313" i="7"/>
  <c r="T313" i="7"/>
  <c r="R313" i="7"/>
  <c r="P313" i="7"/>
  <c r="BI310" i="7"/>
  <c r="BH310" i="7"/>
  <c r="BG310" i="7"/>
  <c r="BF310" i="7"/>
  <c r="T310" i="7"/>
  <c r="R310" i="7"/>
  <c r="P310" i="7"/>
  <c r="BI307" i="7"/>
  <c r="BH307" i="7"/>
  <c r="BG307" i="7"/>
  <c r="BF307" i="7"/>
  <c r="T307" i="7"/>
  <c r="R307" i="7"/>
  <c r="P307" i="7"/>
  <c r="BI304" i="7"/>
  <c r="BH304" i="7"/>
  <c r="BG304" i="7"/>
  <c r="BF304" i="7"/>
  <c r="T304" i="7"/>
  <c r="R304" i="7"/>
  <c r="P304" i="7"/>
  <c r="BI301" i="7"/>
  <c r="BH301" i="7"/>
  <c r="BG301" i="7"/>
  <c r="BF301" i="7"/>
  <c r="T301" i="7"/>
  <c r="R301" i="7"/>
  <c r="P301" i="7"/>
  <c r="BI298" i="7"/>
  <c r="BH298" i="7"/>
  <c r="BG298" i="7"/>
  <c r="BF298" i="7"/>
  <c r="T298" i="7"/>
  <c r="R298" i="7"/>
  <c r="P298" i="7"/>
  <c r="BI295" i="7"/>
  <c r="BH295" i="7"/>
  <c r="BG295" i="7"/>
  <c r="BF295" i="7"/>
  <c r="T295" i="7"/>
  <c r="R295" i="7"/>
  <c r="P295" i="7"/>
  <c r="BI292" i="7"/>
  <c r="BH292" i="7"/>
  <c r="BG292" i="7"/>
  <c r="BF292" i="7"/>
  <c r="T292" i="7"/>
  <c r="R292" i="7"/>
  <c r="P292" i="7"/>
  <c r="BI289" i="7"/>
  <c r="BH289" i="7"/>
  <c r="BG289" i="7"/>
  <c r="BF289" i="7"/>
  <c r="T289" i="7"/>
  <c r="R289" i="7"/>
  <c r="P289" i="7"/>
  <c r="BI286" i="7"/>
  <c r="BH286" i="7"/>
  <c r="BG286" i="7"/>
  <c r="BF286" i="7"/>
  <c r="T286" i="7"/>
  <c r="R286" i="7"/>
  <c r="P286" i="7"/>
  <c r="BI283" i="7"/>
  <c r="BH283" i="7"/>
  <c r="BG283" i="7"/>
  <c r="BF283" i="7"/>
  <c r="T283" i="7"/>
  <c r="R283" i="7"/>
  <c r="P283" i="7"/>
  <c r="BI280" i="7"/>
  <c r="BH280" i="7"/>
  <c r="BG280" i="7"/>
  <c r="BF280" i="7"/>
  <c r="T280" i="7"/>
  <c r="R280" i="7"/>
  <c r="P280" i="7"/>
  <c r="BI277" i="7"/>
  <c r="BH277" i="7"/>
  <c r="BG277" i="7"/>
  <c r="BF277" i="7"/>
  <c r="T277" i="7"/>
  <c r="R277" i="7"/>
  <c r="P277" i="7"/>
  <c r="BI274" i="7"/>
  <c r="BH274" i="7"/>
  <c r="BG274" i="7"/>
  <c r="BF274" i="7"/>
  <c r="T274" i="7"/>
  <c r="R274" i="7"/>
  <c r="P274" i="7"/>
  <c r="BI271" i="7"/>
  <c r="BH271" i="7"/>
  <c r="BG271" i="7"/>
  <c r="BF271" i="7"/>
  <c r="T271" i="7"/>
  <c r="R271" i="7"/>
  <c r="P271" i="7"/>
  <c r="BI268" i="7"/>
  <c r="BH268" i="7"/>
  <c r="BG268" i="7"/>
  <c r="BF268" i="7"/>
  <c r="T268" i="7"/>
  <c r="R268" i="7"/>
  <c r="P268" i="7"/>
  <c r="BI265" i="7"/>
  <c r="BH265" i="7"/>
  <c r="BG265" i="7"/>
  <c r="BF265" i="7"/>
  <c r="T265" i="7"/>
  <c r="R265" i="7"/>
  <c r="P265" i="7"/>
  <c r="BI262" i="7"/>
  <c r="BH262" i="7"/>
  <c r="BG262" i="7"/>
  <c r="BF262" i="7"/>
  <c r="T262" i="7"/>
  <c r="R262" i="7"/>
  <c r="P262" i="7"/>
  <c r="BI259" i="7"/>
  <c r="BH259" i="7"/>
  <c r="BG259" i="7"/>
  <c r="BF259" i="7"/>
  <c r="T259" i="7"/>
  <c r="R259" i="7"/>
  <c r="P259" i="7"/>
  <c r="BI256" i="7"/>
  <c r="BH256" i="7"/>
  <c r="BG256" i="7"/>
  <c r="BF256" i="7"/>
  <c r="T256" i="7"/>
  <c r="R256" i="7"/>
  <c r="P256" i="7"/>
  <c r="BI253" i="7"/>
  <c r="BH253" i="7"/>
  <c r="BG253" i="7"/>
  <c r="BF253" i="7"/>
  <c r="T253" i="7"/>
  <c r="R253" i="7"/>
  <c r="P253" i="7"/>
  <c r="BI250" i="7"/>
  <c r="BH250" i="7"/>
  <c r="BG250" i="7"/>
  <c r="BF250" i="7"/>
  <c r="T250" i="7"/>
  <c r="R250" i="7"/>
  <c r="P250" i="7"/>
  <c r="BI247" i="7"/>
  <c r="BH247" i="7"/>
  <c r="BG247" i="7"/>
  <c r="BF247" i="7"/>
  <c r="T247" i="7"/>
  <c r="R247" i="7"/>
  <c r="P247" i="7"/>
  <c r="BI244" i="7"/>
  <c r="BH244" i="7"/>
  <c r="BG244" i="7"/>
  <c r="BF244" i="7"/>
  <c r="T244" i="7"/>
  <c r="R244" i="7"/>
  <c r="P244" i="7"/>
  <c r="BI241" i="7"/>
  <c r="BH241" i="7"/>
  <c r="BG241" i="7"/>
  <c r="BF241" i="7"/>
  <c r="T241" i="7"/>
  <c r="R241" i="7"/>
  <c r="P241" i="7"/>
  <c r="BI238" i="7"/>
  <c r="BH238" i="7"/>
  <c r="BG238" i="7"/>
  <c r="BF238" i="7"/>
  <c r="T238" i="7"/>
  <c r="R238" i="7"/>
  <c r="P238" i="7"/>
  <c r="BI235" i="7"/>
  <c r="BH235" i="7"/>
  <c r="BG235" i="7"/>
  <c r="BF235" i="7"/>
  <c r="T235" i="7"/>
  <c r="R235" i="7"/>
  <c r="P235" i="7"/>
  <c r="BI232" i="7"/>
  <c r="BH232" i="7"/>
  <c r="BG232" i="7"/>
  <c r="BF232" i="7"/>
  <c r="T232" i="7"/>
  <c r="R232" i="7"/>
  <c r="P232" i="7"/>
  <c r="BI229" i="7"/>
  <c r="BH229" i="7"/>
  <c r="BG229" i="7"/>
  <c r="BF229" i="7"/>
  <c r="T229" i="7"/>
  <c r="R229" i="7"/>
  <c r="P229" i="7"/>
  <c r="BI226" i="7"/>
  <c r="BH226" i="7"/>
  <c r="BG226" i="7"/>
  <c r="BF226" i="7"/>
  <c r="T226" i="7"/>
  <c r="R226" i="7"/>
  <c r="P226" i="7"/>
  <c r="BI223" i="7"/>
  <c r="BH223" i="7"/>
  <c r="BG223" i="7"/>
  <c r="BF223" i="7"/>
  <c r="T223" i="7"/>
  <c r="R223" i="7"/>
  <c r="P223" i="7"/>
  <c r="BI220" i="7"/>
  <c r="BH220" i="7"/>
  <c r="BG220" i="7"/>
  <c r="BF220" i="7"/>
  <c r="T220" i="7"/>
  <c r="R220" i="7"/>
  <c r="P220" i="7"/>
  <c r="BI217" i="7"/>
  <c r="BH217" i="7"/>
  <c r="BG217" i="7"/>
  <c r="BF217" i="7"/>
  <c r="T217" i="7"/>
  <c r="R217" i="7"/>
  <c r="P217" i="7"/>
  <c r="BI214" i="7"/>
  <c r="BH214" i="7"/>
  <c r="BG214" i="7"/>
  <c r="BF214" i="7"/>
  <c r="T214" i="7"/>
  <c r="R214" i="7"/>
  <c r="P214" i="7"/>
  <c r="BI211" i="7"/>
  <c r="BH211" i="7"/>
  <c r="BG211" i="7"/>
  <c r="BF211" i="7"/>
  <c r="T211" i="7"/>
  <c r="R211" i="7"/>
  <c r="P211" i="7"/>
  <c r="BI208" i="7"/>
  <c r="BH208" i="7"/>
  <c r="BG208" i="7"/>
  <c r="BF208" i="7"/>
  <c r="T208" i="7"/>
  <c r="R208" i="7"/>
  <c r="P208" i="7"/>
  <c r="BI206" i="7"/>
  <c r="BH206" i="7"/>
  <c r="BG206" i="7"/>
  <c r="BF206" i="7"/>
  <c r="T206" i="7"/>
  <c r="R206" i="7"/>
  <c r="P206" i="7"/>
  <c r="BI202" i="7"/>
  <c r="BH202" i="7"/>
  <c r="BG202" i="7"/>
  <c r="BF202" i="7"/>
  <c r="T202" i="7"/>
  <c r="R202" i="7"/>
  <c r="P202" i="7"/>
  <c r="BI199" i="7"/>
  <c r="BH199" i="7"/>
  <c r="BG199" i="7"/>
  <c r="BF199" i="7"/>
  <c r="T199" i="7"/>
  <c r="R199" i="7"/>
  <c r="P199" i="7"/>
  <c r="BI196" i="7"/>
  <c r="BH196" i="7"/>
  <c r="BG196" i="7"/>
  <c r="BF196" i="7"/>
  <c r="T196" i="7"/>
  <c r="R196" i="7"/>
  <c r="P196" i="7"/>
  <c r="BI193" i="7"/>
  <c r="BH193" i="7"/>
  <c r="BG193" i="7"/>
  <c r="BF193" i="7"/>
  <c r="T193" i="7"/>
  <c r="R193" i="7"/>
  <c r="P193" i="7"/>
  <c r="BI190" i="7"/>
  <c r="BH190" i="7"/>
  <c r="BG190" i="7"/>
  <c r="BF190" i="7"/>
  <c r="T190" i="7"/>
  <c r="R190" i="7"/>
  <c r="P190" i="7"/>
  <c r="BI187" i="7"/>
  <c r="BH187" i="7"/>
  <c r="BG187" i="7"/>
  <c r="BF187" i="7"/>
  <c r="T187" i="7"/>
  <c r="R187" i="7"/>
  <c r="P187" i="7"/>
  <c r="BI184" i="7"/>
  <c r="BH184" i="7"/>
  <c r="BG184" i="7"/>
  <c r="BF184" i="7"/>
  <c r="T184" i="7"/>
  <c r="R184" i="7"/>
  <c r="P184" i="7"/>
  <c r="BI181" i="7"/>
  <c r="BH181" i="7"/>
  <c r="BG181" i="7"/>
  <c r="BF181" i="7"/>
  <c r="T181" i="7"/>
  <c r="R181" i="7"/>
  <c r="P181" i="7"/>
  <c r="BI178" i="7"/>
  <c r="BH178" i="7"/>
  <c r="BG178" i="7"/>
  <c r="BF178" i="7"/>
  <c r="T178" i="7"/>
  <c r="R178" i="7"/>
  <c r="P178" i="7"/>
  <c r="BI175" i="7"/>
  <c r="BH175" i="7"/>
  <c r="BG175" i="7"/>
  <c r="BF175" i="7"/>
  <c r="T175" i="7"/>
  <c r="R175" i="7"/>
  <c r="P175" i="7"/>
  <c r="BI172" i="7"/>
  <c r="BH172" i="7"/>
  <c r="BG172" i="7"/>
  <c r="BF172" i="7"/>
  <c r="T172" i="7"/>
  <c r="R172" i="7"/>
  <c r="P172" i="7"/>
  <c r="BI169" i="7"/>
  <c r="BH169" i="7"/>
  <c r="BG169" i="7"/>
  <c r="BF169" i="7"/>
  <c r="T169" i="7"/>
  <c r="R169" i="7"/>
  <c r="P169" i="7"/>
  <c r="BI166" i="7"/>
  <c r="BH166" i="7"/>
  <c r="BG166" i="7"/>
  <c r="BF166" i="7"/>
  <c r="T166" i="7"/>
  <c r="R166" i="7"/>
  <c r="P166" i="7"/>
  <c r="BI163" i="7"/>
  <c r="BH163" i="7"/>
  <c r="BG163" i="7"/>
  <c r="BF163" i="7"/>
  <c r="T163" i="7"/>
  <c r="R163" i="7"/>
  <c r="P163" i="7"/>
  <c r="BI160" i="7"/>
  <c r="BH160" i="7"/>
  <c r="BG160" i="7"/>
  <c r="BF160" i="7"/>
  <c r="T160" i="7"/>
  <c r="R160" i="7"/>
  <c r="P160" i="7"/>
  <c r="BI157" i="7"/>
  <c r="BH157" i="7"/>
  <c r="BG157" i="7"/>
  <c r="BF157" i="7"/>
  <c r="T157" i="7"/>
  <c r="R157" i="7"/>
  <c r="P157" i="7"/>
  <c r="BI154" i="7"/>
  <c r="BH154" i="7"/>
  <c r="BG154" i="7"/>
  <c r="BF154" i="7"/>
  <c r="T154" i="7"/>
  <c r="R154" i="7"/>
  <c r="P154" i="7"/>
  <c r="BI151" i="7"/>
  <c r="BH151" i="7"/>
  <c r="BG151" i="7"/>
  <c r="BF151" i="7"/>
  <c r="T151" i="7"/>
  <c r="R151" i="7"/>
  <c r="P151" i="7"/>
  <c r="BI148" i="7"/>
  <c r="BH148" i="7"/>
  <c r="BG148" i="7"/>
  <c r="BF148" i="7"/>
  <c r="T148" i="7"/>
  <c r="R148" i="7"/>
  <c r="P148" i="7"/>
  <c r="BI146" i="7"/>
  <c r="BH146" i="7"/>
  <c r="BG146" i="7"/>
  <c r="BF146" i="7"/>
  <c r="T146" i="7"/>
  <c r="R146" i="7"/>
  <c r="P146" i="7"/>
  <c r="BI141" i="7"/>
  <c r="BH141" i="7"/>
  <c r="BG141" i="7"/>
  <c r="BF141" i="7"/>
  <c r="T141" i="7"/>
  <c r="T140" i="7"/>
  <c r="R141" i="7"/>
  <c r="R140" i="7" s="1"/>
  <c r="P141" i="7"/>
  <c r="P140" i="7" s="1"/>
  <c r="BI138" i="7"/>
  <c r="BH138" i="7"/>
  <c r="BG138" i="7"/>
  <c r="BF138" i="7"/>
  <c r="T138" i="7"/>
  <c r="T137" i="7" s="1"/>
  <c r="R138" i="7"/>
  <c r="R137" i="7"/>
  <c r="P138" i="7"/>
  <c r="P137" i="7" s="1"/>
  <c r="BI131" i="7"/>
  <c r="BH131" i="7"/>
  <c r="BG131" i="7"/>
  <c r="BF131" i="7"/>
  <c r="T131" i="7"/>
  <c r="T130" i="7" s="1"/>
  <c r="R131" i="7"/>
  <c r="R130" i="7" s="1"/>
  <c r="P131" i="7"/>
  <c r="P130" i="7"/>
  <c r="BI126" i="7"/>
  <c r="BH126" i="7"/>
  <c r="BG126" i="7"/>
  <c r="BF126" i="7"/>
  <c r="T126" i="7"/>
  <c r="R126" i="7"/>
  <c r="P126" i="7"/>
  <c r="BI122" i="7"/>
  <c r="BH122" i="7"/>
  <c r="BG122" i="7"/>
  <c r="BF122" i="7"/>
  <c r="T122" i="7"/>
  <c r="R122" i="7"/>
  <c r="P122" i="7"/>
  <c r="BI119" i="7"/>
  <c r="BH119" i="7"/>
  <c r="BG119" i="7"/>
  <c r="BF119" i="7"/>
  <c r="T119" i="7"/>
  <c r="R119" i="7"/>
  <c r="P119" i="7"/>
  <c r="BI115" i="7"/>
  <c r="BH115" i="7"/>
  <c r="BG115" i="7"/>
  <c r="BF115" i="7"/>
  <c r="T115" i="7"/>
  <c r="R115" i="7"/>
  <c r="P115" i="7"/>
  <c r="BI111" i="7"/>
  <c r="BH111" i="7"/>
  <c r="BG111" i="7"/>
  <c r="BF111" i="7"/>
  <c r="T111" i="7"/>
  <c r="R111" i="7"/>
  <c r="P111" i="7"/>
  <c r="BI92" i="7"/>
  <c r="BH92" i="7"/>
  <c r="BG92" i="7"/>
  <c r="BF92" i="7"/>
  <c r="T92" i="7"/>
  <c r="R92" i="7"/>
  <c r="P92" i="7"/>
  <c r="J86" i="7"/>
  <c r="J85" i="7"/>
  <c r="F85" i="7"/>
  <c r="F83" i="7"/>
  <c r="E81" i="7"/>
  <c r="J55" i="7"/>
  <c r="J54" i="7"/>
  <c r="F54" i="7"/>
  <c r="F52" i="7"/>
  <c r="E50" i="7"/>
  <c r="J18" i="7"/>
  <c r="E18" i="7"/>
  <c r="F55" i="7"/>
  <c r="J17" i="7"/>
  <c r="J12" i="7"/>
  <c r="J83" i="7" s="1"/>
  <c r="E7" i="7"/>
  <c r="E48" i="7"/>
  <c r="J37" i="6"/>
  <c r="J36" i="6"/>
  <c r="AY59" i="1" s="1"/>
  <c r="J35" i="6"/>
  <c r="AX59" i="1"/>
  <c r="BI300" i="6"/>
  <c r="BH300" i="6"/>
  <c r="BG300" i="6"/>
  <c r="BF300" i="6"/>
  <c r="T300" i="6"/>
  <c r="R300" i="6"/>
  <c r="P300" i="6"/>
  <c r="BI298" i="6"/>
  <c r="BH298" i="6"/>
  <c r="BG298" i="6"/>
  <c r="BF298" i="6"/>
  <c r="T298" i="6"/>
  <c r="R298" i="6"/>
  <c r="P298" i="6"/>
  <c r="BI295" i="6"/>
  <c r="BH295" i="6"/>
  <c r="BG295" i="6"/>
  <c r="BF295" i="6"/>
  <c r="T295" i="6"/>
  <c r="R295" i="6"/>
  <c r="P295" i="6"/>
  <c r="BI293" i="6"/>
  <c r="BH293" i="6"/>
  <c r="BG293" i="6"/>
  <c r="BF293" i="6"/>
  <c r="T293" i="6"/>
  <c r="R293" i="6"/>
  <c r="P293" i="6"/>
  <c r="BI291" i="6"/>
  <c r="BH291" i="6"/>
  <c r="BG291" i="6"/>
  <c r="BF291" i="6"/>
  <c r="T291" i="6"/>
  <c r="R291" i="6"/>
  <c r="P291" i="6"/>
  <c r="BI288" i="6"/>
  <c r="BH288" i="6"/>
  <c r="BG288" i="6"/>
  <c r="BF288" i="6"/>
  <c r="T288" i="6"/>
  <c r="R288" i="6"/>
  <c r="P288" i="6"/>
  <c r="BI286" i="6"/>
  <c r="BH286" i="6"/>
  <c r="BG286" i="6"/>
  <c r="BF286" i="6"/>
  <c r="T286" i="6"/>
  <c r="R286" i="6"/>
  <c r="P286" i="6"/>
  <c r="BI284" i="6"/>
  <c r="BH284" i="6"/>
  <c r="BG284" i="6"/>
  <c r="BF284" i="6"/>
  <c r="T284" i="6"/>
  <c r="R284" i="6"/>
  <c r="P284" i="6"/>
  <c r="BI281" i="6"/>
  <c r="BH281" i="6"/>
  <c r="BG281" i="6"/>
  <c r="BF281" i="6"/>
  <c r="T281" i="6"/>
  <c r="R281" i="6"/>
  <c r="P281" i="6"/>
  <c r="BI279" i="6"/>
  <c r="BH279" i="6"/>
  <c r="BG279" i="6"/>
  <c r="BF279" i="6"/>
  <c r="T279" i="6"/>
  <c r="R279" i="6"/>
  <c r="P279" i="6"/>
  <c r="BI277" i="6"/>
  <c r="BH277" i="6"/>
  <c r="BG277" i="6"/>
  <c r="BF277" i="6"/>
  <c r="T277" i="6"/>
  <c r="R277" i="6"/>
  <c r="P277" i="6"/>
  <c r="BI274" i="6"/>
  <c r="BH274" i="6"/>
  <c r="BG274" i="6"/>
  <c r="BF274" i="6"/>
  <c r="T274" i="6"/>
  <c r="R274" i="6"/>
  <c r="P274" i="6"/>
  <c r="BI272" i="6"/>
  <c r="BH272" i="6"/>
  <c r="BG272" i="6"/>
  <c r="BF272" i="6"/>
  <c r="T272" i="6"/>
  <c r="R272" i="6"/>
  <c r="P272" i="6"/>
  <c r="BI270" i="6"/>
  <c r="BH270" i="6"/>
  <c r="BG270" i="6"/>
  <c r="BF270" i="6"/>
  <c r="T270" i="6"/>
  <c r="R270" i="6"/>
  <c r="P270" i="6"/>
  <c r="BI267" i="6"/>
  <c r="BH267" i="6"/>
  <c r="BG267" i="6"/>
  <c r="BF267" i="6"/>
  <c r="T267" i="6"/>
  <c r="R267" i="6"/>
  <c r="P267" i="6"/>
  <c r="BI265" i="6"/>
  <c r="BH265" i="6"/>
  <c r="BG265" i="6"/>
  <c r="BF265" i="6"/>
  <c r="T265" i="6"/>
  <c r="R265" i="6"/>
  <c r="P265" i="6"/>
  <c r="BI263" i="6"/>
  <c r="BH263" i="6"/>
  <c r="BG263" i="6"/>
  <c r="BF263" i="6"/>
  <c r="T263" i="6"/>
  <c r="R263" i="6"/>
  <c r="P263" i="6"/>
  <c r="BI261" i="6"/>
  <c r="BH261" i="6"/>
  <c r="BG261" i="6"/>
  <c r="BF261" i="6"/>
  <c r="T261" i="6"/>
  <c r="R261" i="6"/>
  <c r="P261" i="6"/>
  <c r="BI259" i="6"/>
  <c r="BH259" i="6"/>
  <c r="BG259" i="6"/>
  <c r="BF259" i="6"/>
  <c r="T259" i="6"/>
  <c r="R259" i="6"/>
  <c r="P259" i="6"/>
  <c r="BI257" i="6"/>
  <c r="BH257" i="6"/>
  <c r="BG257" i="6"/>
  <c r="BF257" i="6"/>
  <c r="T257" i="6"/>
  <c r="R257" i="6"/>
  <c r="P257" i="6"/>
  <c r="BI255" i="6"/>
  <c r="BH255" i="6"/>
  <c r="BG255" i="6"/>
  <c r="BF255" i="6"/>
  <c r="T255" i="6"/>
  <c r="R255" i="6"/>
  <c r="P255" i="6"/>
  <c r="BI253" i="6"/>
  <c r="BH253" i="6"/>
  <c r="BG253" i="6"/>
  <c r="BF253" i="6"/>
  <c r="T253" i="6"/>
  <c r="R253" i="6"/>
  <c r="P253" i="6"/>
  <c r="BI251" i="6"/>
  <c r="BH251" i="6"/>
  <c r="BG251" i="6"/>
  <c r="BF251" i="6"/>
  <c r="T251" i="6"/>
  <c r="R251" i="6"/>
  <c r="P251" i="6"/>
  <c r="BI249" i="6"/>
  <c r="BH249" i="6"/>
  <c r="BG249" i="6"/>
  <c r="BF249" i="6"/>
  <c r="T249" i="6"/>
  <c r="R249" i="6"/>
  <c r="P249" i="6"/>
  <c r="BI246" i="6"/>
  <c r="BH246" i="6"/>
  <c r="BG246" i="6"/>
  <c r="BF246" i="6"/>
  <c r="T246" i="6"/>
  <c r="R246" i="6"/>
  <c r="P246" i="6"/>
  <c r="BI244" i="6"/>
  <c r="BH244" i="6"/>
  <c r="BG244" i="6"/>
  <c r="BF244" i="6"/>
  <c r="T244" i="6"/>
  <c r="R244" i="6"/>
  <c r="P244" i="6"/>
  <c r="BI242" i="6"/>
  <c r="BH242" i="6"/>
  <c r="BG242" i="6"/>
  <c r="BF242" i="6"/>
  <c r="T242" i="6"/>
  <c r="R242" i="6"/>
  <c r="P242" i="6"/>
  <c r="BI240" i="6"/>
  <c r="BH240" i="6"/>
  <c r="BG240" i="6"/>
  <c r="BF240" i="6"/>
  <c r="T240" i="6"/>
  <c r="R240" i="6"/>
  <c r="P240" i="6"/>
  <c r="BI238" i="6"/>
  <c r="BH238" i="6"/>
  <c r="BG238" i="6"/>
  <c r="BF238" i="6"/>
  <c r="T238" i="6"/>
  <c r="R238" i="6"/>
  <c r="P238" i="6"/>
  <c r="BI236" i="6"/>
  <c r="BH236" i="6"/>
  <c r="BG236" i="6"/>
  <c r="BF236" i="6"/>
  <c r="T236" i="6"/>
  <c r="R236" i="6"/>
  <c r="P236" i="6"/>
  <c r="BI233" i="6"/>
  <c r="BH233" i="6"/>
  <c r="BG233" i="6"/>
  <c r="BF233" i="6"/>
  <c r="T233" i="6"/>
  <c r="R233" i="6"/>
  <c r="P233" i="6"/>
  <c r="BI231" i="6"/>
  <c r="BH231" i="6"/>
  <c r="BG231" i="6"/>
  <c r="BF231" i="6"/>
  <c r="T231" i="6"/>
  <c r="R231" i="6"/>
  <c r="P231" i="6"/>
  <c r="BI229" i="6"/>
  <c r="BH229" i="6"/>
  <c r="BG229" i="6"/>
  <c r="BF229" i="6"/>
  <c r="T229" i="6"/>
  <c r="R229" i="6"/>
  <c r="P229" i="6"/>
  <c r="BI226" i="6"/>
  <c r="BH226" i="6"/>
  <c r="BG226" i="6"/>
  <c r="BF226" i="6"/>
  <c r="T226" i="6"/>
  <c r="R226" i="6"/>
  <c r="P226" i="6"/>
  <c r="BI224" i="6"/>
  <c r="BH224" i="6"/>
  <c r="BG224" i="6"/>
  <c r="BF224" i="6"/>
  <c r="T224" i="6"/>
  <c r="R224" i="6"/>
  <c r="P224" i="6"/>
  <c r="BI222" i="6"/>
  <c r="BH222" i="6"/>
  <c r="BG222" i="6"/>
  <c r="BF222" i="6"/>
  <c r="T222" i="6"/>
  <c r="R222" i="6"/>
  <c r="P222" i="6"/>
  <c r="BI220" i="6"/>
  <c r="BH220" i="6"/>
  <c r="BG220" i="6"/>
  <c r="BF220" i="6"/>
  <c r="T220" i="6"/>
  <c r="R220" i="6"/>
  <c r="P220" i="6"/>
  <c r="BI218" i="6"/>
  <c r="BH218" i="6"/>
  <c r="BG218" i="6"/>
  <c r="BF218" i="6"/>
  <c r="T218" i="6"/>
  <c r="R218" i="6"/>
  <c r="P218" i="6"/>
  <c r="BI216" i="6"/>
  <c r="BH216" i="6"/>
  <c r="BG216" i="6"/>
  <c r="BF216" i="6"/>
  <c r="T216" i="6"/>
  <c r="R216" i="6"/>
  <c r="P216" i="6"/>
  <c r="BI214" i="6"/>
  <c r="BH214" i="6"/>
  <c r="BG214" i="6"/>
  <c r="BF214" i="6"/>
  <c r="T214" i="6"/>
  <c r="R214" i="6"/>
  <c r="P214" i="6"/>
  <c r="BI212" i="6"/>
  <c r="BH212" i="6"/>
  <c r="BG212" i="6"/>
  <c r="BF212" i="6"/>
  <c r="T212" i="6"/>
  <c r="R212" i="6"/>
  <c r="P212" i="6"/>
  <c r="BI210" i="6"/>
  <c r="BH210" i="6"/>
  <c r="BG210" i="6"/>
  <c r="BF210" i="6"/>
  <c r="T210" i="6"/>
  <c r="R210" i="6"/>
  <c r="P210" i="6"/>
  <c r="BI208" i="6"/>
  <c r="BH208" i="6"/>
  <c r="BG208" i="6"/>
  <c r="BF208" i="6"/>
  <c r="T208" i="6"/>
  <c r="R208" i="6"/>
  <c r="P208" i="6"/>
  <c r="BI205" i="6"/>
  <c r="BH205" i="6"/>
  <c r="BG205" i="6"/>
  <c r="BF205" i="6"/>
  <c r="T205" i="6"/>
  <c r="R205" i="6"/>
  <c r="P205"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6" i="6"/>
  <c r="BH176" i="6"/>
  <c r="BG176" i="6"/>
  <c r="BF176" i="6"/>
  <c r="T176" i="6"/>
  <c r="R176" i="6"/>
  <c r="P176"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7" i="6"/>
  <c r="BH127" i="6"/>
  <c r="BG127" i="6"/>
  <c r="BF127" i="6"/>
  <c r="T127" i="6"/>
  <c r="R127" i="6"/>
  <c r="P127" i="6"/>
  <c r="BI125" i="6"/>
  <c r="BH125" i="6"/>
  <c r="BG125" i="6"/>
  <c r="BF125" i="6"/>
  <c r="T125" i="6"/>
  <c r="R125" i="6"/>
  <c r="P125" i="6"/>
  <c r="BI123" i="6"/>
  <c r="BH123" i="6"/>
  <c r="BG123" i="6"/>
  <c r="BF123" i="6"/>
  <c r="T123" i="6"/>
  <c r="R123" i="6"/>
  <c r="P123" i="6"/>
  <c r="BI120" i="6"/>
  <c r="BH120" i="6"/>
  <c r="BG120" i="6"/>
  <c r="BF120" i="6"/>
  <c r="T120" i="6"/>
  <c r="R120" i="6"/>
  <c r="P120" i="6"/>
  <c r="BI117" i="6"/>
  <c r="BH117" i="6"/>
  <c r="BG117" i="6"/>
  <c r="BF117" i="6"/>
  <c r="T117" i="6"/>
  <c r="R117" i="6"/>
  <c r="P117" i="6"/>
  <c r="BI115" i="6"/>
  <c r="BH115" i="6"/>
  <c r="BG115" i="6"/>
  <c r="BF115" i="6"/>
  <c r="T115" i="6"/>
  <c r="R115" i="6"/>
  <c r="P115" i="6"/>
  <c r="BI113" i="6"/>
  <c r="BH113" i="6"/>
  <c r="BG113" i="6"/>
  <c r="BF113" i="6"/>
  <c r="T113" i="6"/>
  <c r="R113" i="6"/>
  <c r="P113" i="6"/>
  <c r="BI110" i="6"/>
  <c r="BH110" i="6"/>
  <c r="BG110" i="6"/>
  <c r="BF110" i="6"/>
  <c r="T110" i="6"/>
  <c r="R110" i="6"/>
  <c r="P110" i="6"/>
  <c r="BI108" i="6"/>
  <c r="BH108" i="6"/>
  <c r="BG108" i="6"/>
  <c r="BF108" i="6"/>
  <c r="T108" i="6"/>
  <c r="R108" i="6"/>
  <c r="P108" i="6"/>
  <c r="BI106" i="6"/>
  <c r="BH106" i="6"/>
  <c r="BG106" i="6"/>
  <c r="BF106" i="6"/>
  <c r="T106" i="6"/>
  <c r="R106" i="6"/>
  <c r="P106" i="6"/>
  <c r="BI104" i="6"/>
  <c r="BH104" i="6"/>
  <c r="BG104" i="6"/>
  <c r="BF104" i="6"/>
  <c r="T104" i="6"/>
  <c r="R104" i="6"/>
  <c r="P104" i="6"/>
  <c r="BI102" i="6"/>
  <c r="BH102" i="6"/>
  <c r="BG102" i="6"/>
  <c r="BF102" i="6"/>
  <c r="T102" i="6"/>
  <c r="R102" i="6"/>
  <c r="P102" i="6"/>
  <c r="BI100" i="6"/>
  <c r="BH100" i="6"/>
  <c r="BG100" i="6"/>
  <c r="BF100" i="6"/>
  <c r="T100" i="6"/>
  <c r="R100" i="6"/>
  <c r="P100" i="6"/>
  <c r="BI97" i="6"/>
  <c r="BH97" i="6"/>
  <c r="BG97" i="6"/>
  <c r="BF97" i="6"/>
  <c r="T97" i="6"/>
  <c r="R97" i="6"/>
  <c r="P97" i="6"/>
  <c r="BI95" i="6"/>
  <c r="BH95" i="6"/>
  <c r="BG95" i="6"/>
  <c r="BF95" i="6"/>
  <c r="T95" i="6"/>
  <c r="R95" i="6"/>
  <c r="P95" i="6"/>
  <c r="J90" i="6"/>
  <c r="J89" i="6"/>
  <c r="F89" i="6"/>
  <c r="F87" i="6"/>
  <c r="E85" i="6"/>
  <c r="J55" i="6"/>
  <c r="J54" i="6"/>
  <c r="F54" i="6"/>
  <c r="F52" i="6"/>
  <c r="E50" i="6"/>
  <c r="J18" i="6"/>
  <c r="E18" i="6"/>
  <c r="F55" i="6"/>
  <c r="J17" i="6"/>
  <c r="J12" i="6"/>
  <c r="J87" i="6"/>
  <c r="E7" i="6"/>
  <c r="E83" i="6" s="1"/>
  <c r="J37" i="5"/>
  <c r="J36" i="5"/>
  <c r="AY58" i="1" s="1"/>
  <c r="J35" i="5"/>
  <c r="AX58" i="1"/>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30" i="5"/>
  <c r="BH130" i="5"/>
  <c r="BG130" i="5"/>
  <c r="BF130" i="5"/>
  <c r="T130" i="5"/>
  <c r="R130" i="5"/>
  <c r="P130" i="5"/>
  <c r="BI128" i="5"/>
  <c r="BH128" i="5"/>
  <c r="BG128" i="5"/>
  <c r="BF128" i="5"/>
  <c r="T128" i="5"/>
  <c r="R128" i="5"/>
  <c r="P128" i="5"/>
  <c r="BI126" i="5"/>
  <c r="BH126" i="5"/>
  <c r="BG126" i="5"/>
  <c r="BF126" i="5"/>
  <c r="T126" i="5"/>
  <c r="R126" i="5"/>
  <c r="P126" i="5"/>
  <c r="BI124" i="5"/>
  <c r="BH124" i="5"/>
  <c r="BG124" i="5"/>
  <c r="BF124" i="5"/>
  <c r="T124" i="5"/>
  <c r="R124" i="5"/>
  <c r="P124" i="5"/>
  <c r="BI122" i="5"/>
  <c r="BH122" i="5"/>
  <c r="BG122" i="5"/>
  <c r="BF122" i="5"/>
  <c r="T122" i="5"/>
  <c r="R122" i="5"/>
  <c r="P122" i="5"/>
  <c r="BI120" i="5"/>
  <c r="BH120" i="5"/>
  <c r="BG120" i="5"/>
  <c r="BF120" i="5"/>
  <c r="T120" i="5"/>
  <c r="R120" i="5"/>
  <c r="P120" i="5"/>
  <c r="BI118" i="5"/>
  <c r="BH118" i="5"/>
  <c r="BG118" i="5"/>
  <c r="BF118" i="5"/>
  <c r="T118" i="5"/>
  <c r="R118" i="5"/>
  <c r="P118" i="5"/>
  <c r="BI116" i="5"/>
  <c r="BH116" i="5"/>
  <c r="BG116" i="5"/>
  <c r="BF116" i="5"/>
  <c r="T116" i="5"/>
  <c r="R116" i="5"/>
  <c r="P116" i="5"/>
  <c r="BI113" i="5"/>
  <c r="BH113" i="5"/>
  <c r="BG113" i="5"/>
  <c r="BF113" i="5"/>
  <c r="T113" i="5"/>
  <c r="R113" i="5"/>
  <c r="P113" i="5"/>
  <c r="BI110" i="5"/>
  <c r="BH110" i="5"/>
  <c r="BG110" i="5"/>
  <c r="BF110" i="5"/>
  <c r="T110" i="5"/>
  <c r="R110" i="5"/>
  <c r="P110" i="5"/>
  <c r="BI108" i="5"/>
  <c r="BH108" i="5"/>
  <c r="BG108" i="5"/>
  <c r="BF108" i="5"/>
  <c r="T108" i="5"/>
  <c r="R108" i="5"/>
  <c r="P108" i="5"/>
  <c r="BI105" i="5"/>
  <c r="BH105" i="5"/>
  <c r="BG105" i="5"/>
  <c r="BF105" i="5"/>
  <c r="T105" i="5"/>
  <c r="R105" i="5"/>
  <c r="P105"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2" i="5"/>
  <c r="BH92" i="5"/>
  <c r="BG92" i="5"/>
  <c r="BF92" i="5"/>
  <c r="T92" i="5"/>
  <c r="R92" i="5"/>
  <c r="P92" i="5"/>
  <c r="BI90" i="5"/>
  <c r="BH90" i="5"/>
  <c r="BG90" i="5"/>
  <c r="BF90" i="5"/>
  <c r="T90" i="5"/>
  <c r="R90" i="5"/>
  <c r="P90" i="5"/>
  <c r="BI88" i="5"/>
  <c r="BH88" i="5"/>
  <c r="BG88" i="5"/>
  <c r="BF88" i="5"/>
  <c r="T88" i="5"/>
  <c r="R88" i="5"/>
  <c r="P88" i="5"/>
  <c r="BI86" i="5"/>
  <c r="BH86" i="5"/>
  <c r="BG86" i="5"/>
  <c r="BF86" i="5"/>
  <c r="T86" i="5"/>
  <c r="R86" i="5"/>
  <c r="P86" i="5"/>
  <c r="J81" i="5"/>
  <c r="J80" i="5"/>
  <c r="F80" i="5"/>
  <c r="F78" i="5"/>
  <c r="E76" i="5"/>
  <c r="J55" i="5"/>
  <c r="J54" i="5"/>
  <c r="F54" i="5"/>
  <c r="F52" i="5"/>
  <c r="E50" i="5"/>
  <c r="J18" i="5"/>
  <c r="E18" i="5"/>
  <c r="F81" i="5"/>
  <c r="J17" i="5"/>
  <c r="J12" i="5"/>
  <c r="J78" i="5" s="1"/>
  <c r="E7" i="5"/>
  <c r="E48" i="5"/>
  <c r="J37" i="4"/>
  <c r="J36" i="4"/>
  <c r="AY57" i="1" s="1"/>
  <c r="J35" i="4"/>
  <c r="AX57" i="1"/>
  <c r="BI1110" i="4"/>
  <c r="BH1110" i="4"/>
  <c r="BG1110" i="4"/>
  <c r="BF1110" i="4"/>
  <c r="T1110" i="4"/>
  <c r="T1109" i="4"/>
  <c r="R1110" i="4"/>
  <c r="R1109" i="4"/>
  <c r="P1110" i="4"/>
  <c r="P1109" i="4" s="1"/>
  <c r="BI1107" i="4"/>
  <c r="BH1107" i="4"/>
  <c r="BG1107" i="4"/>
  <c r="BF1107" i="4"/>
  <c r="T1107" i="4"/>
  <c r="R1107" i="4"/>
  <c r="P1107" i="4"/>
  <c r="BI1105" i="4"/>
  <c r="BH1105" i="4"/>
  <c r="BG1105" i="4"/>
  <c r="BF1105" i="4"/>
  <c r="T1105" i="4"/>
  <c r="R1105" i="4"/>
  <c r="P1105" i="4"/>
  <c r="BI1103" i="4"/>
  <c r="BH1103" i="4"/>
  <c r="BG1103" i="4"/>
  <c r="BF1103" i="4"/>
  <c r="T1103" i="4"/>
  <c r="R1103" i="4"/>
  <c r="P1103" i="4"/>
  <c r="BI1101" i="4"/>
  <c r="BH1101" i="4"/>
  <c r="BG1101" i="4"/>
  <c r="BF1101" i="4"/>
  <c r="T1101" i="4"/>
  <c r="R1101" i="4"/>
  <c r="P1101" i="4"/>
  <c r="BI1099" i="4"/>
  <c r="BH1099" i="4"/>
  <c r="BG1099" i="4"/>
  <c r="BF1099" i="4"/>
  <c r="T1099" i="4"/>
  <c r="R1099" i="4"/>
  <c r="P1099" i="4"/>
  <c r="BI1097" i="4"/>
  <c r="BH1097" i="4"/>
  <c r="BG1097" i="4"/>
  <c r="BF1097" i="4"/>
  <c r="T1097" i="4"/>
  <c r="R1097" i="4"/>
  <c r="P1097" i="4"/>
  <c r="BI1094" i="4"/>
  <c r="BH1094" i="4"/>
  <c r="BG1094" i="4"/>
  <c r="BF1094" i="4"/>
  <c r="T1094" i="4"/>
  <c r="R1094" i="4"/>
  <c r="P1094" i="4"/>
  <c r="BI1089" i="4"/>
  <c r="BH1089" i="4"/>
  <c r="BG1089" i="4"/>
  <c r="BF1089" i="4"/>
  <c r="T1089" i="4"/>
  <c r="R1089" i="4"/>
  <c r="P1089" i="4"/>
  <c r="BI1086" i="4"/>
  <c r="BH1086" i="4"/>
  <c r="BG1086" i="4"/>
  <c r="BF1086" i="4"/>
  <c r="T1086" i="4"/>
  <c r="R1086" i="4"/>
  <c r="P1086" i="4"/>
  <c r="BI1084" i="4"/>
  <c r="BH1084" i="4"/>
  <c r="BG1084" i="4"/>
  <c r="BF1084" i="4"/>
  <c r="T1084" i="4"/>
  <c r="R1084" i="4"/>
  <c r="P1084" i="4"/>
  <c r="BI1082" i="4"/>
  <c r="BH1082" i="4"/>
  <c r="BG1082" i="4"/>
  <c r="BF1082" i="4"/>
  <c r="T1082" i="4"/>
  <c r="R1082" i="4"/>
  <c r="P1082" i="4"/>
  <c r="BI1079" i="4"/>
  <c r="BH1079" i="4"/>
  <c r="BG1079" i="4"/>
  <c r="BF1079" i="4"/>
  <c r="T1079" i="4"/>
  <c r="R1079" i="4"/>
  <c r="P1079" i="4"/>
  <c r="BI1076" i="4"/>
  <c r="BH1076" i="4"/>
  <c r="BG1076" i="4"/>
  <c r="BF1076" i="4"/>
  <c r="T1076" i="4"/>
  <c r="R1076" i="4"/>
  <c r="P1076" i="4"/>
  <c r="BI1071" i="4"/>
  <c r="BH1071" i="4"/>
  <c r="BG1071" i="4"/>
  <c r="BF1071" i="4"/>
  <c r="T1071" i="4"/>
  <c r="R1071" i="4"/>
  <c r="P1071" i="4"/>
  <c r="BI1068" i="4"/>
  <c r="BH1068" i="4"/>
  <c r="BG1068" i="4"/>
  <c r="BF1068" i="4"/>
  <c r="T1068" i="4"/>
  <c r="R1068" i="4"/>
  <c r="P1068" i="4"/>
  <c r="BI1065" i="4"/>
  <c r="BH1065" i="4"/>
  <c r="BG1065" i="4"/>
  <c r="BF1065" i="4"/>
  <c r="T1065" i="4"/>
  <c r="R1065" i="4"/>
  <c r="P1065" i="4"/>
  <c r="BI1060" i="4"/>
  <c r="BH1060" i="4"/>
  <c r="BG1060" i="4"/>
  <c r="BF1060" i="4"/>
  <c r="T1060" i="4"/>
  <c r="R1060" i="4"/>
  <c r="P1060" i="4"/>
  <c r="BI1057" i="4"/>
  <c r="BH1057" i="4"/>
  <c r="BG1057" i="4"/>
  <c r="BF1057" i="4"/>
  <c r="T1057" i="4"/>
  <c r="R1057" i="4"/>
  <c r="P1057" i="4"/>
  <c r="BI1054" i="4"/>
  <c r="BH1054" i="4"/>
  <c r="BG1054" i="4"/>
  <c r="BF1054" i="4"/>
  <c r="T1054" i="4"/>
  <c r="R1054" i="4"/>
  <c r="P1054" i="4"/>
  <c r="BI1051" i="4"/>
  <c r="BH1051" i="4"/>
  <c r="BG1051" i="4"/>
  <c r="BF1051" i="4"/>
  <c r="T1051" i="4"/>
  <c r="R1051" i="4"/>
  <c r="P1051" i="4"/>
  <c r="BI1042" i="4"/>
  <c r="BH1042" i="4"/>
  <c r="BG1042" i="4"/>
  <c r="BF1042" i="4"/>
  <c r="T1042" i="4"/>
  <c r="R1042" i="4"/>
  <c r="P1042" i="4"/>
  <c r="BI1038" i="4"/>
  <c r="BH1038" i="4"/>
  <c r="BG1038" i="4"/>
  <c r="BF1038" i="4"/>
  <c r="T1038" i="4"/>
  <c r="R1038" i="4"/>
  <c r="P1038" i="4"/>
  <c r="BI1035" i="4"/>
  <c r="BH1035" i="4"/>
  <c r="BG1035" i="4"/>
  <c r="BF1035" i="4"/>
  <c r="T1035" i="4"/>
  <c r="R1035" i="4"/>
  <c r="P1035" i="4"/>
  <c r="BI1032" i="4"/>
  <c r="BH1032" i="4"/>
  <c r="BG1032" i="4"/>
  <c r="BF1032" i="4"/>
  <c r="T1032" i="4"/>
  <c r="R1032" i="4"/>
  <c r="P1032" i="4"/>
  <c r="BI1029" i="4"/>
  <c r="BH1029" i="4"/>
  <c r="BG1029" i="4"/>
  <c r="BF1029" i="4"/>
  <c r="T1029" i="4"/>
  <c r="R1029" i="4"/>
  <c r="P1029" i="4"/>
  <c r="BI1026" i="4"/>
  <c r="BH1026" i="4"/>
  <c r="BG1026" i="4"/>
  <c r="BF1026" i="4"/>
  <c r="T1026" i="4"/>
  <c r="R1026" i="4"/>
  <c r="P1026" i="4"/>
  <c r="BI1021" i="4"/>
  <c r="BH1021" i="4"/>
  <c r="BG1021" i="4"/>
  <c r="BF1021" i="4"/>
  <c r="T1021" i="4"/>
  <c r="R1021" i="4"/>
  <c r="P1021" i="4"/>
  <c r="BI1017" i="4"/>
  <c r="BH1017" i="4"/>
  <c r="BG1017" i="4"/>
  <c r="BF1017" i="4"/>
  <c r="T1017" i="4"/>
  <c r="R1017" i="4"/>
  <c r="P1017" i="4"/>
  <c r="BI1013" i="4"/>
  <c r="BH1013" i="4"/>
  <c r="BG1013" i="4"/>
  <c r="BF1013" i="4"/>
  <c r="T1013" i="4"/>
  <c r="R1013" i="4"/>
  <c r="P1013" i="4"/>
  <c r="BI1008" i="4"/>
  <c r="BH1008" i="4"/>
  <c r="BG1008" i="4"/>
  <c r="BF1008" i="4"/>
  <c r="T1008" i="4"/>
  <c r="R1008" i="4"/>
  <c r="P1008" i="4"/>
  <c r="BI1002" i="4"/>
  <c r="BH1002" i="4"/>
  <c r="BG1002" i="4"/>
  <c r="BF1002" i="4"/>
  <c r="T1002" i="4"/>
  <c r="R1002" i="4"/>
  <c r="P1002" i="4"/>
  <c r="BI997" i="4"/>
  <c r="BH997" i="4"/>
  <c r="BG997" i="4"/>
  <c r="BF997" i="4"/>
  <c r="T997" i="4"/>
  <c r="R997" i="4"/>
  <c r="P997" i="4"/>
  <c r="BI992" i="4"/>
  <c r="BH992" i="4"/>
  <c r="BG992" i="4"/>
  <c r="BF992" i="4"/>
  <c r="T992" i="4"/>
  <c r="R992" i="4"/>
  <c r="P992" i="4"/>
  <c r="BI988" i="4"/>
  <c r="BH988" i="4"/>
  <c r="BG988" i="4"/>
  <c r="BF988" i="4"/>
  <c r="T988" i="4"/>
  <c r="R988" i="4"/>
  <c r="P988" i="4"/>
  <c r="BI985" i="4"/>
  <c r="BH985" i="4"/>
  <c r="BG985" i="4"/>
  <c r="BF985" i="4"/>
  <c r="T985" i="4"/>
  <c r="R985" i="4"/>
  <c r="P985" i="4"/>
  <c r="BI979" i="4"/>
  <c r="BH979" i="4"/>
  <c r="BG979" i="4"/>
  <c r="BF979" i="4"/>
  <c r="T979" i="4"/>
  <c r="R979" i="4"/>
  <c r="P979" i="4"/>
  <c r="BI970" i="4"/>
  <c r="BH970" i="4"/>
  <c r="BG970" i="4"/>
  <c r="BF970" i="4"/>
  <c r="T970" i="4"/>
  <c r="R970" i="4"/>
  <c r="P970" i="4"/>
  <c r="BI961" i="4"/>
  <c r="BH961" i="4"/>
  <c r="BG961" i="4"/>
  <c r="BF961" i="4"/>
  <c r="T961" i="4"/>
  <c r="R961" i="4"/>
  <c r="P961" i="4"/>
  <c r="BI958" i="4"/>
  <c r="BH958" i="4"/>
  <c r="BG958" i="4"/>
  <c r="BF958" i="4"/>
  <c r="T958" i="4"/>
  <c r="R958" i="4"/>
  <c r="P958" i="4"/>
  <c r="BI955" i="4"/>
  <c r="BH955" i="4"/>
  <c r="BG955" i="4"/>
  <c r="BF955" i="4"/>
  <c r="T955" i="4"/>
  <c r="R955" i="4"/>
  <c r="P955" i="4"/>
  <c r="BI953" i="4"/>
  <c r="BH953" i="4"/>
  <c r="BG953" i="4"/>
  <c r="BF953" i="4"/>
  <c r="T953" i="4"/>
  <c r="R953" i="4"/>
  <c r="P953" i="4"/>
  <c r="BI949" i="4"/>
  <c r="BH949" i="4"/>
  <c r="BG949" i="4"/>
  <c r="BF949" i="4"/>
  <c r="T949" i="4"/>
  <c r="R949" i="4"/>
  <c r="P949" i="4"/>
  <c r="BI942" i="4"/>
  <c r="BH942" i="4"/>
  <c r="BG942" i="4"/>
  <c r="BF942" i="4"/>
  <c r="T942" i="4"/>
  <c r="R942" i="4"/>
  <c r="P942" i="4"/>
  <c r="BI934" i="4"/>
  <c r="BH934" i="4"/>
  <c r="BG934" i="4"/>
  <c r="BF934" i="4"/>
  <c r="T934" i="4"/>
  <c r="R934" i="4"/>
  <c r="P934" i="4"/>
  <c r="BI929" i="4"/>
  <c r="BH929" i="4"/>
  <c r="BG929" i="4"/>
  <c r="BF929" i="4"/>
  <c r="T929" i="4"/>
  <c r="R929" i="4"/>
  <c r="P929" i="4"/>
  <c r="BI923" i="4"/>
  <c r="BH923" i="4"/>
  <c r="BG923" i="4"/>
  <c r="BF923" i="4"/>
  <c r="T923" i="4"/>
  <c r="R923" i="4"/>
  <c r="P923" i="4"/>
  <c r="BI916" i="4"/>
  <c r="BH916" i="4"/>
  <c r="BG916" i="4"/>
  <c r="BF916" i="4"/>
  <c r="T916" i="4"/>
  <c r="R916" i="4"/>
  <c r="P916" i="4"/>
  <c r="BI908" i="4"/>
  <c r="BH908" i="4"/>
  <c r="BG908" i="4"/>
  <c r="BF908" i="4"/>
  <c r="T908" i="4"/>
  <c r="R908" i="4"/>
  <c r="P908" i="4"/>
  <c r="BI901" i="4"/>
  <c r="BH901" i="4"/>
  <c r="BG901" i="4"/>
  <c r="BF901" i="4"/>
  <c r="T901" i="4"/>
  <c r="R901" i="4"/>
  <c r="P901" i="4"/>
  <c r="BI893" i="4"/>
  <c r="BH893" i="4"/>
  <c r="BG893" i="4"/>
  <c r="BF893" i="4"/>
  <c r="T893" i="4"/>
  <c r="R893" i="4"/>
  <c r="P893" i="4"/>
  <c r="BI890" i="4"/>
  <c r="BH890" i="4"/>
  <c r="BG890" i="4"/>
  <c r="BF890" i="4"/>
  <c r="T890" i="4"/>
  <c r="R890" i="4"/>
  <c r="P890" i="4"/>
  <c r="BI887" i="4"/>
  <c r="BH887" i="4"/>
  <c r="BG887" i="4"/>
  <c r="BF887" i="4"/>
  <c r="T887" i="4"/>
  <c r="R887" i="4"/>
  <c r="P887" i="4"/>
  <c r="BI884" i="4"/>
  <c r="BH884" i="4"/>
  <c r="BG884" i="4"/>
  <c r="BF884" i="4"/>
  <c r="T884" i="4"/>
  <c r="R884" i="4"/>
  <c r="P884" i="4"/>
  <c r="BI875" i="4"/>
  <c r="BH875" i="4"/>
  <c r="BG875" i="4"/>
  <c r="BF875" i="4"/>
  <c r="T875" i="4"/>
  <c r="R875" i="4"/>
  <c r="P875" i="4"/>
  <c r="BI872" i="4"/>
  <c r="BH872" i="4"/>
  <c r="BG872" i="4"/>
  <c r="BF872" i="4"/>
  <c r="T872" i="4"/>
  <c r="R872" i="4"/>
  <c r="P872" i="4"/>
  <c r="BI869" i="4"/>
  <c r="BH869" i="4"/>
  <c r="BG869" i="4"/>
  <c r="BF869" i="4"/>
  <c r="T869" i="4"/>
  <c r="R869" i="4"/>
  <c r="P869" i="4"/>
  <c r="BI866" i="4"/>
  <c r="BH866" i="4"/>
  <c r="BG866" i="4"/>
  <c r="BF866" i="4"/>
  <c r="T866" i="4"/>
  <c r="R866" i="4"/>
  <c r="P866" i="4"/>
  <c r="BI863" i="4"/>
  <c r="BH863" i="4"/>
  <c r="BG863" i="4"/>
  <c r="BF863" i="4"/>
  <c r="T863" i="4"/>
  <c r="R863" i="4"/>
  <c r="P863" i="4"/>
  <c r="BI860" i="4"/>
  <c r="BH860" i="4"/>
  <c r="BG860" i="4"/>
  <c r="BF860" i="4"/>
  <c r="T860" i="4"/>
  <c r="R860" i="4"/>
  <c r="P860" i="4"/>
  <c r="BI857" i="4"/>
  <c r="BH857" i="4"/>
  <c r="BG857" i="4"/>
  <c r="BF857" i="4"/>
  <c r="T857" i="4"/>
  <c r="R857" i="4"/>
  <c r="P857" i="4"/>
  <c r="BI845" i="4"/>
  <c r="BH845" i="4"/>
  <c r="BG845" i="4"/>
  <c r="BF845" i="4"/>
  <c r="T845" i="4"/>
  <c r="R845" i="4"/>
  <c r="P845" i="4"/>
  <c r="BI842" i="4"/>
  <c r="BH842" i="4"/>
  <c r="BG842" i="4"/>
  <c r="BF842" i="4"/>
  <c r="T842" i="4"/>
  <c r="R842" i="4"/>
  <c r="P842" i="4"/>
  <c r="BI839" i="4"/>
  <c r="BH839" i="4"/>
  <c r="BG839" i="4"/>
  <c r="BF839" i="4"/>
  <c r="T839" i="4"/>
  <c r="R839" i="4"/>
  <c r="P839" i="4"/>
  <c r="BI831" i="4"/>
  <c r="BH831" i="4"/>
  <c r="BG831" i="4"/>
  <c r="BF831" i="4"/>
  <c r="T831" i="4"/>
  <c r="R831" i="4"/>
  <c r="P831" i="4"/>
  <c r="BI828" i="4"/>
  <c r="BH828" i="4"/>
  <c r="BG828" i="4"/>
  <c r="BF828" i="4"/>
  <c r="T828" i="4"/>
  <c r="R828" i="4"/>
  <c r="P828" i="4"/>
  <c r="BI823" i="4"/>
  <c r="BH823" i="4"/>
  <c r="BG823" i="4"/>
  <c r="BF823" i="4"/>
  <c r="T823" i="4"/>
  <c r="R823" i="4"/>
  <c r="P823" i="4"/>
  <c r="BI817" i="4"/>
  <c r="BH817" i="4"/>
  <c r="BG817" i="4"/>
  <c r="BF817" i="4"/>
  <c r="T817" i="4"/>
  <c r="R817" i="4"/>
  <c r="P817" i="4"/>
  <c r="BI812" i="4"/>
  <c r="BH812" i="4"/>
  <c r="BG812" i="4"/>
  <c r="BF812" i="4"/>
  <c r="T812" i="4"/>
  <c r="R812" i="4"/>
  <c r="P812" i="4"/>
  <c r="BI801" i="4"/>
  <c r="BH801" i="4"/>
  <c r="BG801" i="4"/>
  <c r="BF801" i="4"/>
  <c r="T801" i="4"/>
  <c r="T800" i="4" s="1"/>
  <c r="R801" i="4"/>
  <c r="R800" i="4" s="1"/>
  <c r="P801" i="4"/>
  <c r="P800" i="4" s="1"/>
  <c r="BI796" i="4"/>
  <c r="BH796" i="4"/>
  <c r="BG796" i="4"/>
  <c r="BF796" i="4"/>
  <c r="T796" i="4"/>
  <c r="T795" i="4" s="1"/>
  <c r="R796" i="4"/>
  <c r="R795" i="4"/>
  <c r="P796" i="4"/>
  <c r="P795" i="4" s="1"/>
  <c r="BI792" i="4"/>
  <c r="BH792" i="4"/>
  <c r="BG792" i="4"/>
  <c r="BF792" i="4"/>
  <c r="T792" i="4"/>
  <c r="R792" i="4"/>
  <c r="P792" i="4"/>
  <c r="BI787" i="4"/>
  <c r="BH787" i="4"/>
  <c r="BG787" i="4"/>
  <c r="BF787" i="4"/>
  <c r="T787" i="4"/>
  <c r="R787" i="4"/>
  <c r="P787" i="4"/>
  <c r="BI783" i="4"/>
  <c r="BH783" i="4"/>
  <c r="BG783" i="4"/>
  <c r="BF783" i="4"/>
  <c r="T783" i="4"/>
  <c r="R783" i="4"/>
  <c r="P783" i="4"/>
  <c r="BI778" i="4"/>
  <c r="BH778" i="4"/>
  <c r="BG778" i="4"/>
  <c r="BF778" i="4"/>
  <c r="T778" i="4"/>
  <c r="R778" i="4"/>
  <c r="P778" i="4"/>
  <c r="BI773" i="4"/>
  <c r="BH773" i="4"/>
  <c r="BG773" i="4"/>
  <c r="BF773" i="4"/>
  <c r="T773" i="4"/>
  <c r="R773" i="4"/>
  <c r="P773" i="4"/>
  <c r="BI768" i="4"/>
  <c r="BH768" i="4"/>
  <c r="BG768" i="4"/>
  <c r="BF768" i="4"/>
  <c r="T768" i="4"/>
  <c r="R768" i="4"/>
  <c r="P768" i="4"/>
  <c r="BI763" i="4"/>
  <c r="BH763" i="4"/>
  <c r="BG763" i="4"/>
  <c r="BF763" i="4"/>
  <c r="T763" i="4"/>
  <c r="R763" i="4"/>
  <c r="P763" i="4"/>
  <c r="BI758" i="4"/>
  <c r="BH758" i="4"/>
  <c r="BG758" i="4"/>
  <c r="BF758" i="4"/>
  <c r="T758" i="4"/>
  <c r="R758" i="4"/>
  <c r="P758" i="4"/>
  <c r="BI754" i="4"/>
  <c r="BH754" i="4"/>
  <c r="BG754" i="4"/>
  <c r="BF754" i="4"/>
  <c r="T754" i="4"/>
  <c r="R754" i="4"/>
  <c r="P754" i="4"/>
  <c r="BI749" i="4"/>
  <c r="BH749" i="4"/>
  <c r="BG749" i="4"/>
  <c r="BF749" i="4"/>
  <c r="T749" i="4"/>
  <c r="R749" i="4"/>
  <c r="P749" i="4"/>
  <c r="BI745" i="4"/>
  <c r="BH745" i="4"/>
  <c r="BG745" i="4"/>
  <c r="BF745" i="4"/>
  <c r="T745" i="4"/>
  <c r="R745" i="4"/>
  <c r="P745" i="4"/>
  <c r="BI740" i="4"/>
  <c r="BH740" i="4"/>
  <c r="BG740" i="4"/>
  <c r="BF740" i="4"/>
  <c r="T740" i="4"/>
  <c r="R740" i="4"/>
  <c r="P740" i="4"/>
  <c r="BI735" i="4"/>
  <c r="BH735" i="4"/>
  <c r="BG735" i="4"/>
  <c r="BF735" i="4"/>
  <c r="T735" i="4"/>
  <c r="R735" i="4"/>
  <c r="P735" i="4"/>
  <c r="BI730" i="4"/>
  <c r="BH730" i="4"/>
  <c r="BG730" i="4"/>
  <c r="BF730" i="4"/>
  <c r="T730" i="4"/>
  <c r="R730" i="4"/>
  <c r="P730" i="4"/>
  <c r="BI726" i="4"/>
  <c r="BH726" i="4"/>
  <c r="BG726" i="4"/>
  <c r="BF726" i="4"/>
  <c r="T726" i="4"/>
  <c r="R726" i="4"/>
  <c r="P726" i="4"/>
  <c r="BI718" i="4"/>
  <c r="BH718" i="4"/>
  <c r="BG718" i="4"/>
  <c r="BF718" i="4"/>
  <c r="T718" i="4"/>
  <c r="R718" i="4"/>
  <c r="P718" i="4"/>
  <c r="BI714" i="4"/>
  <c r="BH714" i="4"/>
  <c r="BG714" i="4"/>
  <c r="BF714" i="4"/>
  <c r="T714" i="4"/>
  <c r="R714" i="4"/>
  <c r="P714" i="4"/>
  <c r="BI710" i="4"/>
  <c r="BH710" i="4"/>
  <c r="BG710" i="4"/>
  <c r="BF710" i="4"/>
  <c r="T710" i="4"/>
  <c r="R710" i="4"/>
  <c r="P710" i="4"/>
  <c r="BI707" i="4"/>
  <c r="BH707" i="4"/>
  <c r="BG707" i="4"/>
  <c r="BF707" i="4"/>
  <c r="T707" i="4"/>
  <c r="R707" i="4"/>
  <c r="P707" i="4"/>
  <c r="BI704" i="4"/>
  <c r="BH704" i="4"/>
  <c r="BG704" i="4"/>
  <c r="BF704" i="4"/>
  <c r="T704" i="4"/>
  <c r="R704" i="4"/>
  <c r="P704" i="4"/>
  <c r="BI699" i="4"/>
  <c r="BH699" i="4"/>
  <c r="BG699" i="4"/>
  <c r="BF699" i="4"/>
  <c r="T699" i="4"/>
  <c r="R699" i="4"/>
  <c r="P699" i="4"/>
  <c r="BI691" i="4"/>
  <c r="BH691" i="4"/>
  <c r="BG691" i="4"/>
  <c r="BF691" i="4"/>
  <c r="T691" i="4"/>
  <c r="R691" i="4"/>
  <c r="P691" i="4"/>
  <c r="BI686" i="4"/>
  <c r="BH686" i="4"/>
  <c r="BG686" i="4"/>
  <c r="BF686" i="4"/>
  <c r="T686" i="4"/>
  <c r="R686" i="4"/>
  <c r="P686" i="4"/>
  <c r="BI682" i="4"/>
  <c r="BH682" i="4"/>
  <c r="BG682" i="4"/>
  <c r="BF682" i="4"/>
  <c r="T682" i="4"/>
  <c r="R682" i="4"/>
  <c r="P682" i="4"/>
  <c r="BI679" i="4"/>
  <c r="BH679" i="4"/>
  <c r="BG679" i="4"/>
  <c r="BF679" i="4"/>
  <c r="T679" i="4"/>
  <c r="R679" i="4"/>
  <c r="P679" i="4"/>
  <c r="BI671" i="4"/>
  <c r="BH671" i="4"/>
  <c r="BG671" i="4"/>
  <c r="BF671" i="4"/>
  <c r="T671" i="4"/>
  <c r="R671" i="4"/>
  <c r="P671" i="4"/>
  <c r="BI668" i="4"/>
  <c r="BH668" i="4"/>
  <c r="BG668" i="4"/>
  <c r="BF668" i="4"/>
  <c r="T668" i="4"/>
  <c r="R668" i="4"/>
  <c r="P668" i="4"/>
  <c r="BI665" i="4"/>
  <c r="BH665" i="4"/>
  <c r="BG665" i="4"/>
  <c r="BF665" i="4"/>
  <c r="T665" i="4"/>
  <c r="R665" i="4"/>
  <c r="P665" i="4"/>
  <c r="BI655" i="4"/>
  <c r="BH655" i="4"/>
  <c r="BG655" i="4"/>
  <c r="BF655" i="4"/>
  <c r="T655" i="4"/>
  <c r="R655" i="4"/>
  <c r="P655" i="4"/>
  <c r="BI647" i="4"/>
  <c r="BH647" i="4"/>
  <c r="BG647" i="4"/>
  <c r="BF647" i="4"/>
  <c r="T647" i="4"/>
  <c r="R647" i="4"/>
  <c r="P647" i="4"/>
  <c r="BI643" i="4"/>
  <c r="BH643" i="4"/>
  <c r="BG643" i="4"/>
  <c r="BF643" i="4"/>
  <c r="T643" i="4"/>
  <c r="R643" i="4"/>
  <c r="P643" i="4"/>
  <c r="BI639" i="4"/>
  <c r="BH639" i="4"/>
  <c r="BG639" i="4"/>
  <c r="BF639" i="4"/>
  <c r="T639" i="4"/>
  <c r="R639" i="4"/>
  <c r="P639" i="4"/>
  <c r="BI629" i="4"/>
  <c r="BH629" i="4"/>
  <c r="BG629" i="4"/>
  <c r="BF629" i="4"/>
  <c r="T629" i="4"/>
  <c r="R629" i="4"/>
  <c r="P629" i="4"/>
  <c r="BI621" i="4"/>
  <c r="BH621" i="4"/>
  <c r="BG621" i="4"/>
  <c r="BF621" i="4"/>
  <c r="T621" i="4"/>
  <c r="R621" i="4"/>
  <c r="P621" i="4"/>
  <c r="BI616" i="4"/>
  <c r="BH616" i="4"/>
  <c r="BG616" i="4"/>
  <c r="BF616" i="4"/>
  <c r="T616" i="4"/>
  <c r="T615" i="4"/>
  <c r="R616" i="4"/>
  <c r="R615" i="4"/>
  <c r="P616" i="4"/>
  <c r="P615" i="4" s="1"/>
  <c r="BI611" i="4"/>
  <c r="BH611" i="4"/>
  <c r="BG611" i="4"/>
  <c r="BF611" i="4"/>
  <c r="T611" i="4"/>
  <c r="R611" i="4"/>
  <c r="P611" i="4"/>
  <c r="BI607" i="4"/>
  <c r="BH607" i="4"/>
  <c r="BG607" i="4"/>
  <c r="BF607" i="4"/>
  <c r="T607" i="4"/>
  <c r="R607" i="4"/>
  <c r="P607" i="4"/>
  <c r="BI603" i="4"/>
  <c r="BH603" i="4"/>
  <c r="BG603" i="4"/>
  <c r="BF603" i="4"/>
  <c r="T603" i="4"/>
  <c r="R603" i="4"/>
  <c r="P603" i="4"/>
  <c r="BI600" i="4"/>
  <c r="BH600" i="4"/>
  <c r="BG600" i="4"/>
  <c r="BF600" i="4"/>
  <c r="T600" i="4"/>
  <c r="R600" i="4"/>
  <c r="P600" i="4"/>
  <c r="BI597" i="4"/>
  <c r="BH597" i="4"/>
  <c r="BG597" i="4"/>
  <c r="BF597" i="4"/>
  <c r="T597" i="4"/>
  <c r="R597" i="4"/>
  <c r="P597" i="4"/>
  <c r="BI592" i="4"/>
  <c r="BH592" i="4"/>
  <c r="BG592" i="4"/>
  <c r="BF592" i="4"/>
  <c r="T592" i="4"/>
  <c r="R592" i="4"/>
  <c r="P592" i="4"/>
  <c r="BI589" i="4"/>
  <c r="BH589" i="4"/>
  <c r="BG589" i="4"/>
  <c r="BF589" i="4"/>
  <c r="T589" i="4"/>
  <c r="R589" i="4"/>
  <c r="P589" i="4"/>
  <c r="BI584" i="4"/>
  <c r="BH584" i="4"/>
  <c r="BG584" i="4"/>
  <c r="BF584" i="4"/>
  <c r="T584" i="4"/>
  <c r="R584" i="4"/>
  <c r="P584" i="4"/>
  <c r="BI579" i="4"/>
  <c r="BH579" i="4"/>
  <c r="BG579" i="4"/>
  <c r="BF579" i="4"/>
  <c r="T579" i="4"/>
  <c r="R579" i="4"/>
  <c r="P579" i="4"/>
  <c r="BI569" i="4"/>
  <c r="BH569" i="4"/>
  <c r="BG569" i="4"/>
  <c r="BF569" i="4"/>
  <c r="T569" i="4"/>
  <c r="R569" i="4"/>
  <c r="P569" i="4"/>
  <c r="BI561" i="4"/>
  <c r="BH561" i="4"/>
  <c r="BG561" i="4"/>
  <c r="BF561" i="4"/>
  <c r="T561" i="4"/>
  <c r="R561" i="4"/>
  <c r="P561" i="4"/>
  <c r="BI556" i="4"/>
  <c r="BH556" i="4"/>
  <c r="BG556" i="4"/>
  <c r="BF556" i="4"/>
  <c r="T556" i="4"/>
  <c r="R556" i="4"/>
  <c r="P556" i="4"/>
  <c r="BI551" i="4"/>
  <c r="BH551" i="4"/>
  <c r="BG551" i="4"/>
  <c r="BF551" i="4"/>
  <c r="T551" i="4"/>
  <c r="R551" i="4"/>
  <c r="P551" i="4"/>
  <c r="BI546" i="4"/>
  <c r="BH546" i="4"/>
  <c r="BG546" i="4"/>
  <c r="BF546" i="4"/>
  <c r="T546" i="4"/>
  <c r="R546" i="4"/>
  <c r="P546" i="4"/>
  <c r="BI542" i="4"/>
  <c r="BH542" i="4"/>
  <c r="BG542" i="4"/>
  <c r="BF542" i="4"/>
  <c r="T542" i="4"/>
  <c r="R542" i="4"/>
  <c r="P542" i="4"/>
  <c r="BI537" i="4"/>
  <c r="BH537" i="4"/>
  <c r="BG537" i="4"/>
  <c r="BF537" i="4"/>
  <c r="T537" i="4"/>
  <c r="R537" i="4"/>
  <c r="P537" i="4"/>
  <c r="BI532" i="4"/>
  <c r="BH532" i="4"/>
  <c r="BG532" i="4"/>
  <c r="BF532" i="4"/>
  <c r="T532" i="4"/>
  <c r="R532" i="4"/>
  <c r="P532" i="4"/>
  <c r="BI529" i="4"/>
  <c r="BH529" i="4"/>
  <c r="BG529" i="4"/>
  <c r="BF529" i="4"/>
  <c r="T529" i="4"/>
  <c r="R529" i="4"/>
  <c r="P529" i="4"/>
  <c r="BI525" i="4"/>
  <c r="BH525" i="4"/>
  <c r="BG525" i="4"/>
  <c r="BF525" i="4"/>
  <c r="T525" i="4"/>
  <c r="R525" i="4"/>
  <c r="P525" i="4"/>
  <c r="BI521" i="4"/>
  <c r="BH521" i="4"/>
  <c r="BG521" i="4"/>
  <c r="BF521" i="4"/>
  <c r="T521" i="4"/>
  <c r="R521" i="4"/>
  <c r="P521" i="4"/>
  <c r="BI518" i="4"/>
  <c r="BH518" i="4"/>
  <c r="BG518" i="4"/>
  <c r="BF518" i="4"/>
  <c r="T518" i="4"/>
  <c r="R518" i="4"/>
  <c r="P518" i="4"/>
  <c r="BI515" i="4"/>
  <c r="BH515" i="4"/>
  <c r="BG515" i="4"/>
  <c r="BF515" i="4"/>
  <c r="T515" i="4"/>
  <c r="R515" i="4"/>
  <c r="P515" i="4"/>
  <c r="BI511" i="4"/>
  <c r="BH511" i="4"/>
  <c r="BG511" i="4"/>
  <c r="BF511" i="4"/>
  <c r="T511" i="4"/>
  <c r="R511" i="4"/>
  <c r="P511" i="4"/>
  <c r="BI507" i="4"/>
  <c r="BH507" i="4"/>
  <c r="BG507" i="4"/>
  <c r="BF507" i="4"/>
  <c r="T507" i="4"/>
  <c r="R507" i="4"/>
  <c r="P507" i="4"/>
  <c r="BI504" i="4"/>
  <c r="BH504" i="4"/>
  <c r="BG504" i="4"/>
  <c r="BF504" i="4"/>
  <c r="T504" i="4"/>
  <c r="R504" i="4"/>
  <c r="P504" i="4"/>
  <c r="BI499" i="4"/>
  <c r="BH499" i="4"/>
  <c r="BG499" i="4"/>
  <c r="BF499" i="4"/>
  <c r="T499" i="4"/>
  <c r="R499" i="4"/>
  <c r="P499" i="4"/>
  <c r="BI493" i="4"/>
  <c r="BH493" i="4"/>
  <c r="BG493" i="4"/>
  <c r="BF493" i="4"/>
  <c r="T493" i="4"/>
  <c r="R493" i="4"/>
  <c r="P493" i="4"/>
  <c r="BI488" i="4"/>
  <c r="BH488" i="4"/>
  <c r="BG488" i="4"/>
  <c r="BF488" i="4"/>
  <c r="T488" i="4"/>
  <c r="R488" i="4"/>
  <c r="P488" i="4"/>
  <c r="BI483" i="4"/>
  <c r="BH483" i="4"/>
  <c r="BG483" i="4"/>
  <c r="BF483" i="4"/>
  <c r="T483" i="4"/>
  <c r="R483" i="4"/>
  <c r="P483" i="4"/>
  <c r="BI475" i="4"/>
  <c r="BH475" i="4"/>
  <c r="BG475" i="4"/>
  <c r="BF475" i="4"/>
  <c r="T475" i="4"/>
  <c r="R475" i="4"/>
  <c r="P475" i="4"/>
  <c r="BI470" i="4"/>
  <c r="BH470" i="4"/>
  <c r="BG470" i="4"/>
  <c r="BF470" i="4"/>
  <c r="T470" i="4"/>
  <c r="R470" i="4"/>
  <c r="P470" i="4"/>
  <c r="BI465" i="4"/>
  <c r="BH465" i="4"/>
  <c r="BG465" i="4"/>
  <c r="BF465" i="4"/>
  <c r="T465" i="4"/>
  <c r="R465" i="4"/>
  <c r="P465" i="4"/>
  <c r="BI462" i="4"/>
  <c r="BH462" i="4"/>
  <c r="BG462" i="4"/>
  <c r="BF462" i="4"/>
  <c r="T462" i="4"/>
  <c r="R462" i="4"/>
  <c r="P462" i="4"/>
  <c r="BI457" i="4"/>
  <c r="BH457" i="4"/>
  <c r="BG457" i="4"/>
  <c r="BF457" i="4"/>
  <c r="T457" i="4"/>
  <c r="R457" i="4"/>
  <c r="P457" i="4"/>
  <c r="BI453" i="4"/>
  <c r="BH453" i="4"/>
  <c r="BG453" i="4"/>
  <c r="BF453" i="4"/>
  <c r="T453" i="4"/>
  <c r="R453" i="4"/>
  <c r="P453" i="4"/>
  <c r="BI440" i="4"/>
  <c r="BH440" i="4"/>
  <c r="BG440" i="4"/>
  <c r="BF440" i="4"/>
  <c r="T440" i="4"/>
  <c r="R440" i="4"/>
  <c r="P440" i="4"/>
  <c r="BI437" i="4"/>
  <c r="BH437" i="4"/>
  <c r="BG437" i="4"/>
  <c r="BF437" i="4"/>
  <c r="T437" i="4"/>
  <c r="R437" i="4"/>
  <c r="P437" i="4"/>
  <c r="BI426" i="4"/>
  <c r="BH426" i="4"/>
  <c r="BG426" i="4"/>
  <c r="BF426" i="4"/>
  <c r="T426" i="4"/>
  <c r="R426" i="4"/>
  <c r="P426" i="4"/>
  <c r="BI423" i="4"/>
  <c r="BH423" i="4"/>
  <c r="BG423" i="4"/>
  <c r="BF423" i="4"/>
  <c r="T423" i="4"/>
  <c r="R423" i="4"/>
  <c r="P423" i="4"/>
  <c r="BI418" i="4"/>
  <c r="BH418" i="4"/>
  <c r="BG418" i="4"/>
  <c r="BF418" i="4"/>
  <c r="T418" i="4"/>
  <c r="R418" i="4"/>
  <c r="P418" i="4"/>
  <c r="BI413" i="4"/>
  <c r="BH413" i="4"/>
  <c r="BG413" i="4"/>
  <c r="BF413" i="4"/>
  <c r="T413" i="4"/>
  <c r="R413" i="4"/>
  <c r="P413" i="4"/>
  <c r="BI410" i="4"/>
  <c r="BH410" i="4"/>
  <c r="BG410" i="4"/>
  <c r="BF410" i="4"/>
  <c r="T410" i="4"/>
  <c r="R410" i="4"/>
  <c r="P410" i="4"/>
  <c r="BI401" i="4"/>
  <c r="BH401" i="4"/>
  <c r="BG401" i="4"/>
  <c r="BF401" i="4"/>
  <c r="T401" i="4"/>
  <c r="R401" i="4"/>
  <c r="P401" i="4"/>
  <c r="BI398" i="4"/>
  <c r="BH398" i="4"/>
  <c r="BG398" i="4"/>
  <c r="BF398" i="4"/>
  <c r="T398" i="4"/>
  <c r="R398" i="4"/>
  <c r="P398" i="4"/>
  <c r="BI393" i="4"/>
  <c r="BH393" i="4"/>
  <c r="BG393" i="4"/>
  <c r="BF393" i="4"/>
  <c r="T393" i="4"/>
  <c r="R393" i="4"/>
  <c r="P393" i="4"/>
  <c r="BI390" i="4"/>
  <c r="BH390" i="4"/>
  <c r="BG390" i="4"/>
  <c r="BF390" i="4"/>
  <c r="T390" i="4"/>
  <c r="R390" i="4"/>
  <c r="P390" i="4"/>
  <c r="BI385" i="4"/>
  <c r="BH385" i="4"/>
  <c r="BG385" i="4"/>
  <c r="BF385" i="4"/>
  <c r="T385" i="4"/>
  <c r="R385" i="4"/>
  <c r="P385" i="4"/>
  <c r="BI380" i="4"/>
  <c r="BH380" i="4"/>
  <c r="BG380" i="4"/>
  <c r="BF380" i="4"/>
  <c r="T380" i="4"/>
  <c r="R380" i="4"/>
  <c r="P380" i="4"/>
  <c r="BI377" i="4"/>
  <c r="BH377" i="4"/>
  <c r="BG377" i="4"/>
  <c r="BF377" i="4"/>
  <c r="T377" i="4"/>
  <c r="R377" i="4"/>
  <c r="P377" i="4"/>
  <c r="BI370" i="4"/>
  <c r="BH370" i="4"/>
  <c r="BG370" i="4"/>
  <c r="BF370" i="4"/>
  <c r="T370" i="4"/>
  <c r="R370" i="4"/>
  <c r="P370" i="4"/>
  <c r="BI367" i="4"/>
  <c r="BH367" i="4"/>
  <c r="BG367" i="4"/>
  <c r="BF367" i="4"/>
  <c r="T367" i="4"/>
  <c r="R367" i="4"/>
  <c r="P367" i="4"/>
  <c r="BI364" i="4"/>
  <c r="BH364" i="4"/>
  <c r="BG364" i="4"/>
  <c r="BF364" i="4"/>
  <c r="T364" i="4"/>
  <c r="R364" i="4"/>
  <c r="P364" i="4"/>
  <c r="BI359" i="4"/>
  <c r="BH359" i="4"/>
  <c r="BG359" i="4"/>
  <c r="BF359" i="4"/>
  <c r="T359" i="4"/>
  <c r="R359" i="4"/>
  <c r="P359" i="4"/>
  <c r="BI346" i="4"/>
  <c r="BH346" i="4"/>
  <c r="BG346" i="4"/>
  <c r="BF346" i="4"/>
  <c r="T346" i="4"/>
  <c r="R346" i="4"/>
  <c r="P346" i="4"/>
  <c r="BI343" i="4"/>
  <c r="BH343" i="4"/>
  <c r="BG343" i="4"/>
  <c r="BF343" i="4"/>
  <c r="T343" i="4"/>
  <c r="R343" i="4"/>
  <c r="P343" i="4"/>
  <c r="BI332" i="4"/>
  <c r="BH332" i="4"/>
  <c r="BG332" i="4"/>
  <c r="BF332" i="4"/>
  <c r="T332" i="4"/>
  <c r="R332" i="4"/>
  <c r="P332" i="4"/>
  <c r="BI327" i="4"/>
  <c r="BH327" i="4"/>
  <c r="BG327" i="4"/>
  <c r="BF327" i="4"/>
  <c r="T327" i="4"/>
  <c r="R327" i="4"/>
  <c r="P327" i="4"/>
  <c r="BI323" i="4"/>
  <c r="BH323" i="4"/>
  <c r="BG323" i="4"/>
  <c r="BF323" i="4"/>
  <c r="T323" i="4"/>
  <c r="R323" i="4"/>
  <c r="P323" i="4"/>
  <c r="BI318" i="4"/>
  <c r="BH318" i="4"/>
  <c r="BG318" i="4"/>
  <c r="BF318" i="4"/>
  <c r="T318" i="4"/>
  <c r="R318" i="4"/>
  <c r="P318" i="4"/>
  <c r="BI313" i="4"/>
  <c r="BH313" i="4"/>
  <c r="BG313" i="4"/>
  <c r="BF313" i="4"/>
  <c r="T313" i="4"/>
  <c r="R313" i="4"/>
  <c r="P313" i="4"/>
  <c r="BI307" i="4"/>
  <c r="BH307" i="4"/>
  <c r="BG307" i="4"/>
  <c r="BF307" i="4"/>
  <c r="T307" i="4"/>
  <c r="R307" i="4"/>
  <c r="P307" i="4"/>
  <c r="BI304" i="4"/>
  <c r="BH304" i="4"/>
  <c r="BG304" i="4"/>
  <c r="BF304" i="4"/>
  <c r="T304" i="4"/>
  <c r="R304" i="4"/>
  <c r="P304" i="4"/>
  <c r="BI297" i="4"/>
  <c r="BH297" i="4"/>
  <c r="BG297" i="4"/>
  <c r="BF297" i="4"/>
  <c r="T297" i="4"/>
  <c r="R297" i="4"/>
  <c r="P297" i="4"/>
  <c r="BI292" i="4"/>
  <c r="BH292" i="4"/>
  <c r="BG292" i="4"/>
  <c r="BF292" i="4"/>
  <c r="T292" i="4"/>
  <c r="R292" i="4"/>
  <c r="P292" i="4"/>
  <c r="BI281" i="4"/>
  <c r="BH281" i="4"/>
  <c r="BG281" i="4"/>
  <c r="BF281" i="4"/>
  <c r="T281" i="4"/>
  <c r="R281" i="4"/>
  <c r="P281" i="4"/>
  <c r="BI273" i="4"/>
  <c r="BH273" i="4"/>
  <c r="BG273" i="4"/>
  <c r="BF273" i="4"/>
  <c r="T273" i="4"/>
  <c r="R273" i="4"/>
  <c r="P273" i="4"/>
  <c r="BI270" i="4"/>
  <c r="BH270" i="4"/>
  <c r="BG270" i="4"/>
  <c r="BF270" i="4"/>
  <c r="T270" i="4"/>
  <c r="R270" i="4"/>
  <c r="P270" i="4"/>
  <c r="BI265" i="4"/>
  <c r="BH265" i="4"/>
  <c r="BG265" i="4"/>
  <c r="BF265" i="4"/>
  <c r="T265" i="4"/>
  <c r="R265" i="4"/>
  <c r="P265" i="4"/>
  <c r="BI257" i="4"/>
  <c r="BH257" i="4"/>
  <c r="BG257" i="4"/>
  <c r="BF257" i="4"/>
  <c r="T257" i="4"/>
  <c r="R257" i="4"/>
  <c r="P257" i="4"/>
  <c r="BI255" i="4"/>
  <c r="BH255" i="4"/>
  <c r="BG255" i="4"/>
  <c r="BF255" i="4"/>
  <c r="T255" i="4"/>
  <c r="R255" i="4"/>
  <c r="P255" i="4"/>
  <c r="BI247" i="4"/>
  <c r="BH247" i="4"/>
  <c r="BG247" i="4"/>
  <c r="BF247" i="4"/>
  <c r="T247" i="4"/>
  <c r="R247" i="4"/>
  <c r="P247" i="4"/>
  <c r="BI242" i="4"/>
  <c r="BH242" i="4"/>
  <c r="BG242" i="4"/>
  <c r="BF242" i="4"/>
  <c r="T242" i="4"/>
  <c r="R242" i="4"/>
  <c r="P242" i="4"/>
  <c r="BI236" i="4"/>
  <c r="BH236" i="4"/>
  <c r="BG236" i="4"/>
  <c r="BF236" i="4"/>
  <c r="T236" i="4"/>
  <c r="R236" i="4"/>
  <c r="P236" i="4"/>
  <c r="BI226" i="4"/>
  <c r="BH226" i="4"/>
  <c r="BG226" i="4"/>
  <c r="BF226" i="4"/>
  <c r="T226" i="4"/>
  <c r="R226" i="4"/>
  <c r="P226" i="4"/>
  <c r="BI221" i="4"/>
  <c r="BH221" i="4"/>
  <c r="BG221" i="4"/>
  <c r="BF221" i="4"/>
  <c r="T221" i="4"/>
  <c r="R221" i="4"/>
  <c r="P221" i="4"/>
  <c r="BI213" i="4"/>
  <c r="BH213" i="4"/>
  <c r="BG213" i="4"/>
  <c r="BF213" i="4"/>
  <c r="T213" i="4"/>
  <c r="R213" i="4"/>
  <c r="P213" i="4"/>
  <c r="BI200" i="4"/>
  <c r="BH200" i="4"/>
  <c r="BG200" i="4"/>
  <c r="BF200" i="4"/>
  <c r="T200" i="4"/>
  <c r="R200" i="4"/>
  <c r="P200" i="4"/>
  <c r="BI196" i="4"/>
  <c r="BH196" i="4"/>
  <c r="BG196" i="4"/>
  <c r="BF196" i="4"/>
  <c r="T196" i="4"/>
  <c r="R196" i="4"/>
  <c r="P196" i="4"/>
  <c r="BI193" i="4"/>
  <c r="BH193" i="4"/>
  <c r="BG193" i="4"/>
  <c r="BF193" i="4"/>
  <c r="T193" i="4"/>
  <c r="R193" i="4"/>
  <c r="P193" i="4"/>
  <c r="BI189" i="4"/>
  <c r="BH189" i="4"/>
  <c r="BG189" i="4"/>
  <c r="BF189" i="4"/>
  <c r="T189" i="4"/>
  <c r="R189" i="4"/>
  <c r="P189" i="4"/>
  <c r="BI184" i="4"/>
  <c r="BH184" i="4"/>
  <c r="BG184" i="4"/>
  <c r="BF184" i="4"/>
  <c r="T184" i="4"/>
  <c r="R184" i="4"/>
  <c r="P184" i="4"/>
  <c r="BI180" i="4"/>
  <c r="BH180" i="4"/>
  <c r="BG180" i="4"/>
  <c r="BF180" i="4"/>
  <c r="T180" i="4"/>
  <c r="R180" i="4"/>
  <c r="P180" i="4"/>
  <c r="BI176" i="4"/>
  <c r="BH176" i="4"/>
  <c r="BG176" i="4"/>
  <c r="BF176" i="4"/>
  <c r="T176" i="4"/>
  <c r="R176" i="4"/>
  <c r="P176" i="4"/>
  <c r="BI172" i="4"/>
  <c r="BH172" i="4"/>
  <c r="BG172" i="4"/>
  <c r="BF172" i="4"/>
  <c r="T172" i="4"/>
  <c r="R172" i="4"/>
  <c r="P172" i="4"/>
  <c r="BI169" i="4"/>
  <c r="BH169" i="4"/>
  <c r="BG169" i="4"/>
  <c r="BF169" i="4"/>
  <c r="T169" i="4"/>
  <c r="R169" i="4"/>
  <c r="P169" i="4"/>
  <c r="BI166" i="4"/>
  <c r="BH166" i="4"/>
  <c r="BG166" i="4"/>
  <c r="BF166" i="4"/>
  <c r="T166" i="4"/>
  <c r="R166" i="4"/>
  <c r="P166" i="4"/>
  <c r="BI162" i="4"/>
  <c r="BH162" i="4"/>
  <c r="BG162" i="4"/>
  <c r="BF162" i="4"/>
  <c r="T162" i="4"/>
  <c r="R162" i="4"/>
  <c r="P162" i="4"/>
  <c r="BI159" i="4"/>
  <c r="BH159" i="4"/>
  <c r="BG159" i="4"/>
  <c r="BF159" i="4"/>
  <c r="T159" i="4"/>
  <c r="R159" i="4"/>
  <c r="P159" i="4"/>
  <c r="BI155" i="4"/>
  <c r="BH155" i="4"/>
  <c r="BG155" i="4"/>
  <c r="BF155" i="4"/>
  <c r="T155" i="4"/>
  <c r="R155" i="4"/>
  <c r="P155" i="4"/>
  <c r="BI151" i="4"/>
  <c r="BH151" i="4"/>
  <c r="BG151" i="4"/>
  <c r="BF151" i="4"/>
  <c r="T151" i="4"/>
  <c r="R151" i="4"/>
  <c r="P151" i="4"/>
  <c r="BI147" i="4"/>
  <c r="BH147" i="4"/>
  <c r="BG147" i="4"/>
  <c r="BF147" i="4"/>
  <c r="T147" i="4"/>
  <c r="R147" i="4"/>
  <c r="P147" i="4"/>
  <c r="BI142" i="4"/>
  <c r="BH142" i="4"/>
  <c r="BG142" i="4"/>
  <c r="BF142" i="4"/>
  <c r="T142" i="4"/>
  <c r="R142" i="4"/>
  <c r="P142" i="4"/>
  <c r="BI137" i="4"/>
  <c r="BH137" i="4"/>
  <c r="BG137" i="4"/>
  <c r="BF137" i="4"/>
  <c r="T137" i="4"/>
  <c r="R137" i="4"/>
  <c r="P137" i="4"/>
  <c r="BI132" i="4"/>
  <c r="BH132" i="4"/>
  <c r="BG132" i="4"/>
  <c r="BF132" i="4"/>
  <c r="T132" i="4"/>
  <c r="R132" i="4"/>
  <c r="P132" i="4"/>
  <c r="BI127" i="4"/>
  <c r="BH127" i="4"/>
  <c r="BG127" i="4"/>
  <c r="BF127" i="4"/>
  <c r="T127" i="4"/>
  <c r="R127" i="4"/>
  <c r="P127" i="4"/>
  <c r="BI122" i="4"/>
  <c r="BH122" i="4"/>
  <c r="BG122" i="4"/>
  <c r="BF122" i="4"/>
  <c r="T122" i="4"/>
  <c r="R122" i="4"/>
  <c r="P122" i="4"/>
  <c r="BI117" i="4"/>
  <c r="BH117" i="4"/>
  <c r="BG117" i="4"/>
  <c r="BF117" i="4"/>
  <c r="T117" i="4"/>
  <c r="R117" i="4"/>
  <c r="P117" i="4"/>
  <c r="BI112" i="4"/>
  <c r="BH112" i="4"/>
  <c r="BG112" i="4"/>
  <c r="BF112" i="4"/>
  <c r="T112" i="4"/>
  <c r="R112" i="4"/>
  <c r="P112" i="4"/>
  <c r="BI107" i="4"/>
  <c r="BH107" i="4"/>
  <c r="BG107" i="4"/>
  <c r="BF107" i="4"/>
  <c r="T107" i="4"/>
  <c r="R107" i="4"/>
  <c r="P107" i="4"/>
  <c r="J101" i="4"/>
  <c r="J100" i="4"/>
  <c r="F100" i="4"/>
  <c r="F98" i="4"/>
  <c r="E96" i="4"/>
  <c r="J55" i="4"/>
  <c r="J54" i="4"/>
  <c r="F54" i="4"/>
  <c r="F52" i="4"/>
  <c r="E50" i="4"/>
  <c r="J18" i="4"/>
  <c r="E18" i="4"/>
  <c r="F101" i="4"/>
  <c r="J17" i="4"/>
  <c r="J12" i="4"/>
  <c r="J98" i="4" s="1"/>
  <c r="E7" i="4"/>
  <c r="E48" i="4" s="1"/>
  <c r="J37" i="3"/>
  <c r="J36" i="3"/>
  <c r="AY56" i="1"/>
  <c r="J35" i="3"/>
  <c r="AX56" i="1" s="1"/>
  <c r="BI1135" i="3"/>
  <c r="BH1135" i="3"/>
  <c r="BG1135" i="3"/>
  <c r="BF1135" i="3"/>
  <c r="T1135" i="3"/>
  <c r="R1135" i="3"/>
  <c r="P1135" i="3"/>
  <c r="BI1131" i="3"/>
  <c r="BH1131" i="3"/>
  <c r="BG1131" i="3"/>
  <c r="BF1131" i="3"/>
  <c r="T1131" i="3"/>
  <c r="R1131" i="3"/>
  <c r="P1131" i="3"/>
  <c r="BI1127" i="3"/>
  <c r="BH1127" i="3"/>
  <c r="BG1127" i="3"/>
  <c r="BF1127" i="3"/>
  <c r="T1127" i="3"/>
  <c r="R1127" i="3"/>
  <c r="P1127" i="3"/>
  <c r="BI1123" i="3"/>
  <c r="BH1123" i="3"/>
  <c r="BG1123" i="3"/>
  <c r="BF1123" i="3"/>
  <c r="T1123" i="3"/>
  <c r="R1123" i="3"/>
  <c r="P1123" i="3"/>
  <c r="BI1119" i="3"/>
  <c r="BH1119" i="3"/>
  <c r="BG1119" i="3"/>
  <c r="BF1119" i="3"/>
  <c r="T1119" i="3"/>
  <c r="R1119" i="3"/>
  <c r="P1119" i="3"/>
  <c r="BI1115" i="3"/>
  <c r="BH1115" i="3"/>
  <c r="BG1115" i="3"/>
  <c r="BF1115" i="3"/>
  <c r="T1115" i="3"/>
  <c r="R1115" i="3"/>
  <c r="P1115" i="3"/>
  <c r="BI1112" i="3"/>
  <c r="BH1112" i="3"/>
  <c r="BG1112" i="3"/>
  <c r="BF1112" i="3"/>
  <c r="T1112" i="3"/>
  <c r="R1112" i="3"/>
  <c r="P1112" i="3"/>
  <c r="BI1110" i="3"/>
  <c r="BH1110" i="3"/>
  <c r="BG1110" i="3"/>
  <c r="BF1110" i="3"/>
  <c r="T1110" i="3"/>
  <c r="R1110" i="3"/>
  <c r="P1110" i="3"/>
  <c r="BI1108" i="3"/>
  <c r="BH1108" i="3"/>
  <c r="BG1108" i="3"/>
  <c r="BF1108" i="3"/>
  <c r="T1108" i="3"/>
  <c r="R1108" i="3"/>
  <c r="P1108" i="3"/>
  <c r="BI1106" i="3"/>
  <c r="BH1106" i="3"/>
  <c r="BG1106" i="3"/>
  <c r="BF1106" i="3"/>
  <c r="T1106" i="3"/>
  <c r="R1106" i="3"/>
  <c r="P1106" i="3"/>
  <c r="BI1104" i="3"/>
  <c r="BH1104" i="3"/>
  <c r="BG1104" i="3"/>
  <c r="BF1104" i="3"/>
  <c r="T1104" i="3"/>
  <c r="R1104" i="3"/>
  <c r="P1104" i="3"/>
  <c r="BI1102" i="3"/>
  <c r="BH1102" i="3"/>
  <c r="BG1102" i="3"/>
  <c r="BF1102" i="3"/>
  <c r="T1102" i="3"/>
  <c r="R1102" i="3"/>
  <c r="P1102" i="3"/>
  <c r="BI1100" i="3"/>
  <c r="BH1100" i="3"/>
  <c r="BG1100" i="3"/>
  <c r="BF1100" i="3"/>
  <c r="T1100" i="3"/>
  <c r="R1100" i="3"/>
  <c r="P1100" i="3"/>
  <c r="BI1098" i="3"/>
  <c r="BH1098" i="3"/>
  <c r="BG1098" i="3"/>
  <c r="BF1098" i="3"/>
  <c r="T1098" i="3"/>
  <c r="R1098" i="3"/>
  <c r="P1098" i="3"/>
  <c r="BI1096" i="3"/>
  <c r="BH1096" i="3"/>
  <c r="BG1096" i="3"/>
  <c r="BF1096" i="3"/>
  <c r="T1096" i="3"/>
  <c r="R1096" i="3"/>
  <c r="P1096" i="3"/>
  <c r="BI1094" i="3"/>
  <c r="BH1094" i="3"/>
  <c r="BG1094" i="3"/>
  <c r="BF1094" i="3"/>
  <c r="T1094" i="3"/>
  <c r="R1094" i="3"/>
  <c r="P1094" i="3"/>
  <c r="BI1092" i="3"/>
  <c r="BH1092" i="3"/>
  <c r="BG1092" i="3"/>
  <c r="BF1092" i="3"/>
  <c r="T1092" i="3"/>
  <c r="R1092" i="3"/>
  <c r="P1092" i="3"/>
  <c r="BI1090" i="3"/>
  <c r="BH1090" i="3"/>
  <c r="BG1090" i="3"/>
  <c r="BF1090" i="3"/>
  <c r="T1090" i="3"/>
  <c r="R1090" i="3"/>
  <c r="P1090" i="3"/>
  <c r="BI1088" i="3"/>
  <c r="BH1088" i="3"/>
  <c r="BG1088" i="3"/>
  <c r="BF1088" i="3"/>
  <c r="T1088" i="3"/>
  <c r="R1088" i="3"/>
  <c r="P1088" i="3"/>
  <c r="BI1086" i="3"/>
  <c r="BH1086" i="3"/>
  <c r="BG1086" i="3"/>
  <c r="BF1086" i="3"/>
  <c r="T1086" i="3"/>
  <c r="R1086" i="3"/>
  <c r="P1086" i="3"/>
  <c r="BI1084" i="3"/>
  <c r="BH1084" i="3"/>
  <c r="BG1084" i="3"/>
  <c r="BF1084" i="3"/>
  <c r="T1084" i="3"/>
  <c r="R1084" i="3"/>
  <c r="P1084" i="3"/>
  <c r="BI1079" i="3"/>
  <c r="BH1079" i="3"/>
  <c r="BG1079" i="3"/>
  <c r="BF1079" i="3"/>
  <c r="T1079" i="3"/>
  <c r="R1079" i="3"/>
  <c r="P1079" i="3"/>
  <c r="BI1074" i="3"/>
  <c r="BH1074" i="3"/>
  <c r="BG1074" i="3"/>
  <c r="BF1074" i="3"/>
  <c r="T1074" i="3"/>
  <c r="R1074" i="3"/>
  <c r="P1074" i="3"/>
  <c r="BI1068" i="3"/>
  <c r="BH1068" i="3"/>
  <c r="BG1068" i="3"/>
  <c r="BF1068" i="3"/>
  <c r="T1068" i="3"/>
  <c r="R1068" i="3"/>
  <c r="P1068" i="3"/>
  <c r="BI1063" i="3"/>
  <c r="BH1063" i="3"/>
  <c r="BG1063" i="3"/>
  <c r="BF1063" i="3"/>
  <c r="T1063" i="3"/>
  <c r="R1063" i="3"/>
  <c r="P1063" i="3"/>
  <c r="BI1058" i="3"/>
  <c r="BH1058" i="3"/>
  <c r="BG1058" i="3"/>
  <c r="BF1058" i="3"/>
  <c r="T1058" i="3"/>
  <c r="R1058" i="3"/>
  <c r="P1058" i="3"/>
  <c r="BI1053" i="3"/>
  <c r="BH1053" i="3"/>
  <c r="BG1053" i="3"/>
  <c r="BF1053" i="3"/>
  <c r="T1053" i="3"/>
  <c r="R1053" i="3"/>
  <c r="P1053" i="3"/>
  <c r="BI1048" i="3"/>
  <c r="BH1048" i="3"/>
  <c r="BG1048" i="3"/>
  <c r="BF1048" i="3"/>
  <c r="T1048" i="3"/>
  <c r="R1048" i="3"/>
  <c r="P1048" i="3"/>
  <c r="BI1044" i="3"/>
  <c r="BH1044" i="3"/>
  <c r="BG1044" i="3"/>
  <c r="BF1044" i="3"/>
  <c r="T1044" i="3"/>
  <c r="R1044" i="3"/>
  <c r="P1044" i="3"/>
  <c r="BI1040" i="3"/>
  <c r="BH1040" i="3"/>
  <c r="BG1040" i="3"/>
  <c r="BF1040" i="3"/>
  <c r="T1040" i="3"/>
  <c r="R1040" i="3"/>
  <c r="P1040" i="3"/>
  <c r="BI1036" i="3"/>
  <c r="BH1036" i="3"/>
  <c r="BG1036" i="3"/>
  <c r="BF1036" i="3"/>
  <c r="T1036" i="3"/>
  <c r="R1036" i="3"/>
  <c r="P1036" i="3"/>
  <c r="BI1032" i="3"/>
  <c r="BH1032" i="3"/>
  <c r="BG1032" i="3"/>
  <c r="BF1032" i="3"/>
  <c r="T1032" i="3"/>
  <c r="R1032" i="3"/>
  <c r="P1032" i="3"/>
  <c r="BI1028" i="3"/>
  <c r="BH1028" i="3"/>
  <c r="BG1028" i="3"/>
  <c r="BF1028" i="3"/>
  <c r="T1028" i="3"/>
  <c r="R1028" i="3"/>
  <c r="P1028" i="3"/>
  <c r="BI1024" i="3"/>
  <c r="BH1024" i="3"/>
  <c r="BG1024" i="3"/>
  <c r="BF1024" i="3"/>
  <c r="T1024" i="3"/>
  <c r="R1024" i="3"/>
  <c r="P1024" i="3"/>
  <c r="BI1020" i="3"/>
  <c r="BH1020" i="3"/>
  <c r="BG1020" i="3"/>
  <c r="BF1020" i="3"/>
  <c r="T1020" i="3"/>
  <c r="R1020" i="3"/>
  <c r="P1020" i="3"/>
  <c r="BI1016" i="3"/>
  <c r="BH1016" i="3"/>
  <c r="BG1016" i="3"/>
  <c r="BF1016" i="3"/>
  <c r="T1016" i="3"/>
  <c r="R1016" i="3"/>
  <c r="P1016" i="3"/>
  <c r="BI1012" i="3"/>
  <c r="BH1012" i="3"/>
  <c r="BG1012" i="3"/>
  <c r="BF1012" i="3"/>
  <c r="T1012" i="3"/>
  <c r="R1012" i="3"/>
  <c r="P1012" i="3"/>
  <c r="BI1008" i="3"/>
  <c r="BH1008" i="3"/>
  <c r="BG1008" i="3"/>
  <c r="BF1008" i="3"/>
  <c r="T1008" i="3"/>
  <c r="R1008" i="3"/>
  <c r="P1008" i="3"/>
  <c r="BI1004" i="3"/>
  <c r="BH1004" i="3"/>
  <c r="BG1004" i="3"/>
  <c r="BF1004" i="3"/>
  <c r="T1004" i="3"/>
  <c r="R1004" i="3"/>
  <c r="P1004" i="3"/>
  <c r="BI998" i="3"/>
  <c r="BH998" i="3"/>
  <c r="BG998" i="3"/>
  <c r="BF998" i="3"/>
  <c r="T998" i="3"/>
  <c r="T997" i="3" s="1"/>
  <c r="R998" i="3"/>
  <c r="R997" i="3" s="1"/>
  <c r="P998" i="3"/>
  <c r="P997" i="3" s="1"/>
  <c r="BI994" i="3"/>
  <c r="BH994" i="3"/>
  <c r="BG994" i="3"/>
  <c r="BF994" i="3"/>
  <c r="T994" i="3"/>
  <c r="R994" i="3"/>
  <c r="P994" i="3"/>
  <c r="BI988" i="3"/>
  <c r="BH988" i="3"/>
  <c r="BG988" i="3"/>
  <c r="BF988" i="3"/>
  <c r="T988" i="3"/>
  <c r="R988" i="3"/>
  <c r="P988" i="3"/>
  <c r="BI985" i="3"/>
  <c r="BH985" i="3"/>
  <c r="BG985" i="3"/>
  <c r="BF985" i="3"/>
  <c r="T985" i="3"/>
  <c r="R985" i="3"/>
  <c r="P985" i="3"/>
  <c r="BI979" i="3"/>
  <c r="BH979" i="3"/>
  <c r="BG979" i="3"/>
  <c r="BF979" i="3"/>
  <c r="T979" i="3"/>
  <c r="R979" i="3"/>
  <c r="P979" i="3"/>
  <c r="BI976" i="3"/>
  <c r="BH976" i="3"/>
  <c r="BG976" i="3"/>
  <c r="BF976" i="3"/>
  <c r="T976" i="3"/>
  <c r="R976" i="3"/>
  <c r="P976" i="3"/>
  <c r="BI970" i="3"/>
  <c r="BH970" i="3"/>
  <c r="BG970" i="3"/>
  <c r="BF970" i="3"/>
  <c r="T970" i="3"/>
  <c r="R970" i="3"/>
  <c r="P970" i="3"/>
  <c r="BI960" i="3"/>
  <c r="BH960" i="3"/>
  <c r="BG960" i="3"/>
  <c r="BF960" i="3"/>
  <c r="T960" i="3"/>
  <c r="R960" i="3"/>
  <c r="P960" i="3"/>
  <c r="BI957" i="3"/>
  <c r="BH957" i="3"/>
  <c r="BG957" i="3"/>
  <c r="BF957" i="3"/>
  <c r="T957" i="3"/>
  <c r="R957" i="3"/>
  <c r="P957" i="3"/>
  <c r="BI953" i="3"/>
  <c r="BH953" i="3"/>
  <c r="BG953" i="3"/>
  <c r="BF953" i="3"/>
  <c r="T953" i="3"/>
  <c r="R953" i="3"/>
  <c r="P953" i="3"/>
  <c r="BI950" i="3"/>
  <c r="BH950" i="3"/>
  <c r="BG950" i="3"/>
  <c r="BF950" i="3"/>
  <c r="T950" i="3"/>
  <c r="R950" i="3"/>
  <c r="P950" i="3"/>
  <c r="BI943" i="3"/>
  <c r="BH943" i="3"/>
  <c r="BG943" i="3"/>
  <c r="BF943" i="3"/>
  <c r="T943" i="3"/>
  <c r="R943" i="3"/>
  <c r="P943" i="3"/>
  <c r="BI939" i="3"/>
  <c r="BH939" i="3"/>
  <c r="BG939" i="3"/>
  <c r="BF939" i="3"/>
  <c r="T939" i="3"/>
  <c r="R939" i="3"/>
  <c r="P939" i="3"/>
  <c r="BI936" i="3"/>
  <c r="BH936" i="3"/>
  <c r="BG936" i="3"/>
  <c r="BF936" i="3"/>
  <c r="T936" i="3"/>
  <c r="R936" i="3"/>
  <c r="P936" i="3"/>
  <c r="BI931" i="3"/>
  <c r="BH931" i="3"/>
  <c r="BG931" i="3"/>
  <c r="BF931" i="3"/>
  <c r="T931" i="3"/>
  <c r="R931" i="3"/>
  <c r="P931" i="3"/>
  <c r="BI928" i="3"/>
  <c r="BH928" i="3"/>
  <c r="BG928" i="3"/>
  <c r="BF928" i="3"/>
  <c r="T928" i="3"/>
  <c r="R928" i="3"/>
  <c r="P928" i="3"/>
  <c r="BI923" i="3"/>
  <c r="BH923" i="3"/>
  <c r="BG923" i="3"/>
  <c r="BF923" i="3"/>
  <c r="T923" i="3"/>
  <c r="R923" i="3"/>
  <c r="P923" i="3"/>
  <c r="BI915" i="3"/>
  <c r="BH915" i="3"/>
  <c r="BG915" i="3"/>
  <c r="BF915" i="3"/>
  <c r="T915" i="3"/>
  <c r="R915" i="3"/>
  <c r="P915" i="3"/>
  <c r="BI912" i="3"/>
  <c r="BH912" i="3"/>
  <c r="BG912" i="3"/>
  <c r="BF912" i="3"/>
  <c r="T912" i="3"/>
  <c r="R912" i="3"/>
  <c r="P912" i="3"/>
  <c r="BI908" i="3"/>
  <c r="BH908" i="3"/>
  <c r="BG908" i="3"/>
  <c r="BF908" i="3"/>
  <c r="T908" i="3"/>
  <c r="R908" i="3"/>
  <c r="P908" i="3"/>
  <c r="BI905" i="3"/>
  <c r="BH905" i="3"/>
  <c r="BG905" i="3"/>
  <c r="BF905" i="3"/>
  <c r="T905" i="3"/>
  <c r="R905" i="3"/>
  <c r="P905" i="3"/>
  <c r="BI902" i="3"/>
  <c r="BH902" i="3"/>
  <c r="BG902" i="3"/>
  <c r="BF902" i="3"/>
  <c r="T902" i="3"/>
  <c r="R902" i="3"/>
  <c r="P902" i="3"/>
  <c r="BI892" i="3"/>
  <c r="BH892" i="3"/>
  <c r="BG892" i="3"/>
  <c r="BF892" i="3"/>
  <c r="T892" i="3"/>
  <c r="R892" i="3"/>
  <c r="P892" i="3"/>
  <c r="BI888" i="3"/>
  <c r="BH888" i="3"/>
  <c r="BG888" i="3"/>
  <c r="BF888" i="3"/>
  <c r="T888" i="3"/>
  <c r="R888" i="3"/>
  <c r="P888" i="3"/>
  <c r="BI885" i="3"/>
  <c r="BH885" i="3"/>
  <c r="BG885" i="3"/>
  <c r="BF885" i="3"/>
  <c r="T885" i="3"/>
  <c r="R885" i="3"/>
  <c r="P885" i="3"/>
  <c r="BI880" i="3"/>
  <c r="BH880" i="3"/>
  <c r="BG880" i="3"/>
  <c r="BF880" i="3"/>
  <c r="T880" i="3"/>
  <c r="R880" i="3"/>
  <c r="P880" i="3"/>
  <c r="BI877" i="3"/>
  <c r="BH877" i="3"/>
  <c r="BG877" i="3"/>
  <c r="BF877" i="3"/>
  <c r="T877" i="3"/>
  <c r="R877" i="3"/>
  <c r="P877" i="3"/>
  <c r="BI872" i="3"/>
  <c r="BH872" i="3"/>
  <c r="BG872" i="3"/>
  <c r="BF872" i="3"/>
  <c r="T872" i="3"/>
  <c r="R872" i="3"/>
  <c r="P872" i="3"/>
  <c r="BI867" i="3"/>
  <c r="BH867" i="3"/>
  <c r="BG867" i="3"/>
  <c r="BF867" i="3"/>
  <c r="T867" i="3"/>
  <c r="R867" i="3"/>
  <c r="P867" i="3"/>
  <c r="BI864" i="3"/>
  <c r="BH864" i="3"/>
  <c r="BG864" i="3"/>
  <c r="BF864" i="3"/>
  <c r="T864" i="3"/>
  <c r="R864" i="3"/>
  <c r="P864" i="3"/>
  <c r="BI861" i="3"/>
  <c r="BH861" i="3"/>
  <c r="BG861" i="3"/>
  <c r="BF861" i="3"/>
  <c r="T861" i="3"/>
  <c r="R861" i="3"/>
  <c r="P861" i="3"/>
  <c r="BI843" i="3"/>
  <c r="BH843" i="3"/>
  <c r="BG843" i="3"/>
  <c r="BF843" i="3"/>
  <c r="T843" i="3"/>
  <c r="R843" i="3"/>
  <c r="P843" i="3"/>
  <c r="BI821" i="3"/>
  <c r="BH821" i="3"/>
  <c r="BG821" i="3"/>
  <c r="BF821" i="3"/>
  <c r="T821" i="3"/>
  <c r="R821" i="3"/>
  <c r="P821" i="3"/>
  <c r="BI818" i="3"/>
  <c r="BH818" i="3"/>
  <c r="BG818" i="3"/>
  <c r="BF818" i="3"/>
  <c r="T818" i="3"/>
  <c r="R818" i="3"/>
  <c r="P818" i="3"/>
  <c r="BI815" i="3"/>
  <c r="BH815" i="3"/>
  <c r="BG815" i="3"/>
  <c r="BF815" i="3"/>
  <c r="T815" i="3"/>
  <c r="R815" i="3"/>
  <c r="P815" i="3"/>
  <c r="BI810" i="3"/>
  <c r="BH810" i="3"/>
  <c r="BG810" i="3"/>
  <c r="BF810" i="3"/>
  <c r="T810" i="3"/>
  <c r="R810" i="3"/>
  <c r="P810" i="3"/>
  <c r="BI793" i="3"/>
  <c r="BH793" i="3"/>
  <c r="BG793" i="3"/>
  <c r="BF793" i="3"/>
  <c r="T793" i="3"/>
  <c r="R793" i="3"/>
  <c r="P793" i="3"/>
  <c r="BI789" i="3"/>
  <c r="BH789" i="3"/>
  <c r="BG789" i="3"/>
  <c r="BF789" i="3"/>
  <c r="T789" i="3"/>
  <c r="R789" i="3"/>
  <c r="P789" i="3"/>
  <c r="BI783" i="3"/>
  <c r="BH783" i="3"/>
  <c r="BG783" i="3"/>
  <c r="BF783" i="3"/>
  <c r="T783" i="3"/>
  <c r="R783" i="3"/>
  <c r="P783" i="3"/>
  <c r="BI770" i="3"/>
  <c r="BH770" i="3"/>
  <c r="BG770" i="3"/>
  <c r="BF770" i="3"/>
  <c r="T770" i="3"/>
  <c r="R770" i="3"/>
  <c r="P770" i="3"/>
  <c r="BI767" i="3"/>
  <c r="BH767" i="3"/>
  <c r="BG767" i="3"/>
  <c r="BF767" i="3"/>
  <c r="T767" i="3"/>
  <c r="R767" i="3"/>
  <c r="P767" i="3"/>
  <c r="BI764" i="3"/>
  <c r="BH764" i="3"/>
  <c r="BG764" i="3"/>
  <c r="BF764" i="3"/>
  <c r="T764" i="3"/>
  <c r="R764" i="3"/>
  <c r="P764" i="3"/>
  <c r="BI753" i="3"/>
  <c r="BH753" i="3"/>
  <c r="BG753" i="3"/>
  <c r="BF753" i="3"/>
  <c r="T753" i="3"/>
  <c r="R753" i="3"/>
  <c r="P753" i="3"/>
  <c r="BI750" i="3"/>
  <c r="BH750" i="3"/>
  <c r="BG750" i="3"/>
  <c r="BF750" i="3"/>
  <c r="T750" i="3"/>
  <c r="R750" i="3"/>
  <c r="P750" i="3"/>
  <c r="BI744" i="3"/>
  <c r="BH744" i="3"/>
  <c r="BG744" i="3"/>
  <c r="BF744" i="3"/>
  <c r="T744" i="3"/>
  <c r="R744" i="3"/>
  <c r="P744" i="3"/>
  <c r="BI741" i="3"/>
  <c r="BH741" i="3"/>
  <c r="BG741" i="3"/>
  <c r="BF741" i="3"/>
  <c r="T741" i="3"/>
  <c r="R741" i="3"/>
  <c r="P741" i="3"/>
  <c r="BI719" i="3"/>
  <c r="BH719" i="3"/>
  <c r="BG719" i="3"/>
  <c r="BF719" i="3"/>
  <c r="T719" i="3"/>
  <c r="R719" i="3"/>
  <c r="P719" i="3"/>
  <c r="BI715" i="3"/>
  <c r="BH715" i="3"/>
  <c r="BG715" i="3"/>
  <c r="BF715" i="3"/>
  <c r="T715" i="3"/>
  <c r="R715" i="3"/>
  <c r="P715" i="3"/>
  <c r="BI709" i="3"/>
  <c r="BH709" i="3"/>
  <c r="BG709" i="3"/>
  <c r="BF709" i="3"/>
  <c r="T709" i="3"/>
  <c r="R709" i="3"/>
  <c r="P709" i="3"/>
  <c r="BI704" i="3"/>
  <c r="BH704" i="3"/>
  <c r="BG704" i="3"/>
  <c r="BF704" i="3"/>
  <c r="T704" i="3"/>
  <c r="R704" i="3"/>
  <c r="P704" i="3"/>
  <c r="BI699" i="3"/>
  <c r="BH699" i="3"/>
  <c r="BG699" i="3"/>
  <c r="BF699" i="3"/>
  <c r="T699" i="3"/>
  <c r="R699" i="3"/>
  <c r="P699" i="3"/>
  <c r="BI697" i="3"/>
  <c r="BH697" i="3"/>
  <c r="BG697" i="3"/>
  <c r="BF697" i="3"/>
  <c r="T697" i="3"/>
  <c r="R697" i="3"/>
  <c r="P697" i="3"/>
  <c r="BI692" i="3"/>
  <c r="BH692" i="3"/>
  <c r="BG692" i="3"/>
  <c r="BF692" i="3"/>
  <c r="T692" i="3"/>
  <c r="R692" i="3"/>
  <c r="P692" i="3"/>
  <c r="BI687" i="3"/>
  <c r="BH687" i="3"/>
  <c r="BG687" i="3"/>
  <c r="BF687" i="3"/>
  <c r="T687" i="3"/>
  <c r="R687" i="3"/>
  <c r="P687" i="3"/>
  <c r="BI682" i="3"/>
  <c r="BH682" i="3"/>
  <c r="BG682" i="3"/>
  <c r="BF682" i="3"/>
  <c r="T682" i="3"/>
  <c r="R682" i="3"/>
  <c r="P682" i="3"/>
  <c r="BI680" i="3"/>
  <c r="BH680" i="3"/>
  <c r="BG680" i="3"/>
  <c r="BF680" i="3"/>
  <c r="T680" i="3"/>
  <c r="R680" i="3"/>
  <c r="P680" i="3"/>
  <c r="BI677" i="3"/>
  <c r="BH677" i="3"/>
  <c r="BG677" i="3"/>
  <c r="BF677" i="3"/>
  <c r="T677" i="3"/>
  <c r="R677" i="3"/>
  <c r="P677" i="3"/>
  <c r="BI672" i="3"/>
  <c r="BH672" i="3"/>
  <c r="BG672" i="3"/>
  <c r="BF672" i="3"/>
  <c r="T672" i="3"/>
  <c r="R672" i="3"/>
  <c r="P672" i="3"/>
  <c r="BI667" i="3"/>
  <c r="BH667" i="3"/>
  <c r="BG667" i="3"/>
  <c r="BF667" i="3"/>
  <c r="T667" i="3"/>
  <c r="R667" i="3"/>
  <c r="P667" i="3"/>
  <c r="BI663" i="3"/>
  <c r="BH663" i="3"/>
  <c r="BG663" i="3"/>
  <c r="BF663" i="3"/>
  <c r="T663" i="3"/>
  <c r="R663" i="3"/>
  <c r="P663" i="3"/>
  <c r="BI658" i="3"/>
  <c r="BH658" i="3"/>
  <c r="BG658" i="3"/>
  <c r="BF658" i="3"/>
  <c r="T658" i="3"/>
  <c r="R658" i="3"/>
  <c r="P658" i="3"/>
  <c r="BI651" i="3"/>
  <c r="BH651" i="3"/>
  <c r="BG651" i="3"/>
  <c r="BF651" i="3"/>
  <c r="T651" i="3"/>
  <c r="R651" i="3"/>
  <c r="P651" i="3"/>
  <c r="BI648" i="3"/>
  <c r="BH648" i="3"/>
  <c r="BG648" i="3"/>
  <c r="BF648" i="3"/>
  <c r="T648" i="3"/>
  <c r="R648" i="3"/>
  <c r="P648" i="3"/>
  <c r="BI642" i="3"/>
  <c r="BH642" i="3"/>
  <c r="BG642" i="3"/>
  <c r="BF642" i="3"/>
  <c r="T642" i="3"/>
  <c r="R642" i="3"/>
  <c r="P642" i="3"/>
  <c r="BI635" i="3"/>
  <c r="BH635" i="3"/>
  <c r="BG635" i="3"/>
  <c r="BF635" i="3"/>
  <c r="T635" i="3"/>
  <c r="R635" i="3"/>
  <c r="P635" i="3"/>
  <c r="BI628" i="3"/>
  <c r="BH628" i="3"/>
  <c r="BG628" i="3"/>
  <c r="BF628" i="3"/>
  <c r="T628" i="3"/>
  <c r="R628" i="3"/>
  <c r="P628" i="3"/>
  <c r="BI621" i="3"/>
  <c r="BH621" i="3"/>
  <c r="BG621" i="3"/>
  <c r="BF621" i="3"/>
  <c r="T621" i="3"/>
  <c r="R621" i="3"/>
  <c r="P621" i="3"/>
  <c r="BI611" i="3"/>
  <c r="BH611" i="3"/>
  <c r="BG611" i="3"/>
  <c r="BF611" i="3"/>
  <c r="T611" i="3"/>
  <c r="R611" i="3"/>
  <c r="P611" i="3"/>
  <c r="BI605" i="3"/>
  <c r="BH605" i="3"/>
  <c r="BG605" i="3"/>
  <c r="BF605" i="3"/>
  <c r="T605" i="3"/>
  <c r="R605" i="3"/>
  <c r="P605" i="3"/>
  <c r="BI599" i="3"/>
  <c r="BH599" i="3"/>
  <c r="BG599" i="3"/>
  <c r="BF599" i="3"/>
  <c r="T599" i="3"/>
  <c r="R599" i="3"/>
  <c r="P599" i="3"/>
  <c r="BI593" i="3"/>
  <c r="BH593" i="3"/>
  <c r="BG593" i="3"/>
  <c r="BF593" i="3"/>
  <c r="T593" i="3"/>
  <c r="R593" i="3"/>
  <c r="P593" i="3"/>
  <c r="BI590" i="3"/>
  <c r="BH590" i="3"/>
  <c r="BG590" i="3"/>
  <c r="BF590" i="3"/>
  <c r="T590" i="3"/>
  <c r="R590" i="3"/>
  <c r="P590" i="3"/>
  <c r="BI586" i="3"/>
  <c r="BH586" i="3"/>
  <c r="BG586" i="3"/>
  <c r="BF586" i="3"/>
  <c r="T586" i="3"/>
  <c r="R586" i="3"/>
  <c r="P586" i="3"/>
  <c r="BI580" i="3"/>
  <c r="BH580" i="3"/>
  <c r="BG580" i="3"/>
  <c r="BF580" i="3"/>
  <c r="T580" i="3"/>
  <c r="R580" i="3"/>
  <c r="P580" i="3"/>
  <c r="BI574" i="3"/>
  <c r="BH574" i="3"/>
  <c r="BG574" i="3"/>
  <c r="BF574" i="3"/>
  <c r="T574" i="3"/>
  <c r="R574" i="3"/>
  <c r="P574" i="3"/>
  <c r="BI568" i="3"/>
  <c r="BH568" i="3"/>
  <c r="BG568" i="3"/>
  <c r="BF568" i="3"/>
  <c r="T568" i="3"/>
  <c r="R568" i="3"/>
  <c r="P568" i="3"/>
  <c r="BI558" i="3"/>
  <c r="BH558" i="3"/>
  <c r="BG558" i="3"/>
  <c r="BF558" i="3"/>
  <c r="T558" i="3"/>
  <c r="R558" i="3"/>
  <c r="P558" i="3"/>
  <c r="BI553" i="3"/>
  <c r="BH553" i="3"/>
  <c r="BG553" i="3"/>
  <c r="BF553" i="3"/>
  <c r="T553" i="3"/>
  <c r="R553" i="3"/>
  <c r="P553" i="3"/>
  <c r="BI549" i="3"/>
  <c r="BH549" i="3"/>
  <c r="BG549" i="3"/>
  <c r="BF549" i="3"/>
  <c r="T549" i="3"/>
  <c r="R549" i="3"/>
  <c r="P549" i="3"/>
  <c r="BI544" i="3"/>
  <c r="BH544" i="3"/>
  <c r="BG544" i="3"/>
  <c r="BF544" i="3"/>
  <c r="T544" i="3"/>
  <c r="R544" i="3"/>
  <c r="P544" i="3"/>
  <c r="BI539" i="3"/>
  <c r="BH539" i="3"/>
  <c r="BG539" i="3"/>
  <c r="BF539" i="3"/>
  <c r="T539" i="3"/>
  <c r="R539" i="3"/>
  <c r="P539" i="3"/>
  <c r="BI532" i="3"/>
  <c r="BH532" i="3"/>
  <c r="BG532" i="3"/>
  <c r="BF532" i="3"/>
  <c r="T532" i="3"/>
  <c r="R532" i="3"/>
  <c r="P532" i="3"/>
  <c r="BI526" i="3"/>
  <c r="BH526" i="3"/>
  <c r="BG526" i="3"/>
  <c r="BF526" i="3"/>
  <c r="T526" i="3"/>
  <c r="T525" i="3" s="1"/>
  <c r="R526" i="3"/>
  <c r="R525" i="3"/>
  <c r="P526" i="3"/>
  <c r="P525" i="3" s="1"/>
  <c r="BI522" i="3"/>
  <c r="BH522" i="3"/>
  <c r="BG522" i="3"/>
  <c r="BF522" i="3"/>
  <c r="T522" i="3"/>
  <c r="R522" i="3"/>
  <c r="P522" i="3"/>
  <c r="BI519" i="3"/>
  <c r="BH519" i="3"/>
  <c r="BG519" i="3"/>
  <c r="BF519" i="3"/>
  <c r="T519" i="3"/>
  <c r="R519" i="3"/>
  <c r="P519" i="3"/>
  <c r="BI509" i="3"/>
  <c r="BH509" i="3"/>
  <c r="BG509" i="3"/>
  <c r="BF509" i="3"/>
  <c r="T509" i="3"/>
  <c r="R509" i="3"/>
  <c r="P509" i="3"/>
  <c r="BI504" i="3"/>
  <c r="BH504" i="3"/>
  <c r="BG504" i="3"/>
  <c r="BF504" i="3"/>
  <c r="T504" i="3"/>
  <c r="R504" i="3"/>
  <c r="P504" i="3"/>
  <c r="BI499" i="3"/>
  <c r="BH499" i="3"/>
  <c r="BG499" i="3"/>
  <c r="BF499" i="3"/>
  <c r="T499" i="3"/>
  <c r="R499" i="3"/>
  <c r="P499" i="3"/>
  <c r="BI495" i="3"/>
  <c r="BH495" i="3"/>
  <c r="BG495" i="3"/>
  <c r="BF495" i="3"/>
  <c r="T495" i="3"/>
  <c r="R495" i="3"/>
  <c r="P495" i="3"/>
  <c r="BI492" i="3"/>
  <c r="BH492" i="3"/>
  <c r="BG492" i="3"/>
  <c r="BF492" i="3"/>
  <c r="T492" i="3"/>
  <c r="R492" i="3"/>
  <c r="P492" i="3"/>
  <c r="BI486" i="3"/>
  <c r="BH486" i="3"/>
  <c r="BG486" i="3"/>
  <c r="BF486" i="3"/>
  <c r="T486" i="3"/>
  <c r="R486" i="3"/>
  <c r="P486" i="3"/>
  <c r="BI483" i="3"/>
  <c r="BH483" i="3"/>
  <c r="BG483" i="3"/>
  <c r="BF483" i="3"/>
  <c r="T483" i="3"/>
  <c r="R483" i="3"/>
  <c r="P483" i="3"/>
  <c r="BI477" i="3"/>
  <c r="BH477" i="3"/>
  <c r="BG477" i="3"/>
  <c r="BF477" i="3"/>
  <c r="T477" i="3"/>
  <c r="R477" i="3"/>
  <c r="P477" i="3"/>
  <c r="BI470" i="3"/>
  <c r="BH470" i="3"/>
  <c r="BG470" i="3"/>
  <c r="BF470" i="3"/>
  <c r="T470" i="3"/>
  <c r="R470" i="3"/>
  <c r="P470" i="3"/>
  <c r="BI467" i="3"/>
  <c r="BH467" i="3"/>
  <c r="BG467" i="3"/>
  <c r="BF467" i="3"/>
  <c r="T467" i="3"/>
  <c r="R467" i="3"/>
  <c r="P467" i="3"/>
  <c r="BI461" i="3"/>
  <c r="BH461" i="3"/>
  <c r="BG461" i="3"/>
  <c r="BF461" i="3"/>
  <c r="T461" i="3"/>
  <c r="R461" i="3"/>
  <c r="P461" i="3"/>
  <c r="BI458" i="3"/>
  <c r="BH458" i="3"/>
  <c r="BG458" i="3"/>
  <c r="BF458" i="3"/>
  <c r="T458" i="3"/>
  <c r="R458" i="3"/>
  <c r="P458" i="3"/>
  <c r="BI452" i="3"/>
  <c r="BH452" i="3"/>
  <c r="BG452" i="3"/>
  <c r="BF452" i="3"/>
  <c r="T452" i="3"/>
  <c r="R452" i="3"/>
  <c r="P452" i="3"/>
  <c r="BI447" i="3"/>
  <c r="BH447" i="3"/>
  <c r="BG447" i="3"/>
  <c r="BF447" i="3"/>
  <c r="T447" i="3"/>
  <c r="T446" i="3" s="1"/>
  <c r="R447" i="3"/>
  <c r="R446" i="3"/>
  <c r="P447" i="3"/>
  <c r="P446" i="3" s="1"/>
  <c r="BI443" i="3"/>
  <c r="BH443" i="3"/>
  <c r="BG443" i="3"/>
  <c r="BF443" i="3"/>
  <c r="T443" i="3"/>
  <c r="R443" i="3"/>
  <c r="P443" i="3"/>
  <c r="BI440" i="3"/>
  <c r="BH440" i="3"/>
  <c r="BG440" i="3"/>
  <c r="BF440" i="3"/>
  <c r="T440" i="3"/>
  <c r="R440" i="3"/>
  <c r="P440" i="3"/>
  <c r="BI436" i="3"/>
  <c r="BH436" i="3"/>
  <c r="BG436" i="3"/>
  <c r="BF436" i="3"/>
  <c r="T436" i="3"/>
  <c r="R436" i="3"/>
  <c r="P436" i="3"/>
  <c r="BI433" i="3"/>
  <c r="BH433" i="3"/>
  <c r="BG433" i="3"/>
  <c r="BF433" i="3"/>
  <c r="T433" i="3"/>
  <c r="R433" i="3"/>
  <c r="P433" i="3"/>
  <c r="BI430" i="3"/>
  <c r="BH430" i="3"/>
  <c r="BG430" i="3"/>
  <c r="BF430" i="3"/>
  <c r="T430" i="3"/>
  <c r="R430" i="3"/>
  <c r="P430" i="3"/>
  <c r="BI427" i="3"/>
  <c r="BH427" i="3"/>
  <c r="BG427" i="3"/>
  <c r="BF427" i="3"/>
  <c r="T427" i="3"/>
  <c r="R427" i="3"/>
  <c r="P427" i="3"/>
  <c r="BI424" i="3"/>
  <c r="BH424" i="3"/>
  <c r="BG424" i="3"/>
  <c r="BF424" i="3"/>
  <c r="T424" i="3"/>
  <c r="R424" i="3"/>
  <c r="P424" i="3"/>
  <c r="BI418" i="3"/>
  <c r="BH418" i="3"/>
  <c r="BG418" i="3"/>
  <c r="BF418" i="3"/>
  <c r="T418" i="3"/>
  <c r="R418" i="3"/>
  <c r="P418" i="3"/>
  <c r="BI413" i="3"/>
  <c r="BH413" i="3"/>
  <c r="BG413" i="3"/>
  <c r="BF413" i="3"/>
  <c r="T413" i="3"/>
  <c r="R413" i="3"/>
  <c r="P413" i="3"/>
  <c r="BI408" i="3"/>
  <c r="BH408" i="3"/>
  <c r="BG408" i="3"/>
  <c r="BF408" i="3"/>
  <c r="T408" i="3"/>
  <c r="R408" i="3"/>
  <c r="P408" i="3"/>
  <c r="BI401" i="3"/>
  <c r="BH401" i="3"/>
  <c r="BG401" i="3"/>
  <c r="BF401" i="3"/>
  <c r="T401" i="3"/>
  <c r="R401" i="3"/>
  <c r="P401" i="3"/>
  <c r="BI396" i="3"/>
  <c r="BH396" i="3"/>
  <c r="BG396" i="3"/>
  <c r="BF396" i="3"/>
  <c r="T396" i="3"/>
  <c r="R396" i="3"/>
  <c r="P396" i="3"/>
  <c r="BI372" i="3"/>
  <c r="BH372" i="3"/>
  <c r="BG372" i="3"/>
  <c r="BF372" i="3"/>
  <c r="T372" i="3"/>
  <c r="R372" i="3"/>
  <c r="P372" i="3"/>
  <c r="BI363" i="3"/>
  <c r="BH363" i="3"/>
  <c r="BG363" i="3"/>
  <c r="BF363" i="3"/>
  <c r="T363" i="3"/>
  <c r="R363" i="3"/>
  <c r="P363" i="3"/>
  <c r="BI358" i="3"/>
  <c r="BH358" i="3"/>
  <c r="BG358" i="3"/>
  <c r="BF358" i="3"/>
  <c r="T358" i="3"/>
  <c r="R358" i="3"/>
  <c r="P358" i="3"/>
  <c r="BI353" i="3"/>
  <c r="BH353" i="3"/>
  <c r="BG353" i="3"/>
  <c r="BF353" i="3"/>
  <c r="T353" i="3"/>
  <c r="R353" i="3"/>
  <c r="P353" i="3"/>
  <c r="BI350" i="3"/>
  <c r="BH350" i="3"/>
  <c r="BG350" i="3"/>
  <c r="BF350" i="3"/>
  <c r="T350" i="3"/>
  <c r="R350" i="3"/>
  <c r="P350" i="3"/>
  <c r="BI347" i="3"/>
  <c r="BH347" i="3"/>
  <c r="BG347" i="3"/>
  <c r="BF347" i="3"/>
  <c r="T347" i="3"/>
  <c r="R347" i="3"/>
  <c r="P347" i="3"/>
  <c r="BI342" i="3"/>
  <c r="BH342" i="3"/>
  <c r="BG342" i="3"/>
  <c r="BF342" i="3"/>
  <c r="T342" i="3"/>
  <c r="R342" i="3"/>
  <c r="P342" i="3"/>
  <c r="BI340" i="3"/>
  <c r="BH340" i="3"/>
  <c r="BG340" i="3"/>
  <c r="BF340" i="3"/>
  <c r="T340" i="3"/>
  <c r="R340" i="3"/>
  <c r="P340" i="3"/>
  <c r="BI333" i="3"/>
  <c r="BH333" i="3"/>
  <c r="BG333" i="3"/>
  <c r="BF333" i="3"/>
  <c r="T333" i="3"/>
  <c r="R333" i="3"/>
  <c r="P333" i="3"/>
  <c r="BI331" i="3"/>
  <c r="BH331" i="3"/>
  <c r="BG331" i="3"/>
  <c r="BF331" i="3"/>
  <c r="T331" i="3"/>
  <c r="R331" i="3"/>
  <c r="P331" i="3"/>
  <c r="BI323" i="3"/>
  <c r="BH323" i="3"/>
  <c r="BG323" i="3"/>
  <c r="BF323" i="3"/>
  <c r="T323" i="3"/>
  <c r="R323" i="3"/>
  <c r="P323" i="3"/>
  <c r="BI317" i="3"/>
  <c r="BH317" i="3"/>
  <c r="BG317" i="3"/>
  <c r="BF317" i="3"/>
  <c r="T317" i="3"/>
  <c r="R317" i="3"/>
  <c r="P317" i="3"/>
  <c r="BI282" i="3"/>
  <c r="BH282" i="3"/>
  <c r="BG282" i="3"/>
  <c r="BF282" i="3"/>
  <c r="T282" i="3"/>
  <c r="R282" i="3"/>
  <c r="P282" i="3"/>
  <c r="BI271" i="3"/>
  <c r="BH271" i="3"/>
  <c r="BG271" i="3"/>
  <c r="BF271" i="3"/>
  <c r="T271" i="3"/>
  <c r="R271" i="3"/>
  <c r="P271" i="3"/>
  <c r="BI263" i="3"/>
  <c r="BH263" i="3"/>
  <c r="BG263" i="3"/>
  <c r="BF263" i="3"/>
  <c r="T263" i="3"/>
  <c r="R263" i="3"/>
  <c r="P263" i="3"/>
  <c r="BI258" i="3"/>
  <c r="BH258" i="3"/>
  <c r="BG258" i="3"/>
  <c r="BF258" i="3"/>
  <c r="T258" i="3"/>
  <c r="R258" i="3"/>
  <c r="P258" i="3"/>
  <c r="BI253" i="3"/>
  <c r="BH253" i="3"/>
  <c r="BG253" i="3"/>
  <c r="BF253" i="3"/>
  <c r="T253" i="3"/>
  <c r="R253" i="3"/>
  <c r="P253" i="3"/>
  <c r="BI246" i="3"/>
  <c r="BH246" i="3"/>
  <c r="BG246" i="3"/>
  <c r="BF246" i="3"/>
  <c r="T246" i="3"/>
  <c r="R246" i="3"/>
  <c r="P246" i="3"/>
  <c r="BI238" i="3"/>
  <c r="BH238" i="3"/>
  <c r="BG238" i="3"/>
  <c r="BF238" i="3"/>
  <c r="T238" i="3"/>
  <c r="R238" i="3"/>
  <c r="P238" i="3"/>
  <c r="BI234" i="3"/>
  <c r="BH234" i="3"/>
  <c r="BG234" i="3"/>
  <c r="BF234" i="3"/>
  <c r="T234" i="3"/>
  <c r="R234" i="3"/>
  <c r="P234" i="3"/>
  <c r="BI227" i="3"/>
  <c r="BH227" i="3"/>
  <c r="BG227" i="3"/>
  <c r="BF227" i="3"/>
  <c r="T227" i="3"/>
  <c r="R227" i="3"/>
  <c r="P227" i="3"/>
  <c r="BI222" i="3"/>
  <c r="BH222" i="3"/>
  <c r="BG222" i="3"/>
  <c r="BF222" i="3"/>
  <c r="T222" i="3"/>
  <c r="R222" i="3"/>
  <c r="P222" i="3"/>
  <c r="BI218" i="3"/>
  <c r="BH218" i="3"/>
  <c r="BG218" i="3"/>
  <c r="BF218" i="3"/>
  <c r="T218" i="3"/>
  <c r="R218" i="3"/>
  <c r="P218" i="3"/>
  <c r="BI214" i="3"/>
  <c r="BH214" i="3"/>
  <c r="BG214" i="3"/>
  <c r="BF214" i="3"/>
  <c r="T214" i="3"/>
  <c r="R214" i="3"/>
  <c r="P214" i="3"/>
  <c r="BI209" i="3"/>
  <c r="BH209" i="3"/>
  <c r="BG209" i="3"/>
  <c r="BF209" i="3"/>
  <c r="T209" i="3"/>
  <c r="R209" i="3"/>
  <c r="P209" i="3"/>
  <c r="BI204" i="3"/>
  <c r="BH204" i="3"/>
  <c r="BG204" i="3"/>
  <c r="BF204" i="3"/>
  <c r="T204" i="3"/>
  <c r="R204" i="3"/>
  <c r="P204" i="3"/>
  <c r="BI199" i="3"/>
  <c r="BH199" i="3"/>
  <c r="BG199" i="3"/>
  <c r="BF199" i="3"/>
  <c r="T199" i="3"/>
  <c r="R199" i="3"/>
  <c r="P199" i="3"/>
  <c r="BI192" i="3"/>
  <c r="BH192" i="3"/>
  <c r="BG192" i="3"/>
  <c r="BF192" i="3"/>
  <c r="T192" i="3"/>
  <c r="R192" i="3"/>
  <c r="P192" i="3"/>
  <c r="BI184" i="3"/>
  <c r="BH184" i="3"/>
  <c r="BG184" i="3"/>
  <c r="BF184" i="3"/>
  <c r="T184" i="3"/>
  <c r="R184" i="3"/>
  <c r="P184" i="3"/>
  <c r="BI178" i="3"/>
  <c r="BH178" i="3"/>
  <c r="BG178" i="3"/>
  <c r="BF178" i="3"/>
  <c r="T178" i="3"/>
  <c r="R178" i="3"/>
  <c r="P178" i="3"/>
  <c r="BI170" i="3"/>
  <c r="BH170" i="3"/>
  <c r="BG170" i="3"/>
  <c r="BF170" i="3"/>
  <c r="T170" i="3"/>
  <c r="R170" i="3"/>
  <c r="P170" i="3"/>
  <c r="BI159" i="3"/>
  <c r="BH159" i="3"/>
  <c r="BG159" i="3"/>
  <c r="BF159" i="3"/>
  <c r="T159" i="3"/>
  <c r="R159" i="3"/>
  <c r="P159" i="3"/>
  <c r="BI151" i="3"/>
  <c r="BH151" i="3"/>
  <c r="BG151" i="3"/>
  <c r="BF151" i="3"/>
  <c r="T151" i="3"/>
  <c r="R151" i="3"/>
  <c r="P151" i="3"/>
  <c r="BI148" i="3"/>
  <c r="BH148" i="3"/>
  <c r="BG148" i="3"/>
  <c r="BF148" i="3"/>
  <c r="T148" i="3"/>
  <c r="R148" i="3"/>
  <c r="P148" i="3"/>
  <c r="BI144" i="3"/>
  <c r="BH144" i="3"/>
  <c r="BG144" i="3"/>
  <c r="BF144" i="3"/>
  <c r="T144" i="3"/>
  <c r="R144" i="3"/>
  <c r="P144" i="3"/>
  <c r="BI141" i="3"/>
  <c r="BH141" i="3"/>
  <c r="BG141" i="3"/>
  <c r="BF141" i="3"/>
  <c r="T141" i="3"/>
  <c r="R141" i="3"/>
  <c r="P141" i="3"/>
  <c r="BI137" i="3"/>
  <c r="BH137" i="3"/>
  <c r="BG137" i="3"/>
  <c r="BF137" i="3"/>
  <c r="T137" i="3"/>
  <c r="R137" i="3"/>
  <c r="P137" i="3"/>
  <c r="BI133" i="3"/>
  <c r="BH133" i="3"/>
  <c r="BG133" i="3"/>
  <c r="BF133" i="3"/>
  <c r="T133" i="3"/>
  <c r="R133" i="3"/>
  <c r="P133" i="3"/>
  <c r="BI127" i="3"/>
  <c r="BH127" i="3"/>
  <c r="BG127" i="3"/>
  <c r="BF127" i="3"/>
  <c r="T127" i="3"/>
  <c r="R127" i="3"/>
  <c r="P127" i="3"/>
  <c r="BI119" i="3"/>
  <c r="BH119" i="3"/>
  <c r="BG119" i="3"/>
  <c r="BF119" i="3"/>
  <c r="T119" i="3"/>
  <c r="R119" i="3"/>
  <c r="P119" i="3"/>
  <c r="BI110" i="3"/>
  <c r="BH110" i="3"/>
  <c r="BG110" i="3"/>
  <c r="BF110" i="3"/>
  <c r="T110" i="3"/>
  <c r="R110" i="3"/>
  <c r="P110" i="3"/>
  <c r="J104" i="3"/>
  <c r="J103" i="3"/>
  <c r="F103" i="3"/>
  <c r="F101" i="3"/>
  <c r="E99" i="3"/>
  <c r="J55" i="3"/>
  <c r="J54" i="3"/>
  <c r="F54" i="3"/>
  <c r="F52" i="3"/>
  <c r="E50" i="3"/>
  <c r="J18" i="3"/>
  <c r="E18" i="3"/>
  <c r="F104" i="3" s="1"/>
  <c r="J17" i="3"/>
  <c r="J12" i="3"/>
  <c r="J101" i="3"/>
  <c r="E7" i="3"/>
  <c r="E97" i="3" s="1"/>
  <c r="J37" i="2"/>
  <c r="J36" i="2"/>
  <c r="AY55" i="1" s="1"/>
  <c r="J35" i="2"/>
  <c r="AX55" i="1"/>
  <c r="BI828" i="2"/>
  <c r="BH828" i="2"/>
  <c r="BG828" i="2"/>
  <c r="BF828" i="2"/>
  <c r="T828" i="2"/>
  <c r="R828" i="2"/>
  <c r="P828" i="2"/>
  <c r="BI824" i="2"/>
  <c r="BH824" i="2"/>
  <c r="BG824" i="2"/>
  <c r="BF824" i="2"/>
  <c r="T824" i="2"/>
  <c r="R824" i="2"/>
  <c r="P824" i="2"/>
  <c r="BI820" i="2"/>
  <c r="BH820" i="2"/>
  <c r="BG820" i="2"/>
  <c r="BF820" i="2"/>
  <c r="T820" i="2"/>
  <c r="R820" i="2"/>
  <c r="P820" i="2"/>
  <c r="BI817" i="2"/>
  <c r="BH817" i="2"/>
  <c r="BG817" i="2"/>
  <c r="BF817" i="2"/>
  <c r="T817" i="2"/>
  <c r="R817" i="2"/>
  <c r="P817" i="2"/>
  <c r="BI815" i="2"/>
  <c r="BH815" i="2"/>
  <c r="BG815" i="2"/>
  <c r="BF815" i="2"/>
  <c r="T815" i="2"/>
  <c r="R815" i="2"/>
  <c r="P815" i="2"/>
  <c r="BI813" i="2"/>
  <c r="BH813" i="2"/>
  <c r="BG813" i="2"/>
  <c r="BF813" i="2"/>
  <c r="T813" i="2"/>
  <c r="R813" i="2"/>
  <c r="P813" i="2"/>
  <c r="BI811" i="2"/>
  <c r="BH811" i="2"/>
  <c r="BG811" i="2"/>
  <c r="BF811" i="2"/>
  <c r="T811" i="2"/>
  <c r="R811" i="2"/>
  <c r="P811" i="2"/>
  <c r="BI809" i="2"/>
  <c r="BH809" i="2"/>
  <c r="BG809" i="2"/>
  <c r="BF809" i="2"/>
  <c r="T809" i="2"/>
  <c r="R809" i="2"/>
  <c r="P809" i="2"/>
  <c r="BI807" i="2"/>
  <c r="BH807" i="2"/>
  <c r="BG807" i="2"/>
  <c r="BF807" i="2"/>
  <c r="T807" i="2"/>
  <c r="R807" i="2"/>
  <c r="P807" i="2"/>
  <c r="BI805" i="2"/>
  <c r="BH805" i="2"/>
  <c r="BG805" i="2"/>
  <c r="BF805" i="2"/>
  <c r="T805" i="2"/>
  <c r="R805" i="2"/>
  <c r="P805" i="2"/>
  <c r="BI803" i="2"/>
  <c r="BH803" i="2"/>
  <c r="BG803" i="2"/>
  <c r="BF803" i="2"/>
  <c r="T803" i="2"/>
  <c r="R803" i="2"/>
  <c r="P803" i="2"/>
  <c r="BI801" i="2"/>
  <c r="BH801" i="2"/>
  <c r="BG801" i="2"/>
  <c r="BF801" i="2"/>
  <c r="T801" i="2"/>
  <c r="R801" i="2"/>
  <c r="P801" i="2"/>
  <c r="BI799" i="2"/>
  <c r="BH799" i="2"/>
  <c r="BG799" i="2"/>
  <c r="BF799" i="2"/>
  <c r="T799" i="2"/>
  <c r="R799" i="2"/>
  <c r="P799" i="2"/>
  <c r="BI797" i="2"/>
  <c r="BH797" i="2"/>
  <c r="BG797" i="2"/>
  <c r="BF797" i="2"/>
  <c r="T797" i="2"/>
  <c r="R797" i="2"/>
  <c r="P797" i="2"/>
  <c r="BI795" i="2"/>
  <c r="BH795" i="2"/>
  <c r="BG795" i="2"/>
  <c r="BF795" i="2"/>
  <c r="T795" i="2"/>
  <c r="R795" i="2"/>
  <c r="P795" i="2"/>
  <c r="BI793" i="2"/>
  <c r="BH793" i="2"/>
  <c r="BG793" i="2"/>
  <c r="BF793" i="2"/>
  <c r="T793" i="2"/>
  <c r="R793" i="2"/>
  <c r="P793" i="2"/>
  <c r="BI791" i="2"/>
  <c r="BH791" i="2"/>
  <c r="BG791" i="2"/>
  <c r="BF791" i="2"/>
  <c r="T791" i="2"/>
  <c r="R791" i="2"/>
  <c r="P791" i="2"/>
  <c r="BI789" i="2"/>
  <c r="BH789" i="2"/>
  <c r="BG789" i="2"/>
  <c r="BF789" i="2"/>
  <c r="T789" i="2"/>
  <c r="R789" i="2"/>
  <c r="P789" i="2"/>
  <c r="BI787" i="2"/>
  <c r="BH787" i="2"/>
  <c r="BG787" i="2"/>
  <c r="BF787" i="2"/>
  <c r="T787" i="2"/>
  <c r="R787" i="2"/>
  <c r="P787" i="2"/>
  <c r="BI781" i="2"/>
  <c r="BH781" i="2"/>
  <c r="BG781" i="2"/>
  <c r="BF781" i="2"/>
  <c r="T781" i="2"/>
  <c r="R781" i="2"/>
  <c r="P781" i="2"/>
  <c r="BI776" i="2"/>
  <c r="BH776" i="2"/>
  <c r="BG776" i="2"/>
  <c r="BF776" i="2"/>
  <c r="T776" i="2"/>
  <c r="R776" i="2"/>
  <c r="P776" i="2"/>
  <c r="BI771" i="2"/>
  <c r="BH771" i="2"/>
  <c r="BG771" i="2"/>
  <c r="BF771" i="2"/>
  <c r="T771" i="2"/>
  <c r="R771" i="2"/>
  <c r="P771" i="2"/>
  <c r="BI766" i="2"/>
  <c r="BH766" i="2"/>
  <c r="BG766" i="2"/>
  <c r="BF766" i="2"/>
  <c r="T766" i="2"/>
  <c r="R766" i="2"/>
  <c r="P766" i="2"/>
  <c r="BI761" i="2"/>
  <c r="BH761" i="2"/>
  <c r="BG761" i="2"/>
  <c r="BF761" i="2"/>
  <c r="T761" i="2"/>
  <c r="R761" i="2"/>
  <c r="P761" i="2"/>
  <c r="BI756" i="2"/>
  <c r="BH756" i="2"/>
  <c r="BG756" i="2"/>
  <c r="BF756" i="2"/>
  <c r="T756" i="2"/>
  <c r="R756" i="2"/>
  <c r="P756" i="2"/>
  <c r="BI751" i="2"/>
  <c r="BH751" i="2"/>
  <c r="BG751" i="2"/>
  <c r="BF751" i="2"/>
  <c r="T751" i="2"/>
  <c r="R751" i="2"/>
  <c r="P751" i="2"/>
  <c r="BI747" i="2"/>
  <c r="BH747" i="2"/>
  <c r="BG747" i="2"/>
  <c r="BF747" i="2"/>
  <c r="T747" i="2"/>
  <c r="R747" i="2"/>
  <c r="P747" i="2"/>
  <c r="BI743" i="2"/>
  <c r="BH743" i="2"/>
  <c r="BG743" i="2"/>
  <c r="BF743" i="2"/>
  <c r="T743" i="2"/>
  <c r="R743" i="2"/>
  <c r="P743" i="2"/>
  <c r="BI739" i="2"/>
  <c r="BH739" i="2"/>
  <c r="BG739" i="2"/>
  <c r="BF739" i="2"/>
  <c r="T739" i="2"/>
  <c r="R739" i="2"/>
  <c r="P739" i="2"/>
  <c r="BI735" i="2"/>
  <c r="BH735" i="2"/>
  <c r="BG735" i="2"/>
  <c r="BF735" i="2"/>
  <c r="T735" i="2"/>
  <c r="R735" i="2"/>
  <c r="P735" i="2"/>
  <c r="BI731" i="2"/>
  <c r="BH731" i="2"/>
  <c r="BG731" i="2"/>
  <c r="BF731" i="2"/>
  <c r="T731" i="2"/>
  <c r="R731" i="2"/>
  <c r="P731" i="2"/>
  <c r="BI727" i="2"/>
  <c r="BH727" i="2"/>
  <c r="BG727" i="2"/>
  <c r="BF727" i="2"/>
  <c r="T727" i="2"/>
  <c r="R727" i="2"/>
  <c r="P727" i="2"/>
  <c r="BI723" i="2"/>
  <c r="BH723" i="2"/>
  <c r="BG723" i="2"/>
  <c r="BF723" i="2"/>
  <c r="T723" i="2"/>
  <c r="R723" i="2"/>
  <c r="P723" i="2"/>
  <c r="BI719" i="2"/>
  <c r="BH719" i="2"/>
  <c r="BG719" i="2"/>
  <c r="BF719" i="2"/>
  <c r="T719" i="2"/>
  <c r="R719" i="2"/>
  <c r="P719" i="2"/>
  <c r="BI713" i="2"/>
  <c r="BH713" i="2"/>
  <c r="BG713" i="2"/>
  <c r="BF713" i="2"/>
  <c r="T713" i="2"/>
  <c r="T712" i="2" s="1"/>
  <c r="R713" i="2"/>
  <c r="R712" i="2" s="1"/>
  <c r="P713" i="2"/>
  <c r="P712" i="2" s="1"/>
  <c r="BI709" i="2"/>
  <c r="BH709" i="2"/>
  <c r="BG709" i="2"/>
  <c r="BF709" i="2"/>
  <c r="T709" i="2"/>
  <c r="R709" i="2"/>
  <c r="P709" i="2"/>
  <c r="BI704" i="2"/>
  <c r="BH704" i="2"/>
  <c r="BG704" i="2"/>
  <c r="BF704" i="2"/>
  <c r="T704" i="2"/>
  <c r="R704" i="2"/>
  <c r="P704" i="2"/>
  <c r="BI701" i="2"/>
  <c r="BH701" i="2"/>
  <c r="BG701" i="2"/>
  <c r="BF701" i="2"/>
  <c r="T701" i="2"/>
  <c r="R701" i="2"/>
  <c r="P701" i="2"/>
  <c r="BI696" i="2"/>
  <c r="BH696" i="2"/>
  <c r="BG696" i="2"/>
  <c r="BF696" i="2"/>
  <c r="T696" i="2"/>
  <c r="R696" i="2"/>
  <c r="P696" i="2"/>
  <c r="BI693" i="2"/>
  <c r="BH693" i="2"/>
  <c r="BG693" i="2"/>
  <c r="BF693" i="2"/>
  <c r="T693" i="2"/>
  <c r="R693" i="2"/>
  <c r="P693" i="2"/>
  <c r="BI688" i="2"/>
  <c r="BH688" i="2"/>
  <c r="BG688" i="2"/>
  <c r="BF688" i="2"/>
  <c r="T688" i="2"/>
  <c r="R688" i="2"/>
  <c r="P688" i="2"/>
  <c r="BI684" i="2"/>
  <c r="BH684" i="2"/>
  <c r="BG684" i="2"/>
  <c r="BF684" i="2"/>
  <c r="T684" i="2"/>
  <c r="R684" i="2"/>
  <c r="P684" i="2"/>
  <c r="BI679" i="2"/>
  <c r="BH679" i="2"/>
  <c r="BG679" i="2"/>
  <c r="BF679" i="2"/>
  <c r="T679" i="2"/>
  <c r="R679" i="2"/>
  <c r="P679" i="2"/>
  <c r="BI672" i="2"/>
  <c r="BH672" i="2"/>
  <c r="BG672" i="2"/>
  <c r="BF672" i="2"/>
  <c r="T672" i="2"/>
  <c r="R672" i="2"/>
  <c r="P672" i="2"/>
  <c r="BI669" i="2"/>
  <c r="BH669" i="2"/>
  <c r="BG669" i="2"/>
  <c r="BF669" i="2"/>
  <c r="T669" i="2"/>
  <c r="R669" i="2"/>
  <c r="P669" i="2"/>
  <c r="BI665" i="2"/>
  <c r="BH665" i="2"/>
  <c r="BG665" i="2"/>
  <c r="BF665" i="2"/>
  <c r="T665" i="2"/>
  <c r="R665" i="2"/>
  <c r="P665" i="2"/>
  <c r="BI662" i="2"/>
  <c r="BH662" i="2"/>
  <c r="BG662" i="2"/>
  <c r="BF662" i="2"/>
  <c r="T662" i="2"/>
  <c r="R662" i="2"/>
  <c r="P662" i="2"/>
  <c r="BI655" i="2"/>
  <c r="BH655" i="2"/>
  <c r="BG655" i="2"/>
  <c r="BF655" i="2"/>
  <c r="T655" i="2"/>
  <c r="R655" i="2"/>
  <c r="P655" i="2"/>
  <c r="BI651" i="2"/>
  <c r="BH651" i="2"/>
  <c r="BG651" i="2"/>
  <c r="BF651" i="2"/>
  <c r="T651" i="2"/>
  <c r="R651" i="2"/>
  <c r="P651" i="2"/>
  <c r="BI643" i="2"/>
  <c r="BH643" i="2"/>
  <c r="BG643" i="2"/>
  <c r="BF643" i="2"/>
  <c r="T643" i="2"/>
  <c r="R643" i="2"/>
  <c r="P643" i="2"/>
  <c r="BI640" i="2"/>
  <c r="BH640" i="2"/>
  <c r="BG640" i="2"/>
  <c r="BF640" i="2"/>
  <c r="T640" i="2"/>
  <c r="R640" i="2"/>
  <c r="P640" i="2"/>
  <c r="BI636" i="2"/>
  <c r="BH636" i="2"/>
  <c r="BG636" i="2"/>
  <c r="BF636" i="2"/>
  <c r="T636" i="2"/>
  <c r="R636" i="2"/>
  <c r="P636" i="2"/>
  <c r="BI633" i="2"/>
  <c r="BH633" i="2"/>
  <c r="BG633" i="2"/>
  <c r="BF633" i="2"/>
  <c r="T633" i="2"/>
  <c r="R633" i="2"/>
  <c r="P633" i="2"/>
  <c r="BI630" i="2"/>
  <c r="BH630" i="2"/>
  <c r="BG630" i="2"/>
  <c r="BF630" i="2"/>
  <c r="T630" i="2"/>
  <c r="R630" i="2"/>
  <c r="P630" i="2"/>
  <c r="BI621" i="2"/>
  <c r="BH621" i="2"/>
  <c r="BG621" i="2"/>
  <c r="BF621" i="2"/>
  <c r="T621" i="2"/>
  <c r="R621" i="2"/>
  <c r="P621" i="2"/>
  <c r="BI617" i="2"/>
  <c r="BH617" i="2"/>
  <c r="BG617" i="2"/>
  <c r="BF617" i="2"/>
  <c r="T617" i="2"/>
  <c r="R617" i="2"/>
  <c r="P617" i="2"/>
  <c r="BI614" i="2"/>
  <c r="BH614" i="2"/>
  <c r="BG614" i="2"/>
  <c r="BF614" i="2"/>
  <c r="T614" i="2"/>
  <c r="R614" i="2"/>
  <c r="P614" i="2"/>
  <c r="BI611" i="2"/>
  <c r="BH611" i="2"/>
  <c r="BG611" i="2"/>
  <c r="BF611" i="2"/>
  <c r="T611" i="2"/>
  <c r="R611" i="2"/>
  <c r="P611" i="2"/>
  <c r="BI597" i="2"/>
  <c r="BH597" i="2"/>
  <c r="BG597" i="2"/>
  <c r="BF597" i="2"/>
  <c r="T597" i="2"/>
  <c r="R597" i="2"/>
  <c r="P597" i="2"/>
  <c r="BI594" i="2"/>
  <c r="BH594" i="2"/>
  <c r="BG594" i="2"/>
  <c r="BF594" i="2"/>
  <c r="T594" i="2"/>
  <c r="R594" i="2"/>
  <c r="P594" i="2"/>
  <c r="BI584" i="2"/>
  <c r="BH584" i="2"/>
  <c r="BG584" i="2"/>
  <c r="BF584" i="2"/>
  <c r="T584" i="2"/>
  <c r="R584" i="2"/>
  <c r="P584" i="2"/>
  <c r="BI580" i="2"/>
  <c r="BH580" i="2"/>
  <c r="BG580" i="2"/>
  <c r="BF580" i="2"/>
  <c r="T580" i="2"/>
  <c r="R580" i="2"/>
  <c r="P580" i="2"/>
  <c r="BI575" i="2"/>
  <c r="BH575" i="2"/>
  <c r="BG575" i="2"/>
  <c r="BF575" i="2"/>
  <c r="T575" i="2"/>
  <c r="R575" i="2"/>
  <c r="P575" i="2"/>
  <c r="BI564" i="2"/>
  <c r="BH564" i="2"/>
  <c r="BG564" i="2"/>
  <c r="BF564" i="2"/>
  <c r="T564" i="2"/>
  <c r="R564" i="2"/>
  <c r="P564" i="2"/>
  <c r="BI561" i="2"/>
  <c r="BH561" i="2"/>
  <c r="BG561" i="2"/>
  <c r="BF561" i="2"/>
  <c r="T561" i="2"/>
  <c r="R561" i="2"/>
  <c r="P561" i="2"/>
  <c r="BI558" i="2"/>
  <c r="BH558" i="2"/>
  <c r="BG558" i="2"/>
  <c r="BF558" i="2"/>
  <c r="T558" i="2"/>
  <c r="R558" i="2"/>
  <c r="P558" i="2"/>
  <c r="BI541" i="2"/>
  <c r="BH541" i="2"/>
  <c r="BG541" i="2"/>
  <c r="BF541" i="2"/>
  <c r="T541" i="2"/>
  <c r="R541" i="2"/>
  <c r="P541" i="2"/>
  <c r="BI538" i="2"/>
  <c r="BH538" i="2"/>
  <c r="BG538" i="2"/>
  <c r="BF538" i="2"/>
  <c r="T538" i="2"/>
  <c r="R538" i="2"/>
  <c r="P538" i="2"/>
  <c r="BI533" i="2"/>
  <c r="BH533" i="2"/>
  <c r="BG533" i="2"/>
  <c r="BF533" i="2"/>
  <c r="T533" i="2"/>
  <c r="R533" i="2"/>
  <c r="P533" i="2"/>
  <c r="BI530" i="2"/>
  <c r="BH530" i="2"/>
  <c r="BG530" i="2"/>
  <c r="BF530" i="2"/>
  <c r="T530" i="2"/>
  <c r="R530" i="2"/>
  <c r="P530" i="2"/>
  <c r="BI511" i="2"/>
  <c r="BH511" i="2"/>
  <c r="BG511" i="2"/>
  <c r="BF511" i="2"/>
  <c r="T511" i="2"/>
  <c r="R511" i="2"/>
  <c r="P511" i="2"/>
  <c r="BI507" i="2"/>
  <c r="BH507" i="2"/>
  <c r="BG507" i="2"/>
  <c r="BF507" i="2"/>
  <c r="T507" i="2"/>
  <c r="R507" i="2"/>
  <c r="P507" i="2"/>
  <c r="BI502" i="2"/>
  <c r="BH502" i="2"/>
  <c r="BG502" i="2"/>
  <c r="BF502" i="2"/>
  <c r="T502" i="2"/>
  <c r="R502" i="2"/>
  <c r="P502" i="2"/>
  <c r="BI496" i="2"/>
  <c r="BH496" i="2"/>
  <c r="BG496" i="2"/>
  <c r="BF496" i="2"/>
  <c r="T496" i="2"/>
  <c r="R496" i="2"/>
  <c r="P496" i="2"/>
  <c r="BI490" i="2"/>
  <c r="BH490" i="2"/>
  <c r="BG490" i="2"/>
  <c r="BF490" i="2"/>
  <c r="T490" i="2"/>
  <c r="R490" i="2"/>
  <c r="P490" i="2"/>
  <c r="BI481" i="2"/>
  <c r="BH481" i="2"/>
  <c r="BG481" i="2"/>
  <c r="BF481" i="2"/>
  <c r="T481" i="2"/>
  <c r="R481" i="2"/>
  <c r="P481" i="2"/>
  <c r="BI478" i="2"/>
  <c r="BH478" i="2"/>
  <c r="BG478" i="2"/>
  <c r="BF478" i="2"/>
  <c r="T478" i="2"/>
  <c r="R478" i="2"/>
  <c r="P478" i="2"/>
  <c r="BI470" i="2"/>
  <c r="BH470" i="2"/>
  <c r="BG470" i="2"/>
  <c r="BF470" i="2"/>
  <c r="T470" i="2"/>
  <c r="R470" i="2"/>
  <c r="P470" i="2"/>
  <c r="BI464" i="2"/>
  <c r="BH464" i="2"/>
  <c r="BG464" i="2"/>
  <c r="BF464" i="2"/>
  <c r="T464" i="2"/>
  <c r="R464" i="2"/>
  <c r="P464" i="2"/>
  <c r="BI458" i="2"/>
  <c r="BH458" i="2"/>
  <c r="BG458" i="2"/>
  <c r="BF458" i="2"/>
  <c r="T458" i="2"/>
  <c r="R458" i="2"/>
  <c r="P458" i="2"/>
  <c r="BI452" i="2"/>
  <c r="BH452" i="2"/>
  <c r="BG452" i="2"/>
  <c r="BF452" i="2"/>
  <c r="T452" i="2"/>
  <c r="R452" i="2"/>
  <c r="P452" i="2"/>
  <c r="BI446" i="2"/>
  <c r="BH446" i="2"/>
  <c r="BG446" i="2"/>
  <c r="BF446" i="2"/>
  <c r="T446" i="2"/>
  <c r="R446" i="2"/>
  <c r="P446" i="2"/>
  <c r="BI442" i="2"/>
  <c r="BH442" i="2"/>
  <c r="BG442" i="2"/>
  <c r="BF442" i="2"/>
  <c r="T442" i="2"/>
  <c r="R442" i="2"/>
  <c r="P442" i="2"/>
  <c r="BI438" i="2"/>
  <c r="BH438" i="2"/>
  <c r="BG438" i="2"/>
  <c r="BF438" i="2"/>
  <c r="T438" i="2"/>
  <c r="R438" i="2"/>
  <c r="P438" i="2"/>
  <c r="BI432" i="2"/>
  <c r="BH432" i="2"/>
  <c r="BG432" i="2"/>
  <c r="BF432" i="2"/>
  <c r="T432" i="2"/>
  <c r="R432" i="2"/>
  <c r="P432" i="2"/>
  <c r="BI426" i="2"/>
  <c r="BH426" i="2"/>
  <c r="BG426" i="2"/>
  <c r="BF426" i="2"/>
  <c r="T426" i="2"/>
  <c r="R426" i="2"/>
  <c r="P426" i="2"/>
  <c r="BI420" i="2"/>
  <c r="BH420" i="2"/>
  <c r="BG420" i="2"/>
  <c r="BF420" i="2"/>
  <c r="T420" i="2"/>
  <c r="R420" i="2"/>
  <c r="P420" i="2"/>
  <c r="BI414" i="2"/>
  <c r="BH414" i="2"/>
  <c r="BG414" i="2"/>
  <c r="BF414" i="2"/>
  <c r="T414" i="2"/>
  <c r="R414" i="2"/>
  <c r="P414" i="2"/>
  <c r="BI408" i="2"/>
  <c r="BH408" i="2"/>
  <c r="BG408" i="2"/>
  <c r="BF408" i="2"/>
  <c r="T408" i="2"/>
  <c r="R408" i="2"/>
  <c r="P408" i="2"/>
  <c r="BI404" i="2"/>
  <c r="BH404" i="2"/>
  <c r="BG404" i="2"/>
  <c r="BF404" i="2"/>
  <c r="T404" i="2"/>
  <c r="R404" i="2"/>
  <c r="P404" i="2"/>
  <c r="BI400" i="2"/>
  <c r="BH400" i="2"/>
  <c r="BG400" i="2"/>
  <c r="BF400" i="2"/>
  <c r="T400" i="2"/>
  <c r="R400" i="2"/>
  <c r="P400" i="2"/>
  <c r="BI396" i="2"/>
  <c r="BH396" i="2"/>
  <c r="BG396" i="2"/>
  <c r="BF396" i="2"/>
  <c r="T396" i="2"/>
  <c r="R396" i="2"/>
  <c r="P396" i="2"/>
  <c r="BI390" i="2"/>
  <c r="BH390" i="2"/>
  <c r="BG390" i="2"/>
  <c r="BF390" i="2"/>
  <c r="T390" i="2"/>
  <c r="R390" i="2"/>
  <c r="P390" i="2"/>
  <c r="BI386" i="2"/>
  <c r="BH386" i="2"/>
  <c r="BG386" i="2"/>
  <c r="BF386" i="2"/>
  <c r="T386" i="2"/>
  <c r="R386" i="2"/>
  <c r="P386" i="2"/>
  <c r="BI383" i="2"/>
  <c r="BH383" i="2"/>
  <c r="BG383" i="2"/>
  <c r="BF383" i="2"/>
  <c r="T383" i="2"/>
  <c r="R383" i="2"/>
  <c r="P383" i="2"/>
  <c r="BI358" i="2"/>
  <c r="BH358" i="2"/>
  <c r="BG358" i="2"/>
  <c r="BF358" i="2"/>
  <c r="T358" i="2"/>
  <c r="R358" i="2"/>
  <c r="P358" i="2"/>
  <c r="BI333" i="2"/>
  <c r="BH333" i="2"/>
  <c r="BG333" i="2"/>
  <c r="BF333" i="2"/>
  <c r="T333" i="2"/>
  <c r="R333" i="2"/>
  <c r="P333" i="2"/>
  <c r="BI329" i="2"/>
  <c r="BH329" i="2"/>
  <c r="BG329" i="2"/>
  <c r="BF329" i="2"/>
  <c r="T329" i="2"/>
  <c r="R329" i="2"/>
  <c r="P329" i="2"/>
  <c r="BI326" i="2"/>
  <c r="BH326" i="2"/>
  <c r="BG326" i="2"/>
  <c r="BF326" i="2"/>
  <c r="T326" i="2"/>
  <c r="R326" i="2"/>
  <c r="P326" i="2"/>
  <c r="BI321" i="2"/>
  <c r="BH321" i="2"/>
  <c r="BG321" i="2"/>
  <c r="BF321" i="2"/>
  <c r="T321" i="2"/>
  <c r="R321" i="2"/>
  <c r="P321" i="2"/>
  <c r="BI315" i="2"/>
  <c r="BH315" i="2"/>
  <c r="BG315" i="2"/>
  <c r="BF315" i="2"/>
  <c r="T315" i="2"/>
  <c r="R315" i="2"/>
  <c r="P315" i="2"/>
  <c r="BI312" i="2"/>
  <c r="BH312" i="2"/>
  <c r="BG312" i="2"/>
  <c r="BF312" i="2"/>
  <c r="T312" i="2"/>
  <c r="R312" i="2"/>
  <c r="P312" i="2"/>
  <c r="BI307" i="2"/>
  <c r="BH307" i="2"/>
  <c r="BG307" i="2"/>
  <c r="BF307" i="2"/>
  <c r="T307" i="2"/>
  <c r="R307" i="2"/>
  <c r="P307" i="2"/>
  <c r="BI302" i="2"/>
  <c r="BH302" i="2"/>
  <c r="BG302" i="2"/>
  <c r="BF302" i="2"/>
  <c r="T302" i="2"/>
  <c r="T301" i="2" s="1"/>
  <c r="R302" i="2"/>
  <c r="R301" i="2"/>
  <c r="P302" i="2"/>
  <c r="P301" i="2" s="1"/>
  <c r="BI298" i="2"/>
  <c r="BH298" i="2"/>
  <c r="BG298" i="2"/>
  <c r="BF298" i="2"/>
  <c r="T298" i="2"/>
  <c r="R298" i="2"/>
  <c r="P298" i="2"/>
  <c r="BI294" i="2"/>
  <c r="BH294" i="2"/>
  <c r="BG294" i="2"/>
  <c r="BF294" i="2"/>
  <c r="T294" i="2"/>
  <c r="R294" i="2"/>
  <c r="P294" i="2"/>
  <c r="BI291" i="2"/>
  <c r="BH291" i="2"/>
  <c r="BG291" i="2"/>
  <c r="BF291" i="2"/>
  <c r="T291" i="2"/>
  <c r="R291" i="2"/>
  <c r="P291" i="2"/>
  <c r="BI288" i="2"/>
  <c r="BH288" i="2"/>
  <c r="BG288" i="2"/>
  <c r="BF288" i="2"/>
  <c r="T288" i="2"/>
  <c r="R288" i="2"/>
  <c r="P288" i="2"/>
  <c r="BI285" i="2"/>
  <c r="BH285" i="2"/>
  <c r="BG285" i="2"/>
  <c r="BF285" i="2"/>
  <c r="T285" i="2"/>
  <c r="R285" i="2"/>
  <c r="P285" i="2"/>
  <c r="BI279" i="2"/>
  <c r="BH279" i="2"/>
  <c r="BG279" i="2"/>
  <c r="BF279" i="2"/>
  <c r="T279" i="2"/>
  <c r="R279" i="2"/>
  <c r="P279" i="2"/>
  <c r="BI252" i="2"/>
  <c r="BH252" i="2"/>
  <c r="BG252" i="2"/>
  <c r="BF252" i="2"/>
  <c r="T252" i="2"/>
  <c r="R252" i="2"/>
  <c r="P252" i="2"/>
  <c r="BI243" i="2"/>
  <c r="BH243" i="2"/>
  <c r="BG243" i="2"/>
  <c r="BF243" i="2"/>
  <c r="T243" i="2"/>
  <c r="R243" i="2"/>
  <c r="P243" i="2"/>
  <c r="BI238" i="2"/>
  <c r="BH238" i="2"/>
  <c r="BG238" i="2"/>
  <c r="BF238" i="2"/>
  <c r="T238" i="2"/>
  <c r="R238" i="2"/>
  <c r="P238" i="2"/>
  <c r="BI235" i="2"/>
  <c r="BH235" i="2"/>
  <c r="BG235" i="2"/>
  <c r="BF235" i="2"/>
  <c r="T235" i="2"/>
  <c r="R235" i="2"/>
  <c r="P235" i="2"/>
  <c r="BI232" i="2"/>
  <c r="BH232" i="2"/>
  <c r="BG232" i="2"/>
  <c r="BF232" i="2"/>
  <c r="T232" i="2"/>
  <c r="R232" i="2"/>
  <c r="P232" i="2"/>
  <c r="BI224" i="2"/>
  <c r="BH224" i="2"/>
  <c r="BG224" i="2"/>
  <c r="BF224" i="2"/>
  <c r="T224" i="2"/>
  <c r="R224" i="2"/>
  <c r="P224" i="2"/>
  <c r="BI218" i="2"/>
  <c r="BH218" i="2"/>
  <c r="BG218" i="2"/>
  <c r="BF218" i="2"/>
  <c r="T218" i="2"/>
  <c r="R218" i="2"/>
  <c r="P218" i="2"/>
  <c r="BI192" i="2"/>
  <c r="BH192" i="2"/>
  <c r="BG192" i="2"/>
  <c r="BF192" i="2"/>
  <c r="T192" i="2"/>
  <c r="R192" i="2"/>
  <c r="P192" i="2"/>
  <c r="BI187" i="2"/>
  <c r="BH187" i="2"/>
  <c r="BG187" i="2"/>
  <c r="BF187" i="2"/>
  <c r="T187" i="2"/>
  <c r="R187" i="2"/>
  <c r="P187" i="2"/>
  <c r="BI176" i="2"/>
  <c r="BH176" i="2"/>
  <c r="BG176" i="2"/>
  <c r="BF176" i="2"/>
  <c r="T176" i="2"/>
  <c r="R176" i="2"/>
  <c r="P176" i="2"/>
  <c r="BI168" i="2"/>
  <c r="BH168" i="2"/>
  <c r="BG168" i="2"/>
  <c r="BF168" i="2"/>
  <c r="T168" i="2"/>
  <c r="R168" i="2"/>
  <c r="P168" i="2"/>
  <c r="BI163" i="2"/>
  <c r="BH163" i="2"/>
  <c r="BG163" i="2"/>
  <c r="BF163" i="2"/>
  <c r="T163" i="2"/>
  <c r="R163" i="2"/>
  <c r="P163" i="2"/>
  <c r="BI155" i="2"/>
  <c r="BH155" i="2"/>
  <c r="BG155" i="2"/>
  <c r="BF155" i="2"/>
  <c r="T155" i="2"/>
  <c r="R155" i="2"/>
  <c r="P155" i="2"/>
  <c r="BI148" i="2"/>
  <c r="BH148" i="2"/>
  <c r="BG148" i="2"/>
  <c r="BF148" i="2"/>
  <c r="T148" i="2"/>
  <c r="T147" i="2" s="1"/>
  <c r="R148" i="2"/>
  <c r="R147" i="2" s="1"/>
  <c r="P148" i="2"/>
  <c r="P147" i="2" s="1"/>
  <c r="BI142" i="2"/>
  <c r="BH142" i="2"/>
  <c r="BG142" i="2"/>
  <c r="BF142" i="2"/>
  <c r="T142" i="2"/>
  <c r="R142" i="2"/>
  <c r="P142" i="2"/>
  <c r="BI137" i="2"/>
  <c r="BH137" i="2"/>
  <c r="BG137" i="2"/>
  <c r="BF137" i="2"/>
  <c r="T137" i="2"/>
  <c r="R137" i="2"/>
  <c r="P137" i="2"/>
  <c r="BI132" i="2"/>
  <c r="BH132" i="2"/>
  <c r="BG132" i="2"/>
  <c r="BF132" i="2"/>
  <c r="T132" i="2"/>
  <c r="R132" i="2"/>
  <c r="P132" i="2"/>
  <c r="BI128" i="2"/>
  <c r="BH128" i="2"/>
  <c r="BG128" i="2"/>
  <c r="BF128" i="2"/>
  <c r="T128" i="2"/>
  <c r="R128" i="2"/>
  <c r="P128" i="2"/>
  <c r="BI125" i="2"/>
  <c r="BH125" i="2"/>
  <c r="BG125" i="2"/>
  <c r="BF125" i="2"/>
  <c r="T125" i="2"/>
  <c r="R125" i="2"/>
  <c r="P125" i="2"/>
  <c r="BI121" i="2"/>
  <c r="BH121" i="2"/>
  <c r="BG121" i="2"/>
  <c r="BF121" i="2"/>
  <c r="T121" i="2"/>
  <c r="R121" i="2"/>
  <c r="P121" i="2"/>
  <c r="BI117" i="2"/>
  <c r="BH117" i="2"/>
  <c r="BG117" i="2"/>
  <c r="BF117" i="2"/>
  <c r="T117" i="2"/>
  <c r="R117" i="2"/>
  <c r="P117" i="2"/>
  <c r="BI112" i="2"/>
  <c r="BH112" i="2"/>
  <c r="BG112" i="2"/>
  <c r="BF112" i="2"/>
  <c r="T112" i="2"/>
  <c r="R112" i="2"/>
  <c r="P112" i="2"/>
  <c r="BI107" i="2"/>
  <c r="BH107" i="2"/>
  <c r="BG107" i="2"/>
  <c r="BF107" i="2"/>
  <c r="T107" i="2"/>
  <c r="R107" i="2"/>
  <c r="P107" i="2"/>
  <c r="J101" i="2"/>
  <c r="J100" i="2"/>
  <c r="F100" i="2"/>
  <c r="F98" i="2"/>
  <c r="E96" i="2"/>
  <c r="J55" i="2"/>
  <c r="J54" i="2"/>
  <c r="F54" i="2"/>
  <c r="F52" i="2"/>
  <c r="E50" i="2"/>
  <c r="J18" i="2"/>
  <c r="E18" i="2"/>
  <c r="F55" i="2"/>
  <c r="J17" i="2"/>
  <c r="J12" i="2"/>
  <c r="J52" i="2" s="1"/>
  <c r="E7" i="2"/>
  <c r="E94" i="2" s="1"/>
  <c r="L50" i="1"/>
  <c r="AM50" i="1"/>
  <c r="AM49" i="1"/>
  <c r="L49" i="1"/>
  <c r="AM47" i="1"/>
  <c r="L47" i="1"/>
  <c r="L45" i="1"/>
  <c r="L44" i="1"/>
  <c r="BK803" i="2"/>
  <c r="J470" i="2"/>
  <c r="J747" i="2"/>
  <c r="BK396" i="2"/>
  <c r="J420" i="2"/>
  <c r="BK141" i="3"/>
  <c r="BK677" i="3"/>
  <c r="J1036" i="3"/>
  <c r="BK767" i="3"/>
  <c r="J515" i="4"/>
  <c r="J525" i="4"/>
  <c r="J997" i="4"/>
  <c r="J884" i="4"/>
  <c r="J88" i="5"/>
  <c r="J120" i="6"/>
  <c r="BK120" i="6"/>
  <c r="J153" i="6"/>
  <c r="J190" i="7"/>
  <c r="J241" i="7"/>
  <c r="BK379" i="7"/>
  <c r="J103" i="8"/>
  <c r="J100" i="9"/>
  <c r="J119" i="11"/>
  <c r="J590" i="3"/>
  <c r="J493" i="4"/>
  <c r="BK184" i="4"/>
  <c r="BK820" i="2"/>
  <c r="BK751" i="2"/>
  <c r="BK533" i="2"/>
  <c r="J672" i="3"/>
  <c r="BK151" i="4"/>
  <c r="J257" i="4"/>
  <c r="J105" i="5"/>
  <c r="BK270" i="6"/>
  <c r="J175" i="7"/>
  <c r="BK140" i="8"/>
  <c r="BK112" i="11"/>
  <c r="J112" i="12"/>
  <c r="BK809" i="2"/>
  <c r="BK383" i="2"/>
  <c r="BK1058" i="3"/>
  <c r="J1102" i="3"/>
  <c r="BK265" i="4"/>
  <c r="J1094" i="4"/>
  <c r="BK197" i="5"/>
  <c r="J231" i="6"/>
  <c r="BK160" i="7"/>
  <c r="J325" i="7"/>
  <c r="BK195" i="8"/>
  <c r="BK292" i="8"/>
  <c r="J107" i="10"/>
  <c r="J158" i="12"/>
  <c r="J113" i="15"/>
  <c r="BK789" i="2"/>
  <c r="J414" i="2"/>
  <c r="J353" i="3"/>
  <c r="J347" i="3"/>
  <c r="BK511" i="4"/>
  <c r="BK292" i="4"/>
  <c r="BK916" i="4"/>
  <c r="J135" i="6"/>
  <c r="J115" i="7"/>
  <c r="BK141" i="7"/>
  <c r="BK168" i="8"/>
  <c r="BK247" i="8"/>
  <c r="BK101" i="8"/>
  <c r="J126" i="10"/>
  <c r="BK96" i="11"/>
  <c r="J145" i="12"/>
  <c r="J90" i="16"/>
  <c r="AS61" i="1"/>
  <c r="BK1104" i="3"/>
  <c r="BK1044" i="3"/>
  <c r="BK908" i="4"/>
  <c r="BK515" i="4"/>
  <c r="BK647" i="4"/>
  <c r="J332" i="4"/>
  <c r="BK783" i="4"/>
  <c r="J140" i="5"/>
  <c r="BK125" i="6"/>
  <c r="J199" i="7"/>
  <c r="BK464" i="7"/>
  <c r="J213" i="8"/>
  <c r="BK109" i="9"/>
  <c r="J101" i="11"/>
  <c r="BK100" i="14"/>
  <c r="BK793" i="2"/>
  <c r="J1074" i="3"/>
  <c r="BK430" i="3"/>
  <c r="J408" i="3"/>
  <c r="J477" i="3"/>
  <c r="BK418" i="3"/>
  <c r="J783" i="4"/>
  <c r="J1051" i="4"/>
  <c r="BK187" i="5"/>
  <c r="J194" i="6"/>
  <c r="BK113" i="6"/>
  <c r="BK382" i="7"/>
  <c r="BK92" i="7"/>
  <c r="J312" i="8"/>
  <c r="BK114" i="9"/>
  <c r="J141" i="11"/>
  <c r="J97" i="15"/>
  <c r="J584" i="2"/>
  <c r="BK741" i="3"/>
  <c r="J767" i="3"/>
  <c r="J888" i="3"/>
  <c r="BK992" i="4"/>
  <c r="J992" i="4"/>
  <c r="J866" i="4"/>
  <c r="BK542" i="4"/>
  <c r="BK1032" i="4"/>
  <c r="J151" i="4"/>
  <c r="BK134" i="5"/>
  <c r="BK100" i="6"/>
  <c r="BK147" i="6"/>
  <c r="J351" i="7"/>
  <c r="J138" i="7"/>
  <c r="BK232" i="7"/>
  <c r="J149" i="8"/>
  <c r="J320" i="8"/>
  <c r="BK137" i="9"/>
  <c r="BK133" i="12"/>
  <c r="BK107" i="2"/>
  <c r="J432" i="2"/>
  <c r="BK1131" i="3"/>
  <c r="BK209" i="3"/>
  <c r="BK875" i="4"/>
  <c r="BK1051" i="4"/>
  <c r="BK144" i="5"/>
  <c r="J127" i="6"/>
  <c r="BK102" i="6"/>
  <c r="BK238" i="7"/>
  <c r="J292" i="7"/>
  <c r="BK259" i="8"/>
  <c r="BK157" i="8"/>
  <c r="BK119" i="11"/>
  <c r="J147" i="12"/>
  <c r="BK160" i="13"/>
  <c r="BK204" i="13"/>
  <c r="BK121" i="16"/>
  <c r="J684" i="2"/>
  <c r="BK404" i="2"/>
  <c r="BK791" i="2"/>
  <c r="J312" i="2"/>
  <c r="BK526" i="3"/>
  <c r="J764" i="3"/>
  <c r="BK532" i="3"/>
  <c r="J401" i="3"/>
  <c r="J679" i="4"/>
  <c r="BK569" i="4"/>
  <c r="BK1065" i="4"/>
  <c r="J242" i="4"/>
  <c r="BK180" i="6"/>
  <c r="BK184" i="6"/>
  <c r="BK444" i="7"/>
  <c r="J274" i="7"/>
  <c r="J261" i="8"/>
  <c r="BK294" i="8"/>
  <c r="J110" i="10"/>
  <c r="BK187" i="11"/>
  <c r="J114" i="13"/>
  <c r="J151" i="13"/>
  <c r="BK202" i="13"/>
  <c r="J111" i="16"/>
  <c r="BK323" i="3"/>
  <c r="BK912" i="3"/>
  <c r="J137" i="3"/>
  <c r="BK323" i="4"/>
  <c r="BK247" i="4"/>
  <c r="J529" i="4"/>
  <c r="BK155" i="5"/>
  <c r="J113" i="6"/>
  <c r="J240" i="6"/>
  <c r="J328" i="7"/>
  <c r="BK253" i="7"/>
  <c r="J233" i="8"/>
  <c r="BK95" i="8"/>
  <c r="J106" i="8"/>
  <c r="J129" i="10"/>
  <c r="BK213" i="11"/>
  <c r="BK127" i="12"/>
  <c r="BK107" i="16"/>
  <c r="BK502" i="2"/>
  <c r="BK426" i="2"/>
  <c r="J741" i="3"/>
  <c r="J127" i="3"/>
  <c r="J979" i="3"/>
  <c r="J1127" i="3"/>
  <c r="BK1079" i="4"/>
  <c r="J908" i="4"/>
  <c r="J270" i="4"/>
  <c r="J1082" i="4"/>
  <c r="J99" i="5"/>
  <c r="J253" i="6"/>
  <c r="J106" i="6"/>
  <c r="J456" i="7"/>
  <c r="J224" i="8"/>
  <c r="BK134" i="8"/>
  <c r="BK180" i="11"/>
  <c r="BK158" i="12"/>
  <c r="J122" i="13"/>
  <c r="J172" i="13"/>
  <c r="BK94" i="15"/>
  <c r="BK655" i="2"/>
  <c r="BK630" i="2"/>
  <c r="J329" i="2"/>
  <c r="J282" i="3"/>
  <c r="BK218" i="3"/>
  <c r="J447" i="3"/>
  <c r="J704" i="4"/>
  <c r="J453" i="4"/>
  <c r="BK193" i="5"/>
  <c r="BK88" i="5"/>
  <c r="BK108" i="6"/>
  <c r="BK387" i="7"/>
  <c r="BK119" i="7"/>
  <c r="J92" i="8"/>
  <c r="BK271" i="8"/>
  <c r="J213" i="11"/>
  <c r="J127" i="12"/>
  <c r="J109" i="16"/>
  <c r="BK298" i="2"/>
  <c r="BK939" i="3"/>
  <c r="J864" i="3"/>
  <c r="BK719" i="3"/>
  <c r="J949" i="4"/>
  <c r="J551" i="4"/>
  <c r="BK307" i="4"/>
  <c r="BK172" i="4"/>
  <c r="BK163" i="2"/>
  <c r="BK731" i="2"/>
  <c r="J302" i="2"/>
  <c r="BK599" i="3"/>
  <c r="J677" i="3"/>
  <c r="BK961" i="4"/>
  <c r="J367" i="4"/>
  <c r="J155" i="5"/>
  <c r="BK295" i="6"/>
  <c r="BK131" i="7"/>
  <c r="J259" i="8"/>
  <c r="BK198" i="8"/>
  <c r="J167" i="11"/>
  <c r="J118" i="12"/>
  <c r="J92" i="15"/>
  <c r="J820" i="2"/>
  <c r="BK458" i="2"/>
  <c r="J915" i="3"/>
  <c r="J539" i="3"/>
  <c r="BK246" i="3"/>
  <c r="BK257" i="4"/>
  <c r="J323" i="4"/>
  <c r="BK398" i="4"/>
  <c r="J175" i="5"/>
  <c r="J133" i="6"/>
  <c r="BK137" i="6"/>
  <c r="J95" i="6"/>
  <c r="BK390" i="7"/>
  <c r="BK259" i="7"/>
  <c r="BK103" i="8"/>
  <c r="BK308" i="8"/>
  <c r="J139" i="9"/>
  <c r="J126" i="11"/>
  <c r="J172" i="11"/>
  <c r="J162" i="13"/>
  <c r="BK129" i="16"/>
  <c r="J651" i="2"/>
  <c r="BK243" i="2"/>
  <c r="BK693" i="2"/>
  <c r="J655" i="2"/>
  <c r="J558" i="3"/>
  <c r="J110" i="3"/>
  <c r="J593" i="3"/>
  <c r="BK707" i="4"/>
  <c r="J532" i="4"/>
  <c r="BK196" i="4"/>
  <c r="J122" i="5"/>
  <c r="BK253" i="6"/>
  <c r="J196" i="6"/>
  <c r="J313" i="7"/>
  <c r="BK312" i="8"/>
  <c r="BK90" i="9"/>
  <c r="BK162" i="12"/>
  <c r="J126" i="16"/>
  <c r="J390" i="2"/>
  <c r="J372" i="3"/>
  <c r="BK178" i="3"/>
  <c r="J735" i="4"/>
  <c r="J1068" i="4"/>
  <c r="BK105" i="5"/>
  <c r="J117" i="6"/>
  <c r="BK184" i="7"/>
  <c r="J265" i="8"/>
  <c r="J153" i="11"/>
  <c r="J117" i="2"/>
  <c r="BK151" i="3"/>
  <c r="J658" i="3"/>
  <c r="BK532" i="4"/>
  <c r="BK236" i="4"/>
  <c r="J138" i="5"/>
  <c r="J293" i="6"/>
  <c r="J206" i="7"/>
  <c r="J215" i="8"/>
  <c r="J122" i="14"/>
  <c r="J1048" i="3"/>
  <c r="J902" i="3"/>
  <c r="J699" i="3"/>
  <c r="J499" i="4"/>
  <c r="J127" i="4"/>
  <c r="BK186" i="6"/>
  <c r="BK274" i="7"/>
  <c r="BK424" i="7"/>
  <c r="J275" i="8"/>
  <c r="J129" i="9"/>
  <c r="J426" i="2"/>
  <c r="J530" i="2"/>
  <c r="J470" i="3"/>
  <c r="BK597" i="4"/>
  <c r="BK159" i="5"/>
  <c r="BK247" i="7"/>
  <c r="J148" i="7"/>
  <c r="J310" i="8"/>
  <c r="J112" i="11"/>
  <c r="BK141" i="13"/>
  <c r="J113" i="16"/>
  <c r="J107" i="2"/>
  <c r="J640" i="2"/>
  <c r="J943" i="3"/>
  <c r="J253" i="3"/>
  <c r="J569" i="4"/>
  <c r="BK1084" i="4"/>
  <c r="BK130" i="5"/>
  <c r="BK214" i="6"/>
  <c r="BK339" i="7"/>
  <c r="J195" i="8"/>
  <c r="BK158" i="11"/>
  <c r="J124" i="13"/>
  <c r="BK145" i="13"/>
  <c r="F36" i="2"/>
  <c r="J756" i="2"/>
  <c r="J950" i="3"/>
  <c r="BK461" i="3"/>
  <c r="J1090" i="3"/>
  <c r="J370" i="4"/>
  <c r="J778" i="4"/>
  <c r="J218" i="6"/>
  <c r="J244" i="7"/>
  <c r="J328" i="8"/>
  <c r="BK101" i="11"/>
  <c r="BK1123" i="3"/>
  <c r="BK465" i="4"/>
  <c r="BK1086" i="4"/>
  <c r="J169" i="5"/>
  <c r="J665" i="2"/>
  <c r="J519" i="3"/>
  <c r="BK908" i="3"/>
  <c r="BK887" i="4"/>
  <c r="BK390" i="4"/>
  <c r="BK208" i="6"/>
  <c r="BK405" i="7"/>
  <c r="J277" i="8"/>
  <c r="BK99" i="11"/>
  <c r="J97" i="14"/>
  <c r="J709" i="2"/>
  <c r="BK331" i="3"/>
  <c r="J1086" i="3"/>
  <c r="J812" i="4"/>
  <c r="J682" i="4"/>
  <c r="J1054" i="4"/>
  <c r="J286" i="6"/>
  <c r="BK272" i="6"/>
  <c r="BK307" i="7"/>
  <c r="J121" i="8"/>
  <c r="BK118" i="9"/>
  <c r="J136" i="10"/>
  <c r="J115" i="11"/>
  <c r="J105" i="14"/>
  <c r="J294" i="2"/>
  <c r="BK575" i="2"/>
  <c r="J877" i="3"/>
  <c r="BK401" i="3"/>
  <c r="BK117" i="4"/>
  <c r="J147" i="4"/>
  <c r="BK359" i="4"/>
  <c r="BK192" i="6"/>
  <c r="BK172" i="6"/>
  <c r="BK145" i="6"/>
  <c r="BK432" i="7"/>
  <c r="J208" i="7"/>
  <c r="BK295" i="7"/>
  <c r="J180" i="8"/>
  <c r="BK279" i="8"/>
  <c r="J116" i="9"/>
  <c r="BK124" i="11"/>
  <c r="J156" i="13"/>
  <c r="BK96" i="16"/>
  <c r="J672" i="2"/>
  <c r="BK442" i="2"/>
  <c r="BK509" i="3"/>
  <c r="J1028" i="3"/>
  <c r="J522" i="3"/>
  <c r="BK1008" i="3"/>
  <c r="J1099" i="4"/>
  <c r="BK213" i="4"/>
  <c r="J511" i="4"/>
  <c r="J1029" i="4"/>
  <c r="J110" i="5"/>
  <c r="J244" i="6"/>
  <c r="J100" i="6"/>
  <c r="BK187" i="7"/>
  <c r="J382" i="7"/>
  <c r="BK128" i="8"/>
  <c r="BK131" i="10"/>
  <c r="BK151" i="12"/>
  <c r="BK101" i="15"/>
  <c r="BK580" i="2"/>
  <c r="BK872" i="3"/>
  <c r="BK692" i="3"/>
  <c r="J1008" i="3"/>
  <c r="J1096" i="3"/>
  <c r="BK884" i="4"/>
  <c r="J561" i="4"/>
  <c r="J189" i="4"/>
  <c r="BK142" i="5"/>
  <c r="J141" i="6"/>
  <c r="BK261" i="6"/>
  <c r="J365" i="7"/>
  <c r="BK296" i="8"/>
  <c r="J178" i="11"/>
  <c r="J107" i="15"/>
  <c r="F34" i="2"/>
  <c r="J872" i="4"/>
  <c r="BK120" i="5"/>
  <c r="J242" i="6"/>
  <c r="BK143" i="6"/>
  <c r="J435" i="7"/>
  <c r="BK271" i="7"/>
  <c r="J222" i="8"/>
  <c r="J323" i="8"/>
  <c r="J143" i="12"/>
  <c r="BK541" i="2"/>
  <c r="J696" i="2"/>
  <c r="J611" i="3"/>
  <c r="J1058" i="3"/>
  <c r="BK893" i="4"/>
  <c r="J828" i="4"/>
  <c r="BK166" i="4"/>
  <c r="BK699" i="4"/>
  <c r="J261" i="6"/>
  <c r="J267" i="6"/>
  <c r="BK172" i="7"/>
  <c r="BK462" i="7"/>
  <c r="BK263" i="8"/>
  <c r="J183" i="8"/>
  <c r="J292" i="8"/>
  <c r="BK106" i="11"/>
  <c r="BK118" i="12"/>
  <c r="J106" i="13"/>
  <c r="J204" i="13"/>
  <c r="BK90" i="15"/>
  <c r="BK633" i="2"/>
  <c r="BK176" i="2"/>
  <c r="J224" i="2"/>
  <c r="J597" i="2"/>
  <c r="J704" i="2"/>
  <c r="BK238" i="3"/>
  <c r="BK1102" i="3"/>
  <c r="BK936" i="3"/>
  <c r="J671" i="4"/>
  <c r="J749" i="4"/>
  <c r="BK297" i="4"/>
  <c r="J863" i="4"/>
  <c r="J103" i="5"/>
  <c r="J216" i="6"/>
  <c r="BK291" i="6"/>
  <c r="BK470" i="7"/>
  <c r="J192" i="8"/>
  <c r="J235" i="8"/>
  <c r="BK117" i="10"/>
  <c r="BK107" i="12"/>
  <c r="BK179" i="13"/>
  <c r="J109" i="13"/>
  <c r="BK151" i="13"/>
  <c r="J123" i="16"/>
  <c r="J461" i="3"/>
  <c r="J151" i="3"/>
  <c r="BK642" i="3"/>
  <c r="BK629" i="4"/>
  <c r="BK546" i="4"/>
  <c r="J1097" i="4"/>
  <c r="BK171" i="5"/>
  <c r="BK263" i="6"/>
  <c r="J115" i="6"/>
  <c r="BK138" i="7"/>
  <c r="J298" i="7"/>
  <c r="J229" i="7"/>
  <c r="J155" i="8"/>
  <c r="BK238" i="8"/>
  <c r="BK160" i="9"/>
  <c r="BK129" i="10"/>
  <c r="BK166" i="12"/>
  <c r="J118" i="14"/>
  <c r="BK766" i="2"/>
  <c r="J452" i="2"/>
  <c r="J155" i="2"/>
  <c r="J495" i="3"/>
  <c r="BK347" i="3"/>
  <c r="BK234" i="3"/>
  <c r="BK590" i="3"/>
  <c r="J162" i="4"/>
  <c r="J616" i="4"/>
  <c r="BK1094" i="4"/>
  <c r="BK113" i="5"/>
  <c r="BK231" i="6"/>
  <c r="J161" i="6"/>
  <c r="BK289" i="7"/>
  <c r="J271" i="7"/>
  <c r="BK171" i="8"/>
  <c r="BK125" i="9"/>
  <c r="BK134" i="10"/>
  <c r="J180" i="11"/>
  <c r="BK176" i="13"/>
  <c r="J103" i="13"/>
  <c r="BK113" i="16"/>
  <c r="BK481" i="2"/>
  <c r="J170" i="3"/>
  <c r="J857" i="4"/>
  <c r="J488" i="4"/>
  <c r="J191" i="5"/>
  <c r="BK205" i="6"/>
  <c r="BK251" i="6"/>
  <c r="J250" i="8"/>
  <c r="J279" i="8"/>
  <c r="J102" i="10"/>
  <c r="J165" i="11"/>
  <c r="J511" i="2"/>
  <c r="J350" i="3"/>
  <c r="BK226" i="4"/>
  <c r="J1065" i="4"/>
  <c r="J979" i="4"/>
  <c r="BK168" i="2"/>
  <c r="J321" i="2"/>
  <c r="J701" i="2"/>
  <c r="BK614" i="2"/>
  <c r="J1063" i="3"/>
  <c r="BK333" i="3"/>
  <c r="BK880" i="3"/>
  <c r="J304" i="4"/>
  <c r="J398" i="4"/>
  <c r="J988" i="4"/>
  <c r="J92" i="5"/>
  <c r="BK170" i="6"/>
  <c r="BK268" i="7"/>
  <c r="BK208" i="8"/>
  <c r="J128" i="8"/>
  <c r="BK129" i="9"/>
  <c r="BK184" i="11"/>
  <c r="BK122" i="14"/>
  <c r="BK795" i="2"/>
  <c r="J564" i="2"/>
  <c r="J168" i="2"/>
  <c r="BK709" i="3"/>
  <c r="J1044" i="3"/>
  <c r="BK810" i="3"/>
  <c r="J141" i="3"/>
  <c r="J818" i="3"/>
  <c r="BK470" i="4"/>
  <c r="J916" i="4"/>
  <c r="J142" i="4"/>
  <c r="BK671" i="4"/>
  <c r="J699" i="4"/>
  <c r="BK95" i="5"/>
  <c r="J214" i="6"/>
  <c r="BK117" i="6"/>
  <c r="J147" i="6"/>
  <c r="J354" i="7"/>
  <c r="J131" i="7"/>
  <c r="J470" i="7"/>
  <c r="J316" i="7"/>
  <c r="J168" i="8"/>
  <c r="J186" i="8"/>
  <c r="BK127" i="9"/>
  <c r="BK124" i="10"/>
  <c r="BK189" i="11"/>
  <c r="J162" i="12"/>
  <c r="J168" i="13"/>
  <c r="BK113" i="15"/>
  <c r="J104" i="16"/>
  <c r="J580" i="2"/>
  <c r="BK828" i="2"/>
  <c r="BK285" i="2"/>
  <c r="BK976" i="3"/>
  <c r="J467" i="3"/>
  <c r="J358" i="3"/>
  <c r="J1020" i="3"/>
  <c r="J1092" i="3"/>
  <c r="J255" i="4"/>
  <c r="J556" i="4"/>
  <c r="J343" i="4"/>
  <c r="J768" i="4"/>
  <c r="J183" i="5"/>
  <c r="J149" i="5"/>
  <c r="BK210" i="6"/>
  <c r="J265" i="6"/>
  <c r="BK196" i="7"/>
  <c r="BK453" i="7"/>
  <c r="J387" i="7"/>
  <c r="BK265" i="8"/>
  <c r="J257" i="8"/>
  <c r="J142" i="9"/>
  <c r="BK178" i="11"/>
  <c r="J139" i="11"/>
  <c r="BK90" i="14"/>
  <c r="J298" i="2"/>
  <c r="BK558" i="3"/>
  <c r="J1079" i="3"/>
  <c r="J621" i="3"/>
  <c r="J1106" i="3"/>
  <c r="BK611" i="3"/>
  <c r="BK592" i="4"/>
  <c r="BK147" i="4"/>
  <c r="BK735" i="4"/>
  <c r="BK1042" i="4"/>
  <c r="J665" i="4"/>
  <c r="BK149" i="5"/>
  <c r="BK218" i="6"/>
  <c r="BK265" i="6"/>
  <c r="J119" i="7"/>
  <c r="BK256" i="7"/>
  <c r="J290" i="8"/>
  <c r="BK164" i="9"/>
  <c r="BK160" i="11"/>
  <c r="J115" i="14"/>
  <c r="J781" i="2"/>
  <c r="J315" i="2"/>
  <c r="BK204" i="3"/>
  <c r="BK413" i="3"/>
  <c r="J936" i="3"/>
  <c r="J307" i="4"/>
  <c r="BK668" i="4"/>
  <c r="J546" i="4"/>
  <c r="J146" i="5"/>
  <c r="J155" i="6"/>
  <c r="J151" i="6"/>
  <c r="BK151" i="7"/>
  <c r="BK456" i="7"/>
  <c r="BK150" i="9"/>
  <c r="BK144" i="11"/>
  <c r="BK98" i="12"/>
  <c r="BK90" i="16"/>
  <c r="J238" i="2"/>
  <c r="J953" i="3"/>
  <c r="J427" i="3"/>
  <c r="J234" i="3"/>
  <c r="J553" i="3"/>
  <c r="BK504" i="3"/>
  <c r="J483" i="3"/>
  <c r="J1060" i="4"/>
  <c r="J600" i="4"/>
  <c r="BK561" i="4"/>
  <c r="BK332" i="4"/>
  <c r="BK151" i="5"/>
  <c r="J120" i="5"/>
  <c r="BK288" i="6"/>
  <c r="BK284" i="6"/>
  <c r="BK235" i="7"/>
  <c r="J238" i="7"/>
  <c r="J247" i="8"/>
  <c r="BK255" i="8"/>
  <c r="J93" i="9"/>
  <c r="J102" i="17"/>
  <c r="BK333" i="2"/>
  <c r="J669" i="2"/>
  <c r="J636" i="2"/>
  <c r="J159" i="3"/>
  <c r="J1119" i="3"/>
  <c r="J327" i="4"/>
  <c r="BK600" i="4"/>
  <c r="J462" i="4"/>
  <c r="BK128" i="5"/>
  <c r="J220" i="6"/>
  <c r="J131" i="6"/>
  <c r="BK163" i="7"/>
  <c r="J220" i="7"/>
  <c r="BK143" i="8"/>
  <c r="BK323" i="8"/>
  <c r="BK138" i="10"/>
  <c r="J101" i="12"/>
  <c r="J116" i="13"/>
  <c r="BK111" i="15"/>
  <c r="BK817" i="2"/>
  <c r="BK326" i="2"/>
  <c r="J815" i="2"/>
  <c r="J458" i="2"/>
  <c r="J682" i="3"/>
  <c r="BK447" i="3"/>
  <c r="BK1024" i="3"/>
  <c r="J985" i="4"/>
  <c r="J817" i="4"/>
  <c r="J385" i="4"/>
  <c r="J1103" i="4"/>
  <c r="BK189" i="5"/>
  <c r="BK92" i="5"/>
  <c r="J238" i="6"/>
  <c r="J196" i="7"/>
  <c r="BK122" i="7"/>
  <c r="J203" i="8"/>
  <c r="BK162" i="9"/>
  <c r="BK202" i="11"/>
  <c r="BK174" i="13"/>
  <c r="J160" i="13"/>
  <c r="BK124" i="13"/>
  <c r="J133" i="13"/>
  <c r="J93" i="16"/>
  <c r="BK770" i="3"/>
  <c r="BK1016" i="3"/>
  <c r="BK943" i="3"/>
  <c r="BK242" i="4"/>
  <c r="BK426" i="4"/>
  <c r="J714" i="4"/>
  <c r="J1057" i="4"/>
  <c r="BK126" i="5"/>
  <c r="BK274" i="6"/>
  <c r="J360" i="7"/>
  <c r="J464" i="7"/>
  <c r="BK155" i="8"/>
  <c r="BK112" i="9"/>
  <c r="J205" i="11"/>
  <c r="BK95" i="12"/>
  <c r="J99" i="15"/>
  <c r="BK781" i="2"/>
  <c r="J594" i="2"/>
  <c r="BK478" i="2"/>
  <c r="BK1063" i="3"/>
  <c r="BK764" i="3"/>
  <c r="BK1092" i="3"/>
  <c r="BK110" i="3"/>
  <c r="J961" i="4"/>
  <c r="J869" i="4"/>
  <c r="BK1060" i="4"/>
  <c r="BK691" i="4"/>
  <c r="BK176" i="6"/>
  <c r="J263" i="6"/>
  <c r="BK226" i="7"/>
  <c r="BK301" i="7"/>
  <c r="BK222" i="8"/>
  <c r="J163" i="8"/>
  <c r="J160" i="9"/>
  <c r="BK95" i="10"/>
  <c r="J136" i="12"/>
  <c r="BK137" i="13"/>
  <c r="BK154" i="13"/>
  <c r="J811" i="2"/>
  <c r="J232" i="2"/>
  <c r="BK771" i="2"/>
  <c r="J291" i="2"/>
  <c r="J235" i="2"/>
  <c r="J680" i="3"/>
  <c r="J843" i="3"/>
  <c r="J892" i="3"/>
  <c r="BK902" i="3"/>
  <c r="BK176" i="4"/>
  <c r="BK343" i="4"/>
  <c r="J611" i="4"/>
  <c r="J144" i="5"/>
  <c r="J163" i="5"/>
  <c r="BK300" i="6"/>
  <c r="BK293" i="6"/>
  <c r="BK250" i="7"/>
  <c r="J143" i="8"/>
  <c r="BK147" i="9"/>
  <c r="J149" i="11"/>
  <c r="J151" i="12"/>
  <c r="BK101" i="16"/>
  <c r="BK611" i="2"/>
  <c r="BK148" i="2"/>
  <c r="BK467" i="3"/>
  <c r="J363" i="3"/>
  <c r="J1112" i="3"/>
  <c r="J589" i="4"/>
  <c r="J763" i="4"/>
  <c r="BK107" i="4"/>
  <c r="J647" i="4"/>
  <c r="BK679" i="2"/>
  <c r="J288" i="2"/>
  <c r="J743" i="2"/>
  <c r="BK713" i="2"/>
  <c r="J176" i="2"/>
  <c r="BK144" i="3"/>
  <c r="BK950" i="3"/>
  <c r="J934" i="4"/>
  <c r="BK758" i="4"/>
  <c r="J710" i="4"/>
  <c r="J686" i="4"/>
  <c r="BK124" i="5"/>
  <c r="J176" i="6"/>
  <c r="J424" i="7"/>
  <c r="BK200" i="8"/>
  <c r="J263" i="8"/>
  <c r="BK93" i="9"/>
  <c r="BK100" i="10"/>
  <c r="BK172" i="11"/>
  <c r="BK117" i="15"/>
  <c r="J333" i="2"/>
  <c r="BK617" i="2"/>
  <c r="J34" i="2"/>
  <c r="J193" i="4"/>
  <c r="BK413" i="4"/>
  <c r="J579" i="4"/>
  <c r="BK1008" i="4"/>
  <c r="J185" i="5"/>
  <c r="BK298" i="6"/>
  <c r="BK111" i="7"/>
  <c r="J447" i="7"/>
  <c r="J255" i="8"/>
  <c r="BK142" i="9"/>
  <c r="BK192" i="11"/>
  <c r="J124" i="12"/>
  <c r="BK111" i="16"/>
  <c r="BK1012" i="3"/>
  <c r="J687" i="3"/>
  <c r="BK1127" i="3"/>
  <c r="BK263" i="3"/>
  <c r="BK1057" i="4"/>
  <c r="BK137" i="4"/>
  <c r="BK138" i="5"/>
  <c r="J108" i="6"/>
  <c r="BK149" i="6"/>
  <c r="BK399" i="7"/>
  <c r="BK231" i="8"/>
  <c r="BK235" i="8"/>
  <c r="BK156" i="11"/>
  <c r="BK149" i="12"/>
  <c r="J121" i="16"/>
  <c r="J446" i="2"/>
  <c r="BK687" i="3"/>
  <c r="BK443" i="3"/>
  <c r="J1100" i="3"/>
  <c r="BK1108" i="3"/>
  <c r="BK714" i="4"/>
  <c r="BK857" i="4"/>
  <c r="BK193" i="4"/>
  <c r="BK122" i="4"/>
  <c r="BK988" i="4"/>
  <c r="J167" i="5"/>
  <c r="BK131" i="6"/>
  <c r="BK168" i="6"/>
  <c r="BK190" i="7"/>
  <c r="J333" i="7"/>
  <c r="BK245" i="8"/>
  <c r="J231" i="8"/>
  <c r="J209" i="11"/>
  <c r="J693" i="2"/>
  <c r="BK787" i="2"/>
  <c r="J621" i="2"/>
  <c r="J340" i="3"/>
  <c r="BK192" i="3"/>
  <c r="BK1020" i="3"/>
  <c r="BK199" i="3"/>
  <c r="BK453" i="4"/>
  <c r="BK370" i="4"/>
  <c r="BK1076" i="4"/>
  <c r="J212" i="6"/>
  <c r="BK196" i="6"/>
  <c r="J414" i="7"/>
  <c r="J407" i="7"/>
  <c r="J421" i="7"/>
  <c r="BK205" i="8"/>
  <c r="J294" i="8"/>
  <c r="J90" i="9"/>
  <c r="BK170" i="11"/>
  <c r="BK127" i="13"/>
  <c r="J176" i="13"/>
  <c r="BK149" i="13"/>
  <c r="BK132" i="16"/>
  <c r="BK665" i="2"/>
  <c r="BK358" i="2"/>
  <c r="BK776" i="2"/>
  <c r="BK288" i="2"/>
  <c r="J323" i="3"/>
  <c r="J331" i="3"/>
  <c r="BK931" i="3"/>
  <c r="J281" i="4"/>
  <c r="J390" i="4"/>
  <c r="J112" i="4"/>
  <c r="BK934" i="4"/>
  <c r="BK97" i="5"/>
  <c r="J226" i="6"/>
  <c r="BK169" i="7"/>
  <c r="J466" i="7"/>
  <c r="BK215" i="8"/>
  <c r="BK233" i="8"/>
  <c r="J155" i="9"/>
  <c r="BK128" i="11"/>
  <c r="BK164" i="13"/>
  <c r="BK109" i="13"/>
  <c r="J179" i="13"/>
  <c r="J105" i="15"/>
  <c r="J128" i="2"/>
  <c r="BK953" i="3"/>
  <c r="BK682" i="3"/>
  <c r="J730" i="4"/>
  <c r="BK812" i="4"/>
  <c r="J887" i="4"/>
  <c r="BK146" i="5"/>
  <c r="J184" i="6"/>
  <c r="J170" i="6"/>
  <c r="J379" i="7"/>
  <c r="BK277" i="7"/>
  <c r="BK186" i="8"/>
  <c r="J208" i="8"/>
  <c r="J137" i="9"/>
  <c r="BK165" i="11"/>
  <c r="J133" i="12"/>
  <c r="BK126" i="16"/>
  <c r="BK747" i="2"/>
  <c r="BK709" i="2"/>
  <c r="J504" i="3"/>
  <c r="BK127" i="3"/>
  <c r="J635" i="3"/>
  <c r="BK621" i="3"/>
  <c r="J380" i="4"/>
  <c r="J726" i="4"/>
  <c r="BK189" i="4"/>
  <c r="BK839" i="4"/>
  <c r="BK140" i="5"/>
  <c r="J145" i="6"/>
  <c r="BK135" i="6"/>
  <c r="J229" i="6"/>
  <c r="BK229" i="7"/>
  <c r="J151" i="7"/>
  <c r="BK178" i="7"/>
  <c r="J242" i="8"/>
  <c r="BK139" i="9"/>
  <c r="J131" i="10"/>
  <c r="J124" i="11"/>
  <c r="BK118" i="13"/>
  <c r="J166" i="13"/>
  <c r="J95" i="14"/>
  <c r="BK302" i="2"/>
  <c r="BK584" i="2"/>
  <c r="BK1036" i="3"/>
  <c r="BK580" i="3"/>
  <c r="BK340" i="3"/>
  <c r="J629" i="4"/>
  <c r="J758" i="4"/>
  <c r="J90" i="5"/>
  <c r="J97" i="6"/>
  <c r="J160" i="7"/>
  <c r="BK416" i="7"/>
  <c r="J95" i="8"/>
  <c r="J150" i="9"/>
  <c r="J96" i="11"/>
  <c r="BK104" i="12"/>
  <c r="J101" i="16"/>
  <c r="BK390" i="2"/>
  <c r="BK282" i="3"/>
  <c r="BK998" i="3"/>
  <c r="J317" i="3"/>
  <c r="BK872" i="4"/>
  <c r="BK1035" i="4"/>
  <c r="BK799" i="2"/>
  <c r="J793" i="2"/>
  <c r="J383" i="2"/>
  <c r="J744" i="3"/>
  <c r="J1123" i="3"/>
  <c r="BK518" i="4"/>
  <c r="BK483" i="4"/>
  <c r="J161" i="5"/>
  <c r="J233" i="6"/>
  <c r="J157" i="7"/>
  <c r="BK151" i="8"/>
  <c r="BK328" i="8"/>
  <c r="J118" i="9"/>
  <c r="BK130" i="11"/>
  <c r="J99" i="13"/>
  <c r="J89" i="17"/>
  <c r="J662" i="2"/>
  <c r="J285" i="2"/>
  <c r="BK586" i="3"/>
  <c r="BK1004" i="3"/>
  <c r="BK985" i="3"/>
  <c r="BK1071" i="4"/>
  <c r="J584" i="4"/>
  <c r="J1101" i="4"/>
  <c r="BK863" i="4"/>
  <c r="BK182" i="6"/>
  <c r="BK95" i="6"/>
  <c r="J301" i="7"/>
  <c r="BK304" i="7"/>
  <c r="J302" i="8"/>
  <c r="BK224" i="8"/>
  <c r="J147" i="9"/>
  <c r="J100" i="10"/>
  <c r="J156" i="11"/>
  <c r="BK101" i="12"/>
  <c r="BK97" i="15"/>
  <c r="BK507" i="2"/>
  <c r="J751" i="2"/>
  <c r="BK696" i="2"/>
  <c r="BK970" i="3"/>
  <c r="BK593" i="3"/>
  <c r="J218" i="3"/>
  <c r="J318" i="4"/>
  <c r="BK440" i="4"/>
  <c r="J1017" i="4"/>
  <c r="J95" i="5"/>
  <c r="J129" i="6"/>
  <c r="J169" i="7"/>
  <c r="J322" i="7"/>
  <c r="J172" i="7"/>
  <c r="BK177" i="8"/>
  <c r="BK107" i="9"/>
  <c r="BK122" i="10"/>
  <c r="J121" i="12"/>
  <c r="BK95" i="14"/>
  <c r="J533" i="2"/>
  <c r="J970" i="3"/>
  <c r="J994" i="3"/>
  <c r="BK923" i="3"/>
  <c r="J908" i="3"/>
  <c r="J718" i="4"/>
  <c r="J792" i="4"/>
  <c r="J923" i="4"/>
  <c r="BK1105" i="4"/>
  <c r="J313" i="4"/>
  <c r="BK103" i="5"/>
  <c r="BK164" i="6"/>
  <c r="J172" i="6"/>
  <c r="J262" i="7"/>
  <c r="J116" i="8"/>
  <c r="BK298" i="8"/>
  <c r="BK120" i="10"/>
  <c r="J115" i="12"/>
  <c r="J111" i="15"/>
  <c r="J218" i="2"/>
  <c r="BK697" i="3"/>
  <c r="J697" i="3"/>
  <c r="BK1068" i="3"/>
  <c r="BK864" i="3"/>
  <c r="BK142" i="4"/>
  <c r="J465" i="4"/>
  <c r="BK796" i="4"/>
  <c r="J113" i="5"/>
  <c r="J249" i="6"/>
  <c r="BK325" i="7"/>
  <c r="J118" i="8"/>
  <c r="BK325" i="8"/>
  <c r="BK115" i="10"/>
  <c r="J149" i="12"/>
  <c r="J99" i="16"/>
  <c r="J307" i="2"/>
  <c r="BK440" i="3"/>
  <c r="BK133" i="3"/>
  <c r="J333" i="3"/>
  <c r="J692" i="3"/>
  <c r="J861" i="3"/>
  <c r="J155" i="4"/>
  <c r="J236" i="4"/>
  <c r="J787" i="4"/>
  <c r="J1008" i="4"/>
  <c r="BK195" i="5"/>
  <c r="J166" i="6"/>
  <c r="BK255" i="6"/>
  <c r="J154" i="7"/>
  <c r="J283" i="7"/>
  <c r="BK447" i="7"/>
  <c r="BK227" i="8"/>
  <c r="J98" i="9"/>
  <c r="J109" i="12"/>
  <c r="J125" i="2"/>
  <c r="J723" i="2"/>
  <c r="J396" i="3"/>
  <c r="J499" i="3"/>
  <c r="BK127" i="4"/>
  <c r="J507" i="4"/>
  <c r="BK525" i="4"/>
  <c r="J193" i="5"/>
  <c r="J300" i="6"/>
  <c r="BK178" i="6"/>
  <c r="J376" i="7"/>
  <c r="J405" i="7"/>
  <c r="J438" i="7"/>
  <c r="BK153" i="8"/>
  <c r="BK290" i="8"/>
  <c r="J136" i="11"/>
  <c r="BK124" i="12"/>
  <c r="J129" i="13"/>
  <c r="BK170" i="13"/>
  <c r="J101" i="15"/>
  <c r="J809" i="2"/>
  <c r="BK511" i="2"/>
  <c r="BK408" i="2"/>
  <c r="BK400" i="2"/>
  <c r="J931" i="3"/>
  <c r="BK544" i="3"/>
  <c r="J715" i="3"/>
  <c r="BK408" i="3"/>
  <c r="BK112" i="4"/>
  <c r="BK860" i="4"/>
  <c r="BK740" i="4"/>
  <c r="BK110" i="5"/>
  <c r="BK161" i="6"/>
  <c r="BK151" i="6"/>
  <c r="BK322" i="7"/>
  <c r="BK118" i="8"/>
  <c r="BK213" i="8"/>
  <c r="BK155" i="9"/>
  <c r="J158" i="11"/>
  <c r="BK158" i="13"/>
  <c r="J141" i="13"/>
  <c r="BK183" i="13"/>
  <c r="BK103" i="15"/>
  <c r="BK885" i="3"/>
  <c r="BK988" i="3"/>
  <c r="J750" i="3"/>
  <c r="BK923" i="4"/>
  <c r="J707" i="4"/>
  <c r="J122" i="4"/>
  <c r="J1110" i="4"/>
  <c r="BK165" i="5"/>
  <c r="J143" i="6"/>
  <c r="J222" i="6"/>
  <c r="BK223" i="7"/>
  <c r="J432" i="7"/>
  <c r="BK331" i="7"/>
  <c r="BK252" i="8"/>
  <c r="J269" i="8"/>
  <c r="J107" i="9"/>
  <c r="BK205" i="11"/>
  <c r="BK143" i="12"/>
  <c r="BK113" i="14"/>
  <c r="J115" i="16"/>
  <c r="BK636" i="2"/>
  <c r="BK597" i="2"/>
  <c r="BK317" i="3"/>
  <c r="J430" i="3"/>
  <c r="BK363" i="3"/>
  <c r="BK346" i="4"/>
  <c r="BK643" i="4"/>
  <c r="BK173" i="5"/>
  <c r="J108" i="5"/>
  <c r="J291" i="6"/>
  <c r="BK286" i="6"/>
  <c r="J289" i="7"/>
  <c r="BK220" i="7"/>
  <c r="BK283" i="7"/>
  <c r="BK131" i="8"/>
  <c r="BK108" i="8"/>
  <c r="BK152" i="9"/>
  <c r="BK102" i="10"/>
  <c r="J134" i="11"/>
  <c r="J154" i="13"/>
  <c r="BK120" i="13"/>
  <c r="BK97" i="14"/>
  <c r="BK123" i="16"/>
  <c r="J121" i="2"/>
  <c r="J400" i="2"/>
  <c r="J192" i="2"/>
  <c r="BK735" i="2"/>
  <c r="J828" i="2"/>
  <c r="J464" i="2"/>
  <c r="J137" i="2"/>
  <c r="BK648" i="3"/>
  <c r="J222" i="3"/>
  <c r="BK350" i="3"/>
  <c r="BK522" i="3"/>
  <c r="BK253" i="3"/>
  <c r="BK159" i="3"/>
  <c r="J458" i="3"/>
  <c r="BK603" i="4"/>
  <c r="BK801" i="4"/>
  <c r="BK800" i="4" s="1"/>
  <c r="J800" i="4" s="1"/>
  <c r="J76" i="4" s="1"/>
  <c r="J1026" i="4"/>
  <c r="BK1029" i="4"/>
  <c r="J273" i="4"/>
  <c r="J132" i="5"/>
  <c r="BK188" i="6"/>
  <c r="J255" i="6"/>
  <c r="BK240" i="6"/>
  <c r="J343" i="7"/>
  <c r="J331" i="7"/>
  <c r="J459" i="7"/>
  <c r="J166" i="7"/>
  <c r="J273" i="8"/>
  <c r="J157" i="9"/>
  <c r="BK194" i="11"/>
  <c r="J100" i="14"/>
  <c r="BK688" i="2"/>
  <c r="J142" i="2"/>
  <c r="BK715" i="3"/>
  <c r="BK1135" i="3"/>
  <c r="BK994" i="3"/>
  <c r="BK1038" i="4"/>
  <c r="BK556" i="4"/>
  <c r="BK418" i="4"/>
  <c r="BK807" i="2"/>
  <c r="BK329" i="2"/>
  <c r="BK651" i="2"/>
  <c r="J481" i="2"/>
  <c r="J1053" i="3"/>
  <c r="J1068" i="3"/>
  <c r="BK486" i="3"/>
  <c r="J297" i="4"/>
  <c r="BK1054" i="4"/>
  <c r="BK169" i="5"/>
  <c r="J198" i="6"/>
  <c r="BK373" i="7"/>
  <c r="J220" i="8"/>
  <c r="J300" i="8"/>
  <c r="J124" i="10"/>
  <c r="BK104" i="11"/>
  <c r="BK139" i="13"/>
  <c r="BK117" i="16"/>
  <c r="BK801" i="2"/>
  <c r="J243" i="2"/>
  <c r="J204" i="3"/>
  <c r="BK1088" i="3"/>
  <c r="J905" i="3"/>
  <c r="J258" i="3"/>
  <c r="J107" i="4"/>
  <c r="BK273" i="4"/>
  <c r="BK551" i="4"/>
  <c r="J97" i="5"/>
  <c r="BK110" i="6"/>
  <c r="BK281" i="6"/>
  <c r="BK429" i="7"/>
  <c r="BK414" i="7"/>
  <c r="J393" i="7"/>
  <c r="BK203" i="8"/>
  <c r="BK300" i="8"/>
  <c r="J240" i="8"/>
  <c r="BK116" i="9"/>
  <c r="J194" i="11"/>
  <c r="BK122" i="13"/>
  <c r="J108" i="14"/>
  <c r="J108" i="17"/>
  <c r="BK137" i="2"/>
  <c r="BK723" i="2"/>
  <c r="J561" i="2"/>
  <c r="J599" i="3"/>
  <c r="J486" i="3"/>
  <c r="BK789" i="3"/>
  <c r="J1032" i="4"/>
  <c r="J180" i="4"/>
  <c r="BK327" i="4"/>
  <c r="J1086" i="4"/>
  <c r="BK86" i="5"/>
  <c r="J174" i="6"/>
  <c r="J284" i="6"/>
  <c r="J268" i="7"/>
  <c r="J126" i="7"/>
  <c r="J444" i="7"/>
  <c r="J252" i="8"/>
  <c r="J287" i="8"/>
  <c r="J105" i="10"/>
  <c r="J189" i="11"/>
  <c r="BK130" i="12"/>
  <c r="BK92" i="15"/>
  <c r="BK643" i="2"/>
  <c r="BK192" i="2"/>
  <c r="J719" i="3"/>
  <c r="BK957" i="3"/>
  <c r="J928" i="3"/>
  <c r="J1038" i="4"/>
  <c r="J393" i="4"/>
  <c r="J845" i="4"/>
  <c r="J542" i="4"/>
  <c r="BK787" i="4"/>
  <c r="BK132" i="5"/>
  <c r="J270" i="6"/>
  <c r="BK313" i="7"/>
  <c r="J137" i="8"/>
  <c r="BK134" i="9"/>
  <c r="BK167" i="11"/>
  <c r="BK147" i="12"/>
  <c r="BK104" i="16"/>
  <c r="BK232" i="2"/>
  <c r="J1024" i="3"/>
  <c r="BK483" i="3"/>
  <c r="BK1119" i="3"/>
  <c r="BK979" i="4"/>
  <c r="BK621" i="4"/>
  <c r="BK718" i="4"/>
  <c r="J221" i="4"/>
  <c r="J153" i="5"/>
  <c r="BK244" i="6"/>
  <c r="BK157" i="7"/>
  <c r="BK354" i="7"/>
  <c r="BK269" i="8"/>
  <c r="BK136" i="10"/>
  <c r="BK136" i="12"/>
  <c r="BK105" i="14"/>
  <c r="J163" i="2"/>
  <c r="BK793" i="3"/>
  <c r="BK495" i="3"/>
  <c r="J1012" i="3"/>
  <c r="BK1079" i="3"/>
  <c r="J901" i="4"/>
  <c r="J247" i="4"/>
  <c r="BK607" i="4"/>
  <c r="J359" i="4"/>
  <c r="BK845" i="4"/>
  <c r="J173" i="5"/>
  <c r="BK277" i="6"/>
  <c r="BK259" i="6"/>
  <c r="BK233" i="6"/>
  <c r="BK292" i="7"/>
  <c r="J450" i="7"/>
  <c r="BK275" i="8"/>
  <c r="BK146" i="8"/>
  <c r="BK162" i="11"/>
  <c r="BK824" i="2"/>
  <c r="J761" i="2"/>
  <c r="BK242" i="8"/>
  <c r="J108" i="8"/>
  <c r="BK97" i="10"/>
  <c r="J144" i="11"/>
  <c r="J120" i="13"/>
  <c r="J174" i="13"/>
  <c r="J120" i="14"/>
  <c r="J96" i="16"/>
  <c r="BK432" i="2"/>
  <c r="BK291" i="2"/>
  <c r="BK490" i="2"/>
  <c r="J679" i="2"/>
  <c r="J443" i="3"/>
  <c r="BK877" i="3"/>
  <c r="J783" i="3"/>
  <c r="BK507" i="4"/>
  <c r="J643" i="4"/>
  <c r="J137" i="4"/>
  <c r="BK423" i="4"/>
  <c r="J181" i="5"/>
  <c r="J104" i="6"/>
  <c r="BK357" i="7"/>
  <c r="J357" i="7"/>
  <c r="J151" i="8"/>
  <c r="J325" i="8"/>
  <c r="J125" i="9"/>
  <c r="J162" i="11"/>
  <c r="BK156" i="13"/>
  <c r="J187" i="13"/>
  <c r="J149" i="13"/>
  <c r="J92" i="14"/>
  <c r="J817" i="2"/>
  <c r="BK452" i="3"/>
  <c r="J192" i="3"/>
  <c r="J740" i="4"/>
  <c r="J745" i="4"/>
  <c r="BK410" i="4"/>
  <c r="BK817" i="4"/>
  <c r="BK99" i="5"/>
  <c r="BK279" i="6"/>
  <c r="J390" i="7"/>
  <c r="BK376" i="7"/>
  <c r="BK257" i="8"/>
  <c r="BK317" i="8"/>
  <c r="J134" i="10"/>
  <c r="J202" i="11"/>
  <c r="J166" i="12"/>
  <c r="BK113" i="17"/>
  <c r="J719" i="2"/>
  <c r="J643" i="2"/>
  <c r="BK658" i="3"/>
  <c r="J568" i="3"/>
  <c r="J770" i="3"/>
  <c r="BK271" i="3"/>
  <c r="BK180" i="4"/>
  <c r="BK773" i="4"/>
  <c r="BK521" i="4"/>
  <c r="BK682" i="4"/>
  <c r="J165" i="5"/>
  <c r="BK139" i="6"/>
  <c r="BK104" i="6"/>
  <c r="J304" i="7"/>
  <c r="J214" i="7"/>
  <c r="BK401" i="7"/>
  <c r="BK113" i="8"/>
  <c r="J165" i="8"/>
  <c r="J127" i="9"/>
  <c r="BK146" i="11"/>
  <c r="J139" i="12"/>
  <c r="BK191" i="13"/>
  <c r="J170" i="13"/>
  <c r="BK109" i="16"/>
  <c r="J791" i="2"/>
  <c r="J404" i="2"/>
  <c r="BK719" i="2"/>
  <c r="J688" i="2"/>
  <c r="BK574" i="3"/>
  <c r="BK605" i="3"/>
  <c r="BK1094" i="3"/>
  <c r="J642" i="3"/>
  <c r="J953" i="4"/>
  <c r="BK1103" i="4"/>
  <c r="J117" i="4"/>
  <c r="BK116" i="5"/>
  <c r="BK163" i="5"/>
  <c r="J180" i="6"/>
  <c r="BK166" i="7"/>
  <c r="BK351" i="7"/>
  <c r="BK199" i="7"/>
  <c r="J315" i="8"/>
  <c r="J115" i="10"/>
  <c r="BK438" i="2"/>
  <c r="BK1032" i="3"/>
  <c r="J988" i="3"/>
  <c r="J227" i="3"/>
  <c r="J437" i="4"/>
  <c r="BK686" i="4"/>
  <c r="J796" i="4"/>
  <c r="J799" i="2"/>
  <c r="J408" i="2"/>
  <c r="J771" i="2"/>
  <c r="BK464" i="2"/>
  <c r="J867" i="3"/>
  <c r="J263" i="3"/>
  <c r="J1004" i="3"/>
  <c r="BK890" i="4"/>
  <c r="BK1099" i="4"/>
  <c r="BK175" i="5"/>
  <c r="J224" i="6"/>
  <c r="BK217" i="7"/>
  <c r="J453" i="7"/>
  <c r="BK137" i="8"/>
  <c r="J200" i="8"/>
  <c r="BK103" i="9"/>
  <c r="J121" i="11"/>
  <c r="BK145" i="12"/>
  <c r="BK107" i="15"/>
  <c r="BK805" i="2"/>
  <c r="BK386" i="2"/>
  <c r="BK499" i="3"/>
  <c r="BK227" i="3"/>
  <c r="J1135" i="3"/>
  <c r="BK539" i="3"/>
  <c r="BK985" i="4"/>
  <c r="BK749" i="4"/>
  <c r="BK611" i="4"/>
  <c r="BK1002" i="4"/>
  <c r="J142" i="5"/>
  <c r="BK229" i="6"/>
  <c r="J164" i="6"/>
  <c r="J259" i="7"/>
  <c r="BK286" i="7"/>
  <c r="J280" i="7"/>
  <c r="BK217" i="8"/>
  <c r="J174" i="8"/>
  <c r="J308" i="8"/>
  <c r="J95" i="9"/>
  <c r="J132" i="11"/>
  <c r="BK109" i="12"/>
  <c r="BK108" i="14"/>
  <c r="BK811" i="2"/>
  <c r="BK420" i="2"/>
  <c r="J739" i="2"/>
  <c r="J731" i="2"/>
  <c r="BK680" i="3"/>
  <c r="BK744" i="3"/>
  <c r="BK568" i="3"/>
  <c r="BK488" i="4"/>
  <c r="J668" i="4"/>
  <c r="J265" i="4"/>
  <c r="J86" i="5"/>
  <c r="J157" i="6"/>
  <c r="BK333" i="7"/>
  <c r="BK139" i="11"/>
  <c r="BK109" i="15"/>
  <c r="J490" i="2"/>
  <c r="BK960" i="3"/>
  <c r="BK1115" i="3"/>
  <c r="BK589" i="4"/>
  <c r="BK1068" i="4"/>
  <c r="J123" i="6"/>
  <c r="BK265" i="7"/>
  <c r="BK220" i="8"/>
  <c r="J122" i="9"/>
  <c r="J106" i="11"/>
  <c r="F35" i="2"/>
  <c r="J339" i="7"/>
  <c r="J138" i="10"/>
  <c r="BK143" i="13"/>
  <c r="BK131" i="13"/>
  <c r="J279" i="2"/>
  <c r="J549" i="3"/>
  <c r="BK584" i="4"/>
  <c r="J418" i="4"/>
  <c r="BK504" i="4"/>
  <c r="J102" i="6"/>
  <c r="BK407" i="7"/>
  <c r="J310" i="7"/>
  <c r="BK229" i="8"/>
  <c r="J229" i="8"/>
  <c r="BK121" i="11"/>
  <c r="BK116" i="13"/>
  <c r="J727" i="2"/>
  <c r="BK121" i="2"/>
  <c r="J436" i="3"/>
  <c r="BK184" i="3"/>
  <c r="BK1097" i="4"/>
  <c r="BK90" i="5"/>
  <c r="BK141" i="6"/>
  <c r="BK438" i="7"/>
  <c r="J98" i="8"/>
  <c r="BK310" i="8"/>
  <c r="J187" i="11"/>
  <c r="J95" i="12"/>
  <c r="BK194" i="13"/>
  <c r="J103" i="15"/>
  <c r="BK530" i="2"/>
  <c r="J633" i="2"/>
  <c r="BK433" i="3"/>
  <c r="BK892" i="3"/>
  <c r="BK663" i="3"/>
  <c r="J132" i="4"/>
  <c r="BK183" i="5"/>
  <c r="J281" i="6"/>
  <c r="BK343" i="7"/>
  <c r="J317" i="8"/>
  <c r="BK126" i="11"/>
  <c r="BK120" i="14"/>
  <c r="J113" i="17"/>
  <c r="BK294" i="2"/>
  <c r="BK753" i="3"/>
  <c r="J1088" i="3"/>
  <c r="BK763" i="4"/>
  <c r="J621" i="4"/>
  <c r="J470" i="4"/>
  <c r="J942" i="4"/>
  <c r="BK561" i="2"/>
  <c r="BK155" i="2"/>
  <c r="BK218" i="2"/>
  <c r="BK672" i="3"/>
  <c r="BK358" i="3"/>
  <c r="BK148" i="3"/>
  <c r="J213" i="4"/>
  <c r="BK493" i="4"/>
  <c r="J1084" i="4"/>
  <c r="BK157" i="6"/>
  <c r="J125" i="6"/>
  <c r="BK298" i="7"/>
  <c r="J113" i="8"/>
  <c r="J144" i="9"/>
  <c r="BK112" i="10"/>
  <c r="BK149" i="11"/>
  <c r="BK118" i="14"/>
  <c r="J129" i="16"/>
  <c r="J502" i="2"/>
  <c r="BK1028" i="3"/>
  <c r="J418" i="3"/>
  <c r="J526" i="3"/>
  <c r="J793" i="3"/>
  <c r="BK462" i="4"/>
  <c r="BK866" i="4"/>
  <c r="BK970" i="4"/>
  <c r="BK179" i="5"/>
  <c r="BK249" i="6"/>
  <c r="J295" i="6"/>
  <c r="J181" i="7"/>
  <c r="BK421" i="7"/>
  <c r="J111" i="7"/>
  <c r="J177" i="8"/>
  <c r="J217" i="8"/>
  <c r="BK123" i="8"/>
  <c r="BK122" i="9"/>
  <c r="J184" i="11"/>
  <c r="BK115" i="12"/>
  <c r="BK103" i="13"/>
  <c r="J94" i="15"/>
  <c r="J787" i="2"/>
  <c r="BK414" i="2"/>
  <c r="BK761" i="2"/>
  <c r="J386" i="2"/>
  <c r="J663" i="3"/>
  <c r="J1032" i="3"/>
  <c r="J1098" i="3"/>
  <c r="J1115" i="3"/>
  <c r="J691" i="4"/>
  <c r="J655" i="4"/>
  <c r="BK792" i="4"/>
  <c r="BK281" i="4"/>
  <c r="BK122" i="5"/>
  <c r="J202" i="6"/>
  <c r="J288" i="6"/>
  <c r="BK129" i="6"/>
  <c r="J253" i="7"/>
  <c r="BK365" i="7"/>
  <c r="J462" i="7"/>
  <c r="J223" i="7"/>
  <c r="BK92" i="8"/>
  <c r="J245" i="8"/>
  <c r="BK180" i="8"/>
  <c r="BK144" i="9"/>
  <c r="J97" i="10"/>
  <c r="J160" i="11"/>
  <c r="J130" i="12"/>
  <c r="J90" i="14"/>
  <c r="BK89" i="17"/>
  <c r="BK701" i="2"/>
  <c r="F37" i="2"/>
  <c r="BK161" i="5"/>
  <c r="J137" i="6"/>
  <c r="J277" i="7"/>
  <c r="BK154" i="7"/>
  <c r="BK211" i="8"/>
  <c r="BK160" i="8"/>
  <c r="BK105" i="10"/>
  <c r="J170" i="11"/>
  <c r="J147" i="13"/>
  <c r="BK118" i="17"/>
  <c r="J507" i="2"/>
  <c r="BK815" i="3"/>
  <c r="J1084" i="3"/>
  <c r="J148" i="3"/>
  <c r="BK651" i="3"/>
  <c r="J960" i="3"/>
  <c r="BK222" i="3"/>
  <c r="J912" i="3"/>
  <c r="J440" i="4"/>
  <c r="J483" i="4"/>
  <c r="BK200" i="4"/>
  <c r="J893" i="4"/>
  <c r="J1076" i="4"/>
  <c r="J1105" i="4"/>
  <c r="BK726" i="4"/>
  <c r="J101" i="5"/>
  <c r="J124" i="5"/>
  <c r="J139" i="6"/>
  <c r="J279" i="6"/>
  <c r="J205" i="6"/>
  <c r="J265" i="7"/>
  <c r="J373" i="7"/>
  <c r="J160" i="8"/>
  <c r="J267" i="8"/>
  <c r="BK273" i="8"/>
  <c r="J105" i="9"/>
  <c r="BK112" i="12"/>
  <c r="J807" i="2"/>
  <c r="BK279" i="2"/>
  <c r="J735" i="2"/>
  <c r="BK117" i="2"/>
  <c r="J923" i="3"/>
  <c r="J753" i="3"/>
  <c r="J985" i="3"/>
  <c r="BK704" i="3"/>
  <c r="J597" i="4"/>
  <c r="J639" i="4"/>
  <c r="BK132" i="4"/>
  <c r="J970" i="4"/>
  <c r="J189" i="5"/>
  <c r="J159" i="6"/>
  <c r="J259" i="6"/>
  <c r="BK155" i="6"/>
  <c r="BK211" i="7"/>
  <c r="J211" i="7"/>
  <c r="J295" i="7"/>
  <c r="BK240" i="8"/>
  <c r="J227" i="8"/>
  <c r="J306" i="8"/>
  <c r="BK110" i="10"/>
  <c r="J175" i="11"/>
  <c r="J131" i="13"/>
  <c r="BK197" i="13"/>
  <c r="BK129" i="13"/>
  <c r="BK115" i="14"/>
  <c r="J132" i="16"/>
  <c r="J803" i="2"/>
  <c r="J478" i="2"/>
  <c r="J112" i="2"/>
  <c r="J187" i="2"/>
  <c r="BK756" i="2"/>
  <c r="BK224" i="2"/>
  <c r="BK662" i="2"/>
  <c r="BK119" i="3"/>
  <c r="J178" i="3"/>
  <c r="J424" i="3"/>
  <c r="J651" i="3"/>
  <c r="J823" i="4"/>
  <c r="J200" i="4"/>
  <c r="BK901" i="4"/>
  <c r="BK655" i="4"/>
  <c r="BK457" i="4"/>
  <c r="J151" i="5"/>
  <c r="J210" i="6"/>
  <c r="BK115" i="6"/>
  <c r="BK244" i="7"/>
  <c r="BK148" i="7"/>
  <c r="BK316" i="7"/>
  <c r="BK146" i="7"/>
  <c r="J123" i="8"/>
  <c r="J284" i="8"/>
  <c r="J162" i="9"/>
  <c r="BK115" i="11"/>
  <c r="BK166" i="13"/>
  <c r="BK162" i="13"/>
  <c r="J137" i="13"/>
  <c r="J118" i="13"/>
  <c r="J109" i="15"/>
  <c r="J252" i="2"/>
  <c r="J199" i="3"/>
  <c r="J1104" i="3"/>
  <c r="J440" i="3"/>
  <c r="J1042" i="4"/>
  <c r="BK159" i="4"/>
  <c r="J875" i="4"/>
  <c r="BK1101" i="4"/>
  <c r="J831" i="4"/>
  <c r="J177" i="5"/>
  <c r="J236" i="6"/>
  <c r="BK202" i="6"/>
  <c r="BK198" i="6"/>
  <c r="BK241" i="7"/>
  <c r="J232" i="7"/>
  <c r="BK126" i="7"/>
  <c r="BK214" i="7"/>
  <c r="J271" i="8"/>
  <c r="BK315" i="8"/>
  <c r="J296" i="8"/>
  <c r="BK132" i="9"/>
  <c r="J122" i="10"/>
  <c r="J104" i="11"/>
  <c r="J158" i="13"/>
  <c r="J90" i="15"/>
  <c r="J96" i="17"/>
  <c r="BK684" i="2"/>
  <c r="BK235" i="2"/>
  <c r="BK312" i="2"/>
  <c r="BK372" i="3"/>
  <c r="BK424" i="3"/>
  <c r="J1131" i="3"/>
  <c r="BK915" i="3"/>
  <c r="J839" i="4"/>
  <c r="J457" i="4"/>
  <c r="BK537" i="4"/>
  <c r="J521" i="4"/>
  <c r="J537" i="4"/>
  <c r="BK1013" i="4"/>
  <c r="BK167" i="5"/>
  <c r="J257" i="6"/>
  <c r="J277" i="6"/>
  <c r="BK194" i="6"/>
  <c r="BK226" i="6"/>
  <c r="J184" i="7"/>
  <c r="J122" i="7"/>
  <c r="J429" i="7"/>
  <c r="BK459" i="7"/>
  <c r="J211" i="8"/>
  <c r="BK116" i="8"/>
  <c r="BK120" i="9"/>
  <c r="BK209" i="11"/>
  <c r="J135" i="13"/>
  <c r="J202" i="13"/>
  <c r="J143" i="13"/>
  <c r="J115" i="15"/>
  <c r="J611" i="2"/>
  <c r="BK813" i="2"/>
  <c r="J789" i="3"/>
  <c r="BK342" i="3"/>
  <c r="BK1100" i="3"/>
  <c r="J890" i="4"/>
  <c r="J1089" i="4"/>
  <c r="J149" i="6"/>
  <c r="J178" i="7"/>
  <c r="J189" i="8"/>
  <c r="J112" i="9"/>
  <c r="J103" i="14"/>
  <c r="BK102" i="17"/>
  <c r="BK452" i="2"/>
  <c r="J532" i="3"/>
  <c r="BK1048" i="3"/>
  <c r="J810" i="3"/>
  <c r="BK1026" i="4"/>
  <c r="BK367" i="4"/>
  <c r="BK842" i="4"/>
  <c r="BK108" i="5"/>
  <c r="J496" i="2"/>
  <c r="BK112" i="2"/>
  <c r="J617" i="2"/>
  <c r="J442" i="2"/>
  <c r="J413" i="3"/>
  <c r="BK1112" i="3"/>
  <c r="BK745" i="4"/>
  <c r="J955" i="4"/>
  <c r="BK704" i="4"/>
  <c r="J274" i="6"/>
  <c r="BK212" i="6"/>
  <c r="J163" i="7"/>
  <c r="J304" i="8"/>
  <c r="BK98" i="9"/>
  <c r="J128" i="11"/>
  <c r="BK155" i="12"/>
  <c r="J117" i="16"/>
  <c r="BK446" i="2"/>
  <c r="BK928" i="3"/>
  <c r="J880" i="3"/>
  <c r="BK492" i="3"/>
  <c r="BK1086" i="3"/>
  <c r="BK953" i="4"/>
  <c r="J475" i="4"/>
  <c r="BK499" i="4"/>
  <c r="J1107" i="4"/>
  <c r="J126" i="5"/>
  <c r="BK118" i="5"/>
  <c r="BK246" i="6"/>
  <c r="J192" i="6"/>
  <c r="J235" i="7"/>
  <c r="BK441" i="7"/>
  <c r="BK284" i="8"/>
  <c r="BK331" i="8"/>
  <c r="J101" i="8"/>
  <c r="J117" i="10"/>
  <c r="BK197" i="11"/>
  <c r="BK103" i="14"/>
  <c r="BK99" i="16"/>
  <c r="J805" i="2"/>
  <c r="J148" i="2"/>
  <c r="BK470" i="2"/>
  <c r="BK187" i="2"/>
  <c r="J119" i="3"/>
  <c r="J1040" i="3"/>
  <c r="BK888" i="3"/>
  <c r="BK861" i="3"/>
  <c r="J1013" i="4"/>
  <c r="BK401" i="4"/>
  <c r="BK1089" i="4"/>
  <c r="BK768" i="4"/>
  <c r="BK181" i="5"/>
  <c r="J246" i="6"/>
  <c r="J251" i="6"/>
  <c r="J193" i="7"/>
  <c r="J226" i="7"/>
  <c r="BK189" i="8"/>
  <c r="BK304" i="8"/>
  <c r="J109" i="9"/>
  <c r="BK109" i="11"/>
  <c r="J141" i="12"/>
  <c r="BK119" i="16"/>
  <c r="J801" i="2"/>
  <c r="BK315" i="2"/>
  <c r="BK396" i="3"/>
  <c r="BK427" i="3"/>
  <c r="J605" i="3"/>
  <c r="BK353" i="3"/>
  <c r="J377" i="4"/>
  <c r="BK364" i="4"/>
  <c r="J176" i="4"/>
  <c r="BK221" i="4"/>
  <c r="BK385" i="4"/>
  <c r="J130" i="5"/>
  <c r="BK236" i="6"/>
  <c r="J92" i="7"/>
  <c r="BK192" i="8"/>
  <c r="BK149" i="8"/>
  <c r="J120" i="10"/>
  <c r="J145" i="13"/>
  <c r="BK99" i="15"/>
  <c r="BK496" i="2"/>
  <c r="BK549" i="3"/>
  <c r="J133" i="3"/>
  <c r="BK821" i="3"/>
  <c r="J184" i="3"/>
  <c r="BK679" i="4"/>
  <c r="J801" i="4"/>
  <c r="J860" i="4"/>
  <c r="BK185" i="5"/>
  <c r="BK200" i="6"/>
  <c r="BK206" i="7"/>
  <c r="BK261" i="8"/>
  <c r="J95" i="10"/>
  <c r="J164" i="13"/>
  <c r="BK108" i="17"/>
  <c r="J396" i="2"/>
  <c r="BK137" i="3"/>
  <c r="J872" i="3"/>
  <c r="J209" i="3"/>
  <c r="BK1090" i="3"/>
  <c r="J292" i="4"/>
  <c r="BK313" i="4"/>
  <c r="BK393" i="4"/>
  <c r="J196" i="4"/>
  <c r="BK475" i="4"/>
  <c r="BK579" i="4"/>
  <c r="BK136" i="5"/>
  <c r="BK242" i="6"/>
  <c r="BK257" i="6"/>
  <c r="J141" i="7"/>
  <c r="BK208" i="7"/>
  <c r="BK282" i="8"/>
  <c r="J205" i="8"/>
  <c r="J134" i="9"/>
  <c r="BK141" i="12"/>
  <c r="J776" i="2"/>
  <c r="BK252" i="2"/>
  <c r="BK238" i="2"/>
  <c r="J509" i="3"/>
  <c r="J815" i="3"/>
  <c r="BK470" i="3"/>
  <c r="BK710" i="4"/>
  <c r="BK823" i="4"/>
  <c r="J426" i="4"/>
  <c r="J171" i="5"/>
  <c r="BK216" i="6"/>
  <c r="BK435" i="7"/>
  <c r="J307" i="7"/>
  <c r="J146" i="8"/>
  <c r="BK165" i="8"/>
  <c r="BK126" i="10"/>
  <c r="J151" i="11"/>
  <c r="J183" i="13"/>
  <c r="J139" i="13"/>
  <c r="BK135" i="13"/>
  <c r="BK96" i="17"/>
  <c r="BK594" i="2"/>
  <c r="J795" i="2"/>
  <c r="J132" i="2"/>
  <c r="BK564" i="2"/>
  <c r="J957" i="3"/>
  <c r="BK1040" i="3"/>
  <c r="J144" i="3"/>
  <c r="J504" i="4"/>
  <c r="BK730" i="4"/>
  <c r="J401" i="4"/>
  <c r="J179" i="5"/>
  <c r="BK153" i="6"/>
  <c r="J298" i="6"/>
  <c r="J286" i="7"/>
  <c r="BK181" i="7"/>
  <c r="BK106" i="8"/>
  <c r="BK92" i="10"/>
  <c r="J200" i="13"/>
  <c r="BK147" i="13"/>
  <c r="BK200" i="13"/>
  <c r="J181" i="13"/>
  <c r="J118" i="17"/>
  <c r="J580" i="3"/>
  <c r="J667" i="3"/>
  <c r="J1110" i="3"/>
  <c r="J410" i="4"/>
  <c r="J754" i="4"/>
  <c r="BK255" i="4"/>
  <c r="BK177" i="5"/>
  <c r="J136" i="5"/>
  <c r="J110" i="6"/>
  <c r="BK193" i="7"/>
  <c r="BK450" i="7"/>
  <c r="J441" i="7"/>
  <c r="J171" i="8"/>
  <c r="J132" i="9"/>
  <c r="BK141" i="11"/>
  <c r="J130" i="11"/>
  <c r="J117" i="15"/>
  <c r="BK739" i="2"/>
  <c r="BK783" i="3"/>
  <c r="J704" i="3"/>
  <c r="BK1053" i="3"/>
  <c r="BK1074" i="3"/>
  <c r="BK958" i="4"/>
  <c r="BK997" i="4"/>
  <c r="J364" i="4"/>
  <c r="J346" i="4"/>
  <c r="J197" i="5"/>
  <c r="J128" i="5"/>
  <c r="BK190" i="6"/>
  <c r="J188" i="6"/>
  <c r="J146" i="7"/>
  <c r="J395" i="7"/>
  <c r="J198" i="8"/>
  <c r="BK306" i="8"/>
  <c r="J282" i="8"/>
  <c r="BK100" i="9"/>
  <c r="J192" i="11"/>
  <c r="J197" i="13"/>
  <c r="BK181" i="13"/>
  <c r="BK99" i="13"/>
  <c r="J107" i="16"/>
  <c r="BK704" i="2"/>
  <c r="J824" i="2"/>
  <c r="BK128" i="2"/>
  <c r="BK672" i="2"/>
  <c r="J541" i="2"/>
  <c r="BK436" i="3"/>
  <c r="BK905" i="3"/>
  <c r="BK750" i="3"/>
  <c r="BK979" i="3"/>
  <c r="BK1017" i="4"/>
  <c r="BK377" i="4"/>
  <c r="BK162" i="4"/>
  <c r="BK1110" i="4"/>
  <c r="J958" i="4"/>
  <c r="J118" i="5"/>
  <c r="J182" i="6"/>
  <c r="BK159" i="6"/>
  <c r="BK123" i="6"/>
  <c r="J401" i="7"/>
  <c r="J187" i="7"/>
  <c r="BK310" i="7"/>
  <c r="J157" i="8"/>
  <c r="BK302" i="8"/>
  <c r="BK157" i="9"/>
  <c r="J112" i="10"/>
  <c r="J98" i="12"/>
  <c r="J104" i="12"/>
  <c r="BK115" i="15"/>
  <c r="BK538" i="2"/>
  <c r="BK621" i="2"/>
  <c r="BK458" i="3"/>
  <c r="BK1110" i="3"/>
  <c r="J648" i="3"/>
  <c r="BK1082" i="4"/>
  <c r="BK949" i="4"/>
  <c r="BK529" i="4"/>
  <c r="BK1107" i="4"/>
  <c r="J630" i="2"/>
  <c r="J813" i="2"/>
  <c r="BK558" i="2"/>
  <c r="J358" i="2"/>
  <c r="J214" i="3"/>
  <c r="J271" i="3"/>
  <c r="J518" i="4"/>
  <c r="BK665" i="4"/>
  <c r="J166" i="4"/>
  <c r="J116" i="5"/>
  <c r="BK222" i="6"/>
  <c r="J190" i="6"/>
  <c r="BK328" i="7"/>
  <c r="J298" i="8"/>
  <c r="J331" i="8"/>
  <c r="J120" i="9"/>
  <c r="J92" i="10"/>
  <c r="J155" i="12"/>
  <c r="BK115" i="16"/>
  <c r="BK142" i="2"/>
  <c r="J538" i="2"/>
  <c r="BK132" i="2"/>
  <c r="J885" i="3"/>
  <c r="J238" i="3"/>
  <c r="BK867" i="3"/>
  <c r="J246" i="3"/>
  <c r="BK639" i="4"/>
  <c r="J603" i="4"/>
  <c r="BK942" i="4"/>
  <c r="J226" i="4"/>
  <c r="BK169" i="4"/>
  <c r="J157" i="5"/>
  <c r="J168" i="6"/>
  <c r="BK174" i="6"/>
  <c r="J250" i="7"/>
  <c r="J217" i="7"/>
  <c r="BK175" i="7"/>
  <c r="J416" i="7"/>
  <c r="BK111" i="8"/>
  <c r="J134" i="8"/>
  <c r="BK125" i="8"/>
  <c r="J103" i="9"/>
  <c r="BK175" i="11"/>
  <c r="J109" i="11"/>
  <c r="BK114" i="13"/>
  <c r="BK93" i="16"/>
  <c r="J713" i="2"/>
  <c r="J326" i="2"/>
  <c r="BK640" i="2"/>
  <c r="BK125" i="2"/>
  <c r="BK477" i="3"/>
  <c r="BK258" i="3"/>
  <c r="BK1106" i="3"/>
  <c r="BK869" i="4"/>
  <c r="J592" i="4"/>
  <c r="J929" i="4"/>
  <c r="J842" i="4"/>
  <c r="J1021" i="4"/>
  <c r="BK191" i="5"/>
  <c r="J200" i="6"/>
  <c r="BK133" i="6"/>
  <c r="BK115" i="7"/>
  <c r="BK319" i="7"/>
  <c r="BK250" i="8"/>
  <c r="BK163" i="8"/>
  <c r="J152" i="9"/>
  <c r="BK132" i="11"/>
  <c r="J99" i="11"/>
  <c r="BK92" i="14"/>
  <c r="J797" i="2"/>
  <c r="J575" i="2"/>
  <c r="J628" i="3"/>
  <c r="BK667" i="3"/>
  <c r="J574" i="3"/>
  <c r="J1094" i="3"/>
  <c r="J586" i="3"/>
  <c r="J1002" i="4"/>
  <c r="J159" i="4"/>
  <c r="BK304" i="4"/>
  <c r="BK155" i="4"/>
  <c r="BK101" i="5"/>
  <c r="BK127" i="6"/>
  <c r="BK166" i="6"/>
  <c r="J247" i="7"/>
  <c r="J153" i="8"/>
  <c r="J131" i="8"/>
  <c r="BK136" i="11"/>
  <c r="BK168" i="13"/>
  <c r="J119" i="16"/>
  <c r="J438" i="2"/>
  <c r="BK170" i="3"/>
  <c r="J492" i="3"/>
  <c r="BK1084" i="3"/>
  <c r="BK818" i="3"/>
  <c r="BK628" i="3"/>
  <c r="J169" i="4"/>
  <c r="BK929" i="4"/>
  <c r="J773" i="4"/>
  <c r="J184" i="4"/>
  <c r="J187" i="5"/>
  <c r="J272" i="6"/>
  <c r="BK220" i="6"/>
  <c r="BK466" i="7"/>
  <c r="BK183" i="8"/>
  <c r="J164" i="9"/>
  <c r="J146" i="11"/>
  <c r="J127" i="13"/>
  <c r="J789" i="2"/>
  <c r="BK553" i="3"/>
  <c r="J544" i="3"/>
  <c r="BK519" i="3"/>
  <c r="BK1096" i="3"/>
  <c r="J433" i="3"/>
  <c r="BK778" i="4"/>
  <c r="BK828" i="4"/>
  <c r="BK437" i="4"/>
  <c r="J607" i="4"/>
  <c r="BK153" i="5"/>
  <c r="J186" i="6"/>
  <c r="BK97" i="6"/>
  <c r="BK202" i="7"/>
  <c r="BK393" i="7"/>
  <c r="BK395" i="7"/>
  <c r="J140" i="8"/>
  <c r="BK174" i="8"/>
  <c r="BK139" i="12"/>
  <c r="J614" i="2"/>
  <c r="BK743" i="2"/>
  <c r="BK669" i="2"/>
  <c r="J452" i="3"/>
  <c r="J939" i="3"/>
  <c r="BK754" i="4"/>
  <c r="BK318" i="4"/>
  <c r="J1079" i="4"/>
  <c r="J159" i="5"/>
  <c r="BK224" i="6"/>
  <c r="BK280" i="7"/>
  <c r="J256" i="7"/>
  <c r="J202" i="7"/>
  <c r="BK98" i="8"/>
  <c r="BK121" i="8"/>
  <c r="J197" i="11"/>
  <c r="BK121" i="12"/>
  <c r="J194" i="13"/>
  <c r="BK172" i="13"/>
  <c r="BK110" i="14"/>
  <c r="BK797" i="2"/>
  <c r="J558" i="2"/>
  <c r="BK321" i="2"/>
  <c r="J766" i="2"/>
  <c r="BK727" i="2"/>
  <c r="J342" i="3"/>
  <c r="BK699" i="3"/>
  <c r="BK1098" i="3"/>
  <c r="J709" i="3"/>
  <c r="J1035" i="4"/>
  <c r="BK270" i="4"/>
  <c r="BK1021" i="4"/>
  <c r="J1071" i="4"/>
  <c r="J134" i="5"/>
  <c r="BK267" i="6"/>
  <c r="J319" i="7"/>
  <c r="BK336" i="7"/>
  <c r="BK287" i="8"/>
  <c r="J111" i="8"/>
  <c r="BK105" i="9"/>
  <c r="BK153" i="11"/>
  <c r="BK106" i="13"/>
  <c r="J191" i="13"/>
  <c r="J110" i="14"/>
  <c r="J1016" i="3"/>
  <c r="J821" i="3"/>
  <c r="BK635" i="3"/>
  <c r="BK214" i="3"/>
  <c r="J172" i="4"/>
  <c r="BK380" i="4"/>
  <c r="J413" i="4"/>
  <c r="J195" i="5"/>
  <c r="J178" i="6"/>
  <c r="J208" i="6"/>
  <c r="J336" i="7"/>
  <c r="BK267" i="8"/>
  <c r="J125" i="8"/>
  <c r="BK95" i="9"/>
  <c r="BK107" i="10"/>
  <c r="BK151" i="11"/>
  <c r="J113" i="14"/>
  <c r="BK815" i="2"/>
  <c r="BK307" i="2"/>
  <c r="J998" i="3"/>
  <c r="J976" i="3"/>
  <c r="J1108" i="3"/>
  <c r="BK843" i="3"/>
  <c r="BK616" i="4"/>
  <c r="J423" i="4"/>
  <c r="BK831" i="4"/>
  <c r="BK955" i="4"/>
  <c r="BK157" i="5"/>
  <c r="BK106" i="6"/>
  <c r="BK238" i="6"/>
  <c r="J399" i="7"/>
  <c r="BK262" i="7"/>
  <c r="BK360" i="7"/>
  <c r="BK277" i="8"/>
  <c r="J238" i="8"/>
  <c r="BK320" i="8"/>
  <c r="J114" i="9"/>
  <c r="BK134" i="11"/>
  <c r="J107" i="12"/>
  <c r="BK187" i="13"/>
  <c r="BK133" i="13"/>
  <c r="BK105" i="15"/>
  <c r="R87" i="17" l="1"/>
  <c r="R86" i="17"/>
  <c r="R106" i="2"/>
  <c r="T287" i="2"/>
  <c r="T306" i="2"/>
  <c r="P510" i="2"/>
  <c r="P654" i="2"/>
  <c r="T718" i="2"/>
  <c r="T819" i="2"/>
  <c r="R158" i="3"/>
  <c r="P349" i="3"/>
  <c r="R451" i="3"/>
  <c r="R531" i="3"/>
  <c r="R666" i="3"/>
  <c r="T891" i="3"/>
  <c r="P1003" i="3"/>
  <c r="T1083" i="3"/>
  <c r="P183" i="4"/>
  <c r="T212" i="4"/>
  <c r="R498" i="4"/>
  <c r="T646" i="4"/>
  <c r="T685" i="4"/>
  <c r="P1007" i="4"/>
  <c r="T1096" i="4"/>
  <c r="BK85" i="5"/>
  <c r="J85" i="5"/>
  <c r="J60" i="5"/>
  <c r="T112" i="5"/>
  <c r="BK119" i="6"/>
  <c r="J119" i="6" s="1"/>
  <c r="J63" i="6" s="1"/>
  <c r="T248" i="6"/>
  <c r="T276" i="6"/>
  <c r="R290" i="6"/>
  <c r="T91" i="7"/>
  <c r="T90" i="7"/>
  <c r="BK287" i="2"/>
  <c r="J287" i="2"/>
  <c r="J66" i="2"/>
  <c r="P306" i="2"/>
  <c r="BK510" i="2"/>
  <c r="J510" i="2" s="1"/>
  <c r="J73" i="2" s="1"/>
  <c r="BK620" i="2"/>
  <c r="J620" i="2"/>
  <c r="J75" i="2"/>
  <c r="BK687" i="2"/>
  <c r="J687" i="2"/>
  <c r="J78" i="2" s="1"/>
  <c r="P755" i="2"/>
  <c r="BK819" i="2"/>
  <c r="J819" i="2" s="1"/>
  <c r="J84" i="2" s="1"/>
  <c r="BK109" i="3"/>
  <c r="J109" i="3"/>
  <c r="J61" i="3"/>
  <c r="BK257" i="3"/>
  <c r="J257" i="3" s="1"/>
  <c r="J64" i="3" s="1"/>
  <c r="P426" i="3"/>
  <c r="P552" i="3"/>
  <c r="T718" i="3"/>
  <c r="R942" i="3"/>
  <c r="R969" i="3"/>
  <c r="P1052" i="3"/>
  <c r="BK1083" i="3"/>
  <c r="J1083" i="3"/>
  <c r="J86" i="3"/>
  <c r="BK183" i="4"/>
  <c r="J183" i="4" s="1"/>
  <c r="J62" i="4" s="1"/>
  <c r="P212" i="4"/>
  <c r="BK498" i="4"/>
  <c r="J498" i="4" s="1"/>
  <c r="J67" i="4" s="1"/>
  <c r="R620" i="4"/>
  <c r="BK713" i="4"/>
  <c r="J713" i="4" s="1"/>
  <c r="J74" i="4" s="1"/>
  <c r="R1007" i="4"/>
  <c r="P1096" i="4"/>
  <c r="P85" i="5"/>
  <c r="P148" i="5"/>
  <c r="BK163" i="6"/>
  <c r="J163" i="6" s="1"/>
  <c r="J64" i="6" s="1"/>
  <c r="R248" i="6"/>
  <c r="R283" i="6"/>
  <c r="R91" i="7"/>
  <c r="R90" i="7" s="1"/>
  <c r="P91" i="8"/>
  <c r="P90" i="8" s="1"/>
  <c r="P89" i="8" s="1"/>
  <c r="P88" i="8" s="1"/>
  <c r="AU62" i="1" s="1"/>
  <c r="R89" i="9"/>
  <c r="R88" i="9" s="1"/>
  <c r="R87" i="9" s="1"/>
  <c r="P95" i="11"/>
  <c r="BK183" i="11"/>
  <c r="J183" i="11"/>
  <c r="J67" i="11" s="1"/>
  <c r="T201" i="11"/>
  <c r="T200" i="11" s="1"/>
  <c r="T94" i="12"/>
  <c r="R154" i="12"/>
  <c r="R153" i="12"/>
  <c r="R113" i="13"/>
  <c r="R199" i="13"/>
  <c r="R189" i="13"/>
  <c r="T89" i="14"/>
  <c r="T88" i="14" s="1"/>
  <c r="T87" i="14" s="1"/>
  <c r="R136" i="2"/>
  <c r="P234" i="2"/>
  <c r="T399" i="2"/>
  <c r="R620" i="2"/>
  <c r="R668" i="2"/>
  <c r="R755" i="2"/>
  <c r="R819" i="2"/>
  <c r="P109" i="3"/>
  <c r="T198" i="3"/>
  <c r="R426" i="3"/>
  <c r="T498" i="3"/>
  <c r="T531" i="3"/>
  <c r="T792" i="3"/>
  <c r="P956" i="3"/>
  <c r="BK1052" i="3"/>
  <c r="J1052" i="3" s="1"/>
  <c r="J84" i="3" s="1"/>
  <c r="R1114" i="3"/>
  <c r="T106" i="4"/>
  <c r="BK212" i="4"/>
  <c r="J212" i="4"/>
  <c r="J63" i="4"/>
  <c r="P331" i="4"/>
  <c r="BK596" i="4"/>
  <c r="J596" i="4" s="1"/>
  <c r="J68" i="4" s="1"/>
  <c r="P646" i="4"/>
  <c r="P713" i="4"/>
  <c r="BK1007" i="4"/>
  <c r="J1007" i="4"/>
  <c r="J79" i="4"/>
  <c r="BK1041" i="4"/>
  <c r="J1041" i="4"/>
  <c r="J80" i="4"/>
  <c r="BK1096" i="4"/>
  <c r="J1096" i="4"/>
  <c r="J83" i="4" s="1"/>
  <c r="P94" i="5"/>
  <c r="BK107" i="5"/>
  <c r="J107" i="5" s="1"/>
  <c r="J62" i="5" s="1"/>
  <c r="R107" i="5"/>
  <c r="T107" i="5"/>
  <c r="BK99" i="6"/>
  <c r="J99" i="6" s="1"/>
  <c r="J61" i="6" s="1"/>
  <c r="P112" i="6"/>
  <c r="P204" i="6"/>
  <c r="R205" i="7"/>
  <c r="T89" i="9"/>
  <c r="T88" i="9" s="1"/>
  <c r="T87" i="9" s="1"/>
  <c r="P118" i="11"/>
  <c r="BK94" i="12"/>
  <c r="J94" i="12"/>
  <c r="J65" i="12" s="1"/>
  <c r="T154" i="12"/>
  <c r="T153" i="12" s="1"/>
  <c r="P102" i="13"/>
  <c r="P101" i="13"/>
  <c r="P199" i="13"/>
  <c r="P189" i="13"/>
  <c r="P89" i="14"/>
  <c r="P88" i="14" s="1"/>
  <c r="P87" i="14" s="1"/>
  <c r="AU68" i="1" s="1"/>
  <c r="R89" i="15"/>
  <c r="R88" i="15" s="1"/>
  <c r="R87" i="15" s="1"/>
  <c r="P106" i="2"/>
  <c r="T162" i="2"/>
  <c r="BK399" i="2"/>
  <c r="J399" i="2" s="1"/>
  <c r="J72" i="2" s="1"/>
  <c r="BK583" i="2"/>
  <c r="J583" i="2" s="1"/>
  <c r="J74" i="2" s="1"/>
  <c r="R654" i="2"/>
  <c r="BK718" i="2"/>
  <c r="J718" i="2" s="1"/>
  <c r="J81" i="2" s="1"/>
  <c r="P786" i="2"/>
  <c r="BK158" i="3"/>
  <c r="J158" i="3"/>
  <c r="J62" i="3" s="1"/>
  <c r="T257" i="3"/>
  <c r="BK451" i="3"/>
  <c r="BK498" i="3"/>
  <c r="J498" i="3"/>
  <c r="J70" i="3"/>
  <c r="P531" i="3"/>
  <c r="BK666" i="3"/>
  <c r="J666" i="3"/>
  <c r="J74" i="3"/>
  <c r="R792" i="3"/>
  <c r="BK956" i="3"/>
  <c r="J956" i="3" s="1"/>
  <c r="J79" i="3" s="1"/>
  <c r="T1003" i="3"/>
  <c r="R1083" i="3"/>
  <c r="T183" i="4"/>
  <c r="R331" i="4"/>
  <c r="P596" i="4"/>
  <c r="BK620" i="4"/>
  <c r="BK811" i="4"/>
  <c r="J811" i="4" s="1"/>
  <c r="J77" i="4" s="1"/>
  <c r="R991" i="4"/>
  <c r="R1064" i="4"/>
  <c r="R94" i="5"/>
  <c r="P107" i="5"/>
  <c r="R119" i="6"/>
  <c r="P248" i="6"/>
  <c r="R276" i="6"/>
  <c r="P297" i="6"/>
  <c r="R145" i="7"/>
  <c r="BK89" i="9"/>
  <c r="BK88" i="9" s="1"/>
  <c r="BK91" i="10"/>
  <c r="J91" i="10"/>
  <c r="J66" i="10" s="1"/>
  <c r="T118" i="11"/>
  <c r="P154" i="12"/>
  <c r="P153" i="12"/>
  <c r="R102" i="13"/>
  <c r="R101" i="13" s="1"/>
  <c r="P162" i="2"/>
  <c r="R399" i="2"/>
  <c r="P620" i="2"/>
  <c r="R687" i="2"/>
  <c r="BK786" i="2"/>
  <c r="J786" i="2"/>
  <c r="J83" i="2" s="1"/>
  <c r="BK198" i="3"/>
  <c r="J198" i="3" s="1"/>
  <c r="J63" i="3" s="1"/>
  <c r="T349" i="3"/>
  <c r="T552" i="3"/>
  <c r="P792" i="3"/>
  <c r="T942" i="3"/>
  <c r="P969" i="3"/>
  <c r="T1052" i="3"/>
  <c r="P1114" i="3"/>
  <c r="T331" i="4"/>
  <c r="P620" i="4"/>
  <c r="R713" i="4"/>
  <c r="T1064" i="4"/>
  <c r="T1063" i="4"/>
  <c r="BK112" i="5"/>
  <c r="J112" i="5" s="1"/>
  <c r="J63" i="5" s="1"/>
  <c r="BK94" i="6"/>
  <c r="J94" i="6"/>
  <c r="J60" i="6" s="1"/>
  <c r="T99" i="6"/>
  <c r="T112" i="6"/>
  <c r="R204" i="6"/>
  <c r="R228" i="6"/>
  <c r="BK269" i="6"/>
  <c r="J269" i="6"/>
  <c r="J69" i="6"/>
  <c r="BK290" i="6"/>
  <c r="J290" i="6"/>
  <c r="J72" i="6" s="1"/>
  <c r="P145" i="7"/>
  <c r="R91" i="10"/>
  <c r="R90" i="10" s="1"/>
  <c r="R89" i="10" s="1"/>
  <c r="R88" i="10" s="1"/>
  <c r="R183" i="11"/>
  <c r="BK113" i="13"/>
  <c r="J113" i="13"/>
  <c r="J68" i="13"/>
  <c r="BK199" i="13"/>
  <c r="J199" i="13"/>
  <c r="J75" i="13" s="1"/>
  <c r="R89" i="14"/>
  <c r="R88" i="14"/>
  <c r="R87" i="14" s="1"/>
  <c r="P89" i="15"/>
  <c r="P88" i="15" s="1"/>
  <c r="P87" i="15" s="1"/>
  <c r="AU69" i="1" s="1"/>
  <c r="R89" i="16"/>
  <c r="R88" i="16"/>
  <c r="R87" i="16" s="1"/>
  <c r="BK162" i="2"/>
  <c r="J162" i="2"/>
  <c r="J64" i="2" s="1"/>
  <c r="P287" i="2"/>
  <c r="BK332" i="2"/>
  <c r="J332" i="2"/>
  <c r="J70" i="2" s="1"/>
  <c r="R510" i="2"/>
  <c r="BK654" i="2"/>
  <c r="J654" i="2"/>
  <c r="J76" i="2"/>
  <c r="T668" i="2"/>
  <c r="R198" i="3"/>
  <c r="P451" i="3"/>
  <c r="P666" i="3"/>
  <c r="BK891" i="3"/>
  <c r="J891" i="3" s="1"/>
  <c r="J77" i="3" s="1"/>
  <c r="R956" i="3"/>
  <c r="T1114" i="3"/>
  <c r="BK241" i="4"/>
  <c r="J241" i="4"/>
  <c r="J64" i="4"/>
  <c r="P498" i="4"/>
  <c r="BK646" i="4"/>
  <c r="J646" i="4"/>
  <c r="J72" i="4" s="1"/>
  <c r="BK685" i="4"/>
  <c r="J685" i="4" s="1"/>
  <c r="J73" i="4" s="1"/>
  <c r="P685" i="4"/>
  <c r="BK795" i="4"/>
  <c r="J795" i="4"/>
  <c r="J75" i="4"/>
  <c r="T991" i="4"/>
  <c r="P1064" i="4"/>
  <c r="P1063" i="4"/>
  <c r="T94" i="5"/>
  <c r="T119" i="6"/>
  <c r="BK248" i="6"/>
  <c r="J248" i="6" s="1"/>
  <c r="J68" i="6" s="1"/>
  <c r="BK283" i="6"/>
  <c r="J283" i="6" s="1"/>
  <c r="J71" i="6" s="1"/>
  <c r="R297" i="6"/>
  <c r="P205" i="7"/>
  <c r="P144" i="7" s="1"/>
  <c r="P89" i="9"/>
  <c r="P88" i="9"/>
  <c r="P87" i="9" s="1"/>
  <c r="AU63" i="1" s="1"/>
  <c r="P91" i="10"/>
  <c r="P90" i="10"/>
  <c r="P89" i="10" s="1"/>
  <c r="P88" i="10" s="1"/>
  <c r="AU64" i="1" s="1"/>
  <c r="R95" i="11"/>
  <c r="BK201" i="11"/>
  <c r="J201" i="11" s="1"/>
  <c r="J69" i="11" s="1"/>
  <c r="T114" i="12"/>
  <c r="BK102" i="13"/>
  <c r="J102" i="13"/>
  <c r="J66" i="13" s="1"/>
  <c r="BK178" i="13"/>
  <c r="J178" i="13" s="1"/>
  <c r="J69" i="13" s="1"/>
  <c r="T136" i="2"/>
  <c r="R234" i="2"/>
  <c r="P399" i="2"/>
  <c r="P583" i="2"/>
  <c r="BK668" i="2"/>
  <c r="J668" i="2"/>
  <c r="J77" i="2" s="1"/>
  <c r="R718" i="2"/>
  <c r="R786" i="2"/>
  <c r="T109" i="3"/>
  <c r="R257" i="3"/>
  <c r="T426" i="3"/>
  <c r="R498" i="3"/>
  <c r="BK718" i="3"/>
  <c r="J718" i="3"/>
  <c r="J75" i="3" s="1"/>
  <c r="P891" i="3"/>
  <c r="R1003" i="3"/>
  <c r="BK1073" i="3"/>
  <c r="J1073" i="3"/>
  <c r="J85" i="3"/>
  <c r="R1073" i="3"/>
  <c r="BK331" i="4"/>
  <c r="J331" i="4" s="1"/>
  <c r="J66" i="4" s="1"/>
  <c r="R596" i="4"/>
  <c r="T620" i="4"/>
  <c r="T713" i="4"/>
  <c r="P991" i="4"/>
  <c r="BK1064" i="4"/>
  <c r="BK1063" i="4" s="1"/>
  <c r="J1063" i="4" s="1"/>
  <c r="J81" i="4" s="1"/>
  <c r="BK148" i="5"/>
  <c r="J148" i="5" s="1"/>
  <c r="J64" i="5" s="1"/>
  <c r="T94" i="6"/>
  <c r="BK112" i="6"/>
  <c r="J112" i="6"/>
  <c r="J62" i="6" s="1"/>
  <c r="BK204" i="6"/>
  <c r="J204" i="6"/>
  <c r="J65" i="6" s="1"/>
  <c r="T235" i="6"/>
  <c r="P276" i="6"/>
  <c r="BK297" i="6"/>
  <c r="J297" i="6" s="1"/>
  <c r="J73" i="6" s="1"/>
  <c r="BK91" i="7"/>
  <c r="J91" i="7"/>
  <c r="J61" i="7"/>
  <c r="BK145" i="7"/>
  <c r="J145" i="7"/>
  <c r="J66" i="7"/>
  <c r="R91" i="8"/>
  <c r="R90" i="8"/>
  <c r="R89" i="8"/>
  <c r="R88" i="8" s="1"/>
  <c r="P183" i="11"/>
  <c r="R94" i="12"/>
  <c r="R178" i="13"/>
  <c r="BK89" i="14"/>
  <c r="BK88" i="14" s="1"/>
  <c r="J88" i="14" s="1"/>
  <c r="J64" i="14" s="1"/>
  <c r="J89" i="14"/>
  <c r="J65" i="14" s="1"/>
  <c r="BK136" i="2"/>
  <c r="J136" i="2"/>
  <c r="J62" i="2" s="1"/>
  <c r="BK234" i="2"/>
  <c r="J234" i="2"/>
  <c r="J65" i="2"/>
  <c r="P332" i="2"/>
  <c r="BK389" i="2"/>
  <c r="J389" i="2"/>
  <c r="J71" i="2"/>
  <c r="T389" i="2"/>
  <c r="R583" i="2"/>
  <c r="T654" i="2"/>
  <c r="P718" i="2"/>
  <c r="T786" i="2"/>
  <c r="P158" i="3"/>
  <c r="BK349" i="3"/>
  <c r="J349" i="3" s="1"/>
  <c r="J65" i="3" s="1"/>
  <c r="BK552" i="3"/>
  <c r="J552" i="3"/>
  <c r="J73" i="3"/>
  <c r="R718" i="3"/>
  <c r="BK942" i="3"/>
  <c r="J942" i="3"/>
  <c r="J78" i="3"/>
  <c r="T956" i="3"/>
  <c r="R106" i="4"/>
  <c r="R241" i="4"/>
  <c r="P312" i="4"/>
  <c r="T811" i="4"/>
  <c r="R1041" i="4"/>
  <c r="T85" i="5"/>
  <c r="R112" i="5"/>
  <c r="R84" i="5" s="1"/>
  <c r="R94" i="6"/>
  <c r="P163" i="6"/>
  <c r="BK228" i="6"/>
  <c r="J228" i="6"/>
  <c r="J66" i="6" s="1"/>
  <c r="P235" i="6"/>
  <c r="P269" i="6"/>
  <c r="P283" i="6"/>
  <c r="T297" i="6"/>
  <c r="T145" i="7"/>
  <c r="BK91" i="8"/>
  <c r="J91" i="8"/>
  <c r="J66" i="8"/>
  <c r="T106" i="2"/>
  <c r="R287" i="2"/>
  <c r="R306" i="2"/>
  <c r="T510" i="2"/>
  <c r="P668" i="2"/>
  <c r="T755" i="2"/>
  <c r="P198" i="3"/>
  <c r="BK426" i="3"/>
  <c r="J426" i="3" s="1"/>
  <c r="J66" i="3" s="1"/>
  <c r="P498" i="3"/>
  <c r="P718" i="3"/>
  <c r="BK1003" i="3"/>
  <c r="J1003" i="3"/>
  <c r="J83" i="3"/>
  <c r="BK1114" i="3"/>
  <c r="J1114" i="3"/>
  <c r="J87" i="3"/>
  <c r="P106" i="4"/>
  <c r="T241" i="4"/>
  <c r="T312" i="4"/>
  <c r="P811" i="4"/>
  <c r="P1041" i="4"/>
  <c r="BK94" i="5"/>
  <c r="J94" i="5" s="1"/>
  <c r="J61" i="5" s="1"/>
  <c r="R148" i="5"/>
  <c r="P119" i="6"/>
  <c r="P91" i="7"/>
  <c r="P90" i="7" s="1"/>
  <c r="R118" i="11"/>
  <c r="R201" i="11"/>
  <c r="R200" i="11"/>
  <c r="BK114" i="12"/>
  <c r="J114" i="12" s="1"/>
  <c r="J66" i="12" s="1"/>
  <c r="T102" i="13"/>
  <c r="T101" i="13" s="1"/>
  <c r="T178" i="13"/>
  <c r="T89" i="15"/>
  <c r="T88" i="15" s="1"/>
  <c r="T87" i="15" s="1"/>
  <c r="P89" i="16"/>
  <c r="P88" i="16"/>
  <c r="P87" i="16"/>
  <c r="AU70" i="1"/>
  <c r="BK106" i="2"/>
  <c r="R162" i="2"/>
  <c r="BK306" i="2"/>
  <c r="J306" i="2" s="1"/>
  <c r="J69" i="2" s="1"/>
  <c r="R332" i="2"/>
  <c r="R389" i="2"/>
  <c r="T620" i="2"/>
  <c r="T687" i="2"/>
  <c r="BK755" i="2"/>
  <c r="J755" i="2"/>
  <c r="J82" i="2"/>
  <c r="P819" i="2"/>
  <c r="T158" i="3"/>
  <c r="R349" i="3"/>
  <c r="R108" i="3" s="1"/>
  <c r="R552" i="3"/>
  <c r="BK792" i="3"/>
  <c r="J792" i="3" s="1"/>
  <c r="J76" i="3" s="1"/>
  <c r="P942" i="3"/>
  <c r="BK969" i="3"/>
  <c r="J969" i="3"/>
  <c r="J80" i="3"/>
  <c r="R1052" i="3"/>
  <c r="P1073" i="3"/>
  <c r="T1073" i="3"/>
  <c r="R183" i="4"/>
  <c r="P241" i="4"/>
  <c r="T498" i="4"/>
  <c r="R811" i="4"/>
  <c r="T1007" i="4"/>
  <c r="R1096" i="4"/>
  <c r="R85" i="5"/>
  <c r="P112" i="5"/>
  <c r="P99" i="6"/>
  <c r="R163" i="6"/>
  <c r="P228" i="6"/>
  <c r="T228" i="6"/>
  <c r="R269" i="6"/>
  <c r="T283" i="6"/>
  <c r="T205" i="7"/>
  <c r="T144" i="7" s="1"/>
  <c r="T91" i="8"/>
  <c r="T90" i="8" s="1"/>
  <c r="T89" i="8" s="1"/>
  <c r="T88" i="8" s="1"/>
  <c r="T95" i="11"/>
  <c r="P201" i="11"/>
  <c r="P200" i="11" s="1"/>
  <c r="P94" i="12"/>
  <c r="BK154" i="12"/>
  <c r="J154" i="12"/>
  <c r="J68" i="12" s="1"/>
  <c r="P113" i="13"/>
  <c r="P112" i="13"/>
  <c r="T199" i="13"/>
  <c r="T189" i="13"/>
  <c r="BK89" i="15"/>
  <c r="J89" i="15"/>
  <c r="J65" i="15" s="1"/>
  <c r="T89" i="16"/>
  <c r="T88" i="16"/>
  <c r="T87" i="16" s="1"/>
  <c r="P94" i="6"/>
  <c r="T163" i="6"/>
  <c r="BK235" i="6"/>
  <c r="J235" i="6"/>
  <c r="J67" i="6" s="1"/>
  <c r="T269" i="6"/>
  <c r="P290" i="6"/>
  <c r="BK118" i="11"/>
  <c r="J118" i="11" s="1"/>
  <c r="J66" i="11" s="1"/>
  <c r="R114" i="12"/>
  <c r="P178" i="13"/>
  <c r="P136" i="2"/>
  <c r="T234" i="2"/>
  <c r="T332" i="2"/>
  <c r="P389" i="2"/>
  <c r="T583" i="2"/>
  <c r="P687" i="2"/>
  <c r="R109" i="3"/>
  <c r="P257" i="3"/>
  <c r="T451" i="3"/>
  <c r="BK531" i="3"/>
  <c r="J531" i="3" s="1"/>
  <c r="J72" i="3" s="1"/>
  <c r="T666" i="3"/>
  <c r="R891" i="3"/>
  <c r="T969" i="3"/>
  <c r="P1083" i="3"/>
  <c r="BK106" i="4"/>
  <c r="J106" i="4"/>
  <c r="J61" i="4"/>
  <c r="R212" i="4"/>
  <c r="BK312" i="4"/>
  <c r="J312" i="4"/>
  <c r="J65" i="4" s="1"/>
  <c r="R312" i="4"/>
  <c r="T596" i="4"/>
  <c r="R646" i="4"/>
  <c r="R685" i="4"/>
  <c r="BK991" i="4"/>
  <c r="J991" i="4"/>
  <c r="J78" i="4"/>
  <c r="T1041" i="4"/>
  <c r="T148" i="5"/>
  <c r="R99" i="6"/>
  <c r="R112" i="6"/>
  <c r="T204" i="6"/>
  <c r="R235" i="6"/>
  <c r="BK276" i="6"/>
  <c r="J276" i="6" s="1"/>
  <c r="J70" i="6" s="1"/>
  <c r="T290" i="6"/>
  <c r="BK205" i="7"/>
  <c r="J205" i="7"/>
  <c r="J67" i="7"/>
  <c r="T91" i="10"/>
  <c r="T90" i="10" s="1"/>
  <c r="T89" i="10" s="1"/>
  <c r="T88" i="10" s="1"/>
  <c r="BK95" i="11"/>
  <c r="J95" i="11" s="1"/>
  <c r="J65" i="11" s="1"/>
  <c r="T183" i="11"/>
  <c r="P114" i="12"/>
  <c r="T113" i="13"/>
  <c r="T112" i="13"/>
  <c r="BK89" i="16"/>
  <c r="J89" i="16" s="1"/>
  <c r="J65" i="16" s="1"/>
  <c r="BK525" i="3"/>
  <c r="J525" i="3" s="1"/>
  <c r="J71" i="3" s="1"/>
  <c r="BK137" i="7"/>
  <c r="J137" i="7" s="1"/>
  <c r="J63" i="7" s="1"/>
  <c r="BK140" i="7"/>
  <c r="J140" i="7"/>
  <c r="J64" i="7"/>
  <c r="BK147" i="2"/>
  <c r="J147" i="2" s="1"/>
  <c r="J63" i="2" s="1"/>
  <c r="BK208" i="11"/>
  <c r="J208" i="11" s="1"/>
  <c r="J70" i="11" s="1"/>
  <c r="BK98" i="13"/>
  <c r="BK212" i="11"/>
  <c r="J212" i="11"/>
  <c r="J71" i="11"/>
  <c r="BK446" i="3"/>
  <c r="J446" i="3"/>
  <c r="J67" i="3"/>
  <c r="BK190" i="13"/>
  <c r="J190" i="13"/>
  <c r="J72" i="13"/>
  <c r="BK469" i="7"/>
  <c r="J469" i="7"/>
  <c r="J69" i="7" s="1"/>
  <c r="BK165" i="12"/>
  <c r="J165" i="12"/>
  <c r="J70" i="12"/>
  <c r="BK196" i="13"/>
  <c r="J196" i="13"/>
  <c r="J74" i="13"/>
  <c r="BK301" i="2"/>
  <c r="J301" i="2"/>
  <c r="J67" i="2"/>
  <c r="BK1109" i="4"/>
  <c r="J1109" i="4"/>
  <c r="J84" i="4" s="1"/>
  <c r="BK712" i="2"/>
  <c r="J712" i="2"/>
  <c r="J79" i="2"/>
  <c r="BK130" i="7"/>
  <c r="J130" i="7"/>
  <c r="J62" i="7"/>
  <c r="BK161" i="12"/>
  <c r="J161" i="12"/>
  <c r="J69" i="12"/>
  <c r="BK997" i="3"/>
  <c r="J997" i="3"/>
  <c r="J81" i="3" s="1"/>
  <c r="BK615" i="4"/>
  <c r="J615" i="4"/>
  <c r="J69" i="4"/>
  <c r="BK186" i="13"/>
  <c r="J186" i="13"/>
  <c r="J70" i="13"/>
  <c r="BK95" i="17"/>
  <c r="J95" i="17"/>
  <c r="J62" i="17"/>
  <c r="BK107" i="17"/>
  <c r="J107" i="17"/>
  <c r="J64" i="17" s="1"/>
  <c r="BK101" i="17"/>
  <c r="J101" i="17"/>
  <c r="J63" i="17"/>
  <c r="BK112" i="17"/>
  <c r="J112" i="17" s="1"/>
  <c r="J65" i="17" s="1"/>
  <c r="BK342" i="7"/>
  <c r="J342" i="7"/>
  <c r="J68" i="7"/>
  <c r="BK193" i="13"/>
  <c r="J193" i="13"/>
  <c r="J73" i="13" s="1"/>
  <c r="BK88" i="17"/>
  <c r="J88" i="17"/>
  <c r="J61" i="17"/>
  <c r="BK117" i="17"/>
  <c r="J117" i="17" s="1"/>
  <c r="J66" i="17" s="1"/>
  <c r="J80" i="17"/>
  <c r="BE102" i="17"/>
  <c r="F55" i="17"/>
  <c r="BE89" i="17"/>
  <c r="BE96" i="17"/>
  <c r="BE113" i="17"/>
  <c r="BE118" i="17"/>
  <c r="BE108" i="17"/>
  <c r="BK88" i="16"/>
  <c r="BK87" i="16" s="1"/>
  <c r="J87" i="16" s="1"/>
  <c r="J32" i="16" s="1"/>
  <c r="E48" i="17"/>
  <c r="J81" i="16"/>
  <c r="BE99" i="16"/>
  <c r="F59" i="16"/>
  <c r="BE107" i="16"/>
  <c r="BK88" i="15"/>
  <c r="J88" i="15" s="1"/>
  <c r="J64" i="15" s="1"/>
  <c r="BE104" i="16"/>
  <c r="BE109" i="16"/>
  <c r="BE115" i="16"/>
  <c r="BE119" i="16"/>
  <c r="BE93" i="16"/>
  <c r="BE113" i="16"/>
  <c r="BE123" i="16"/>
  <c r="BE132" i="16"/>
  <c r="BE117" i="16"/>
  <c r="BE129" i="16"/>
  <c r="E75" i="16"/>
  <c r="BE90" i="16"/>
  <c r="BE96" i="16"/>
  <c r="BE101" i="16"/>
  <c r="BE111" i="16"/>
  <c r="BE121" i="16"/>
  <c r="BE126" i="16"/>
  <c r="BE94" i="15"/>
  <c r="BE101" i="15"/>
  <c r="BE107" i="15"/>
  <c r="BE92" i="15"/>
  <c r="BE111" i="15"/>
  <c r="BE103" i="15"/>
  <c r="E50" i="15"/>
  <c r="BE105" i="15"/>
  <c r="BE109" i="15"/>
  <c r="BE97" i="15"/>
  <c r="BE117" i="15"/>
  <c r="F59" i="15"/>
  <c r="BE90" i="15"/>
  <c r="BE113" i="15"/>
  <c r="BE99" i="15"/>
  <c r="BE115" i="15"/>
  <c r="J81" i="15"/>
  <c r="J98" i="13"/>
  <c r="J64" i="13" s="1"/>
  <c r="BK101" i="13"/>
  <c r="J101" i="13"/>
  <c r="J65" i="13" s="1"/>
  <c r="BK112" i="13"/>
  <c r="J112" i="13"/>
  <c r="J67" i="13" s="1"/>
  <c r="F84" i="14"/>
  <c r="BE92" i="14"/>
  <c r="BE103" i="14"/>
  <c r="BE108" i="14"/>
  <c r="BE113" i="14"/>
  <c r="J56" i="14"/>
  <c r="BE115" i="14"/>
  <c r="BE122" i="14"/>
  <c r="E50" i="14"/>
  <c r="BE90" i="14"/>
  <c r="BE100" i="14"/>
  <c r="BE120" i="14"/>
  <c r="BK189" i="13"/>
  <c r="J189" i="13" s="1"/>
  <c r="J71" i="13" s="1"/>
  <c r="BE110" i="14"/>
  <c r="BE118" i="14"/>
  <c r="BE97" i="14"/>
  <c r="BE105" i="14"/>
  <c r="BE95" i="14"/>
  <c r="BE103" i="13"/>
  <c r="BE116" i="13"/>
  <c r="BE109" i="13"/>
  <c r="BE114" i="13"/>
  <c r="BE120" i="13"/>
  <c r="BE143" i="13"/>
  <c r="BE172" i="13"/>
  <c r="BE151" i="13"/>
  <c r="BE166" i="13"/>
  <c r="BE183" i="13"/>
  <c r="BE197" i="13"/>
  <c r="BE118" i="13"/>
  <c r="BE170" i="13"/>
  <c r="BE200" i="13"/>
  <c r="BE202" i="13"/>
  <c r="BE204" i="13"/>
  <c r="F94" i="13"/>
  <c r="BE127" i="13"/>
  <c r="BE137" i="13"/>
  <c r="BE139" i="13"/>
  <c r="BE147" i="13"/>
  <c r="E50" i="13"/>
  <c r="BE99" i="13"/>
  <c r="BE156" i="13"/>
  <c r="BE176" i="13"/>
  <c r="BE187" i="13"/>
  <c r="J56" i="13"/>
  <c r="BE106" i="13"/>
  <c r="BE133" i="13"/>
  <c r="BE135" i="13"/>
  <c r="BE162" i="13"/>
  <c r="BE168" i="13"/>
  <c r="BE179" i="13"/>
  <c r="BE141" i="13"/>
  <c r="BE158" i="13"/>
  <c r="BE174" i="13"/>
  <c r="BE191" i="13"/>
  <c r="BE124" i="13"/>
  <c r="BE194" i="13"/>
  <c r="BK153" i="12"/>
  <c r="J153" i="12"/>
  <c r="J67" i="12" s="1"/>
  <c r="BE122" i="13"/>
  <c r="BE149" i="13"/>
  <c r="BE129" i="13"/>
  <c r="BE145" i="13"/>
  <c r="BE154" i="13"/>
  <c r="BE164" i="13"/>
  <c r="BE181" i="13"/>
  <c r="BE131" i="13"/>
  <c r="BE160" i="13"/>
  <c r="BE95" i="12"/>
  <c r="BE98" i="12"/>
  <c r="BE124" i="12"/>
  <c r="BE149" i="12"/>
  <c r="BE115" i="12"/>
  <c r="J56" i="12"/>
  <c r="BE107" i="12"/>
  <c r="E80" i="12"/>
  <c r="BE104" i="12"/>
  <c r="BE118" i="12"/>
  <c r="BE130" i="12"/>
  <c r="BE136" i="12"/>
  <c r="BE166" i="12"/>
  <c r="BE143" i="12"/>
  <c r="BE158" i="12"/>
  <c r="BE145" i="12"/>
  <c r="BE151" i="12"/>
  <c r="BE162" i="12"/>
  <c r="BE155" i="12"/>
  <c r="BE133" i="12"/>
  <c r="BE141" i="12"/>
  <c r="BE147" i="12"/>
  <c r="BE139" i="12"/>
  <c r="F59" i="12"/>
  <c r="BE112" i="12"/>
  <c r="BK94" i="11"/>
  <c r="BE101" i="12"/>
  <c r="BE109" i="12"/>
  <c r="BE121" i="12"/>
  <c r="BE127" i="12"/>
  <c r="E50" i="11"/>
  <c r="F59" i="11"/>
  <c r="J87" i="11"/>
  <c r="BE121" i="11"/>
  <c r="BE130" i="11"/>
  <c r="BE136" i="11"/>
  <c r="BE158" i="11"/>
  <c r="BE170" i="11"/>
  <c r="BE202" i="11"/>
  <c r="BE104" i="11"/>
  <c r="BE119" i="11"/>
  <c r="BE213" i="11"/>
  <c r="BE99" i="11"/>
  <c r="BE115" i="11"/>
  <c r="BE128" i="11"/>
  <c r="BE132" i="11"/>
  <c r="BE144" i="11"/>
  <c r="BE172" i="11"/>
  <c r="BE194" i="11"/>
  <c r="BE205" i="11"/>
  <c r="BE209" i="11"/>
  <c r="BE124" i="11"/>
  <c r="BE153" i="11"/>
  <c r="BE109" i="11"/>
  <c r="BE126" i="11"/>
  <c r="BE134" i="11"/>
  <c r="BE149" i="11"/>
  <c r="BE197" i="11"/>
  <c r="BE96" i="11"/>
  <c r="BE101" i="11"/>
  <c r="BE112" i="11"/>
  <c r="BE141" i="11"/>
  <c r="BE162" i="11"/>
  <c r="BE167" i="11"/>
  <c r="BE184" i="11"/>
  <c r="BK90" i="10"/>
  <c r="J90" i="10"/>
  <c r="J65" i="10" s="1"/>
  <c r="BE146" i="11"/>
  <c r="BE187" i="11"/>
  <c r="BE189" i="11"/>
  <c r="BE106" i="11"/>
  <c r="BE139" i="11"/>
  <c r="BE151" i="11"/>
  <c r="BE160" i="11"/>
  <c r="BE178" i="11"/>
  <c r="BE192" i="11"/>
  <c r="BE156" i="11"/>
  <c r="BE165" i="11"/>
  <c r="BE175" i="11"/>
  <c r="BE180" i="11"/>
  <c r="J89" i="9"/>
  <c r="J65" i="9"/>
  <c r="F59" i="10"/>
  <c r="BE95" i="10"/>
  <c r="J56" i="10"/>
  <c r="BE120" i="10"/>
  <c r="BE124" i="10"/>
  <c r="BE102" i="10"/>
  <c r="BE126" i="10"/>
  <c r="BE131" i="10"/>
  <c r="BE107" i="10"/>
  <c r="BE117" i="10"/>
  <c r="BE100" i="10"/>
  <c r="BE110" i="10"/>
  <c r="BE92" i="10"/>
  <c r="BE129" i="10"/>
  <c r="BE134" i="10"/>
  <c r="BE115" i="10"/>
  <c r="BE136" i="10"/>
  <c r="BE138" i="10"/>
  <c r="E50" i="10"/>
  <c r="BE105" i="10"/>
  <c r="BE97" i="10"/>
  <c r="BE112" i="10"/>
  <c r="BE122" i="10"/>
  <c r="F59" i="9"/>
  <c r="BE100" i="9"/>
  <c r="BE107" i="9"/>
  <c r="BE90" i="9"/>
  <c r="E75" i="9"/>
  <c r="BE93" i="9"/>
  <c r="BK90" i="8"/>
  <c r="BK89" i="8" s="1"/>
  <c r="BK88" i="8" s="1"/>
  <c r="J88" i="8" s="1"/>
  <c r="J63" i="8" s="1"/>
  <c r="BE95" i="9"/>
  <c r="BE98" i="9"/>
  <c r="BE112" i="9"/>
  <c r="BE114" i="9"/>
  <c r="J56" i="9"/>
  <c r="BE103" i="9"/>
  <c r="BE134" i="9"/>
  <c r="BE144" i="9"/>
  <c r="BE150" i="9"/>
  <c r="BE155" i="9"/>
  <c r="BE162" i="9"/>
  <c r="BE118" i="9"/>
  <c r="BE125" i="9"/>
  <c r="BE142" i="9"/>
  <c r="BE147" i="9"/>
  <c r="BE116" i="9"/>
  <c r="BE120" i="9"/>
  <c r="BE127" i="9"/>
  <c r="BE129" i="9"/>
  <c r="BE157" i="9"/>
  <c r="BE160" i="9"/>
  <c r="BE164" i="9"/>
  <c r="BE105" i="9"/>
  <c r="BE109" i="9"/>
  <c r="BE122" i="9"/>
  <c r="BE132" i="9"/>
  <c r="BE137" i="9"/>
  <c r="BE139" i="9"/>
  <c r="BE152" i="9"/>
  <c r="BK90" i="7"/>
  <c r="J90" i="7" s="1"/>
  <c r="J60" i="7" s="1"/>
  <c r="E50" i="8"/>
  <c r="BE108" i="8"/>
  <c r="BE118" i="8"/>
  <c r="BE140" i="8"/>
  <c r="BE180" i="8"/>
  <c r="BE300" i="8"/>
  <c r="BE302" i="8"/>
  <c r="BE306" i="8"/>
  <c r="BE312" i="8"/>
  <c r="BE320" i="8"/>
  <c r="BE325" i="8"/>
  <c r="BE328" i="8"/>
  <c r="BE134" i="8"/>
  <c r="BE157" i="8"/>
  <c r="BE171" i="8"/>
  <c r="BE235" i="8"/>
  <c r="BE247" i="8"/>
  <c r="BE263" i="8"/>
  <c r="BE275" i="8"/>
  <c r="BE287" i="8"/>
  <c r="BE290" i="8"/>
  <c r="BE304" i="8"/>
  <c r="BE310" i="8"/>
  <c r="BE315" i="8"/>
  <c r="BE323" i="8"/>
  <c r="BE331" i="8"/>
  <c r="F85" i="8"/>
  <c r="BE123" i="8"/>
  <c r="BE168" i="8"/>
  <c r="BE195" i="8"/>
  <c r="BE203" i="8"/>
  <c r="BE215" i="8"/>
  <c r="BE229" i="8"/>
  <c r="BE250" i="8"/>
  <c r="BE261" i="8"/>
  <c r="BE273" i="8"/>
  <c r="BE294" i="8"/>
  <c r="BE208" i="8"/>
  <c r="BE211" i="8"/>
  <c r="BE245" i="8"/>
  <c r="BE255" i="8"/>
  <c r="BE259" i="8"/>
  <c r="BE296" i="8"/>
  <c r="BE308" i="8"/>
  <c r="BE317" i="8"/>
  <c r="BE92" i="8"/>
  <c r="BE103" i="8"/>
  <c r="BE113" i="8"/>
  <c r="BE149" i="8"/>
  <c r="BE183" i="8"/>
  <c r="BE205" i="8"/>
  <c r="BE217" i="8"/>
  <c r="BE238" i="8"/>
  <c r="BE279" i="8"/>
  <c r="BE284" i="8"/>
  <c r="BE298" i="8"/>
  <c r="BE125" i="8"/>
  <c r="BE131" i="8"/>
  <c r="BE146" i="8"/>
  <c r="BE151" i="8"/>
  <c r="BE189" i="8"/>
  <c r="BE257" i="8"/>
  <c r="BK144" i="7"/>
  <c r="J144" i="7"/>
  <c r="J65" i="7" s="1"/>
  <c r="BE106" i="8"/>
  <c r="BE121" i="8"/>
  <c r="BE160" i="8"/>
  <c r="BE198" i="8"/>
  <c r="BE213" i="8"/>
  <c r="BE233" i="8"/>
  <c r="BE252" i="8"/>
  <c r="BE282" i="8"/>
  <c r="BE116" i="8"/>
  <c r="BE155" i="8"/>
  <c r="BE163" i="8"/>
  <c r="BE200" i="8"/>
  <c r="BE227" i="8"/>
  <c r="J56" i="8"/>
  <c r="BE95" i="8"/>
  <c r="BE98" i="8"/>
  <c r="BE128" i="8"/>
  <c r="BE153" i="8"/>
  <c r="BE186" i="8"/>
  <c r="BE192" i="8"/>
  <c r="BE242" i="8"/>
  <c r="BE267" i="8"/>
  <c r="BE271" i="8"/>
  <c r="BE165" i="8"/>
  <c r="BE174" i="8"/>
  <c r="BE220" i="8"/>
  <c r="BE222" i="8"/>
  <c r="BE231" i="8"/>
  <c r="BE240" i="8"/>
  <c r="BE265" i="8"/>
  <c r="BE269" i="8"/>
  <c r="BE277" i="8"/>
  <c r="BE292" i="8"/>
  <c r="BE101" i="8"/>
  <c r="BE111" i="8"/>
  <c r="BE137" i="8"/>
  <c r="BE143" i="8"/>
  <c r="BE177" i="8"/>
  <c r="BE224" i="8"/>
  <c r="BE111" i="7"/>
  <c r="BE148" i="7"/>
  <c r="BE157" i="7"/>
  <c r="BE217" i="7"/>
  <c r="BE265" i="7"/>
  <c r="BE292" i="7"/>
  <c r="BE360" i="7"/>
  <c r="BE424" i="7"/>
  <c r="BE169" i="7"/>
  <c r="BE202" i="7"/>
  <c r="BE235" i="7"/>
  <c r="BE244" i="7"/>
  <c r="BE256" i="7"/>
  <c r="BE262" i="7"/>
  <c r="BE277" i="7"/>
  <c r="BE313" i="7"/>
  <c r="BE351" i="7"/>
  <c r="BE376" i="7"/>
  <c r="BK93" i="6"/>
  <c r="J93" i="6"/>
  <c r="BE122" i="7"/>
  <c r="BE190" i="7"/>
  <c r="BE206" i="7"/>
  <c r="BE268" i="7"/>
  <c r="BE301" i="7"/>
  <c r="BE325" i="7"/>
  <c r="BE405" i="7"/>
  <c r="BE438" i="7"/>
  <c r="BE456" i="7"/>
  <c r="BE462" i="7"/>
  <c r="BE131" i="7"/>
  <c r="BE154" i="7"/>
  <c r="BE181" i="7"/>
  <c r="BE196" i="7"/>
  <c r="BE211" i="7"/>
  <c r="BE387" i="7"/>
  <c r="BE401" i="7"/>
  <c r="BE441" i="7"/>
  <c r="BE444" i="7"/>
  <c r="BE453" i="7"/>
  <c r="BE459" i="7"/>
  <c r="BE247" i="7"/>
  <c r="BE274" i="7"/>
  <c r="BE307" i="7"/>
  <c r="BE379" i="7"/>
  <c r="BE393" i="7"/>
  <c r="BE399" i="7"/>
  <c r="BE407" i="7"/>
  <c r="BE450" i="7"/>
  <c r="BE464" i="7"/>
  <c r="BE466" i="7"/>
  <c r="BE470" i="7"/>
  <c r="BE115" i="7"/>
  <c r="BE220" i="7"/>
  <c r="BE286" i="7"/>
  <c r="BE328" i="7"/>
  <c r="BE333" i="7"/>
  <c r="BE373" i="7"/>
  <c r="BE395" i="7"/>
  <c r="BE416" i="7"/>
  <c r="J52" i="7"/>
  <c r="E79" i="7"/>
  <c r="BE141" i="7"/>
  <c r="BE166" i="7"/>
  <c r="BE199" i="7"/>
  <c r="BE208" i="7"/>
  <c r="BE250" i="7"/>
  <c r="BE253" i="7"/>
  <c r="BE259" i="7"/>
  <c r="BE283" i="7"/>
  <c r="BE289" i="7"/>
  <c r="BE316" i="7"/>
  <c r="BE339" i="7"/>
  <c r="BE357" i="7"/>
  <c r="BE390" i="7"/>
  <c r="BE429" i="7"/>
  <c r="BE447" i="7"/>
  <c r="BE146" i="7"/>
  <c r="BE151" i="7"/>
  <c r="BE172" i="7"/>
  <c r="BE214" i="7"/>
  <c r="BE223" i="7"/>
  <c r="F86" i="7"/>
  <c r="BE160" i="7"/>
  <c r="BE184" i="7"/>
  <c r="BE238" i="7"/>
  <c r="BE280" i="7"/>
  <c r="BE295" i="7"/>
  <c r="BE304" i="7"/>
  <c r="BE336" i="7"/>
  <c r="BE382" i="7"/>
  <c r="BE414" i="7"/>
  <c r="BE92" i="7"/>
  <c r="BE138" i="7"/>
  <c r="BE178" i="7"/>
  <c r="BE229" i="7"/>
  <c r="BE343" i="7"/>
  <c r="BE421" i="7"/>
  <c r="BE432" i="7"/>
  <c r="BE119" i="7"/>
  <c r="BE126" i="7"/>
  <c r="BE163" i="7"/>
  <c r="BE175" i="7"/>
  <c r="BE310" i="7"/>
  <c r="BE319" i="7"/>
  <c r="BE331" i="7"/>
  <c r="BE187" i="7"/>
  <c r="BE193" i="7"/>
  <c r="BE226" i="7"/>
  <c r="BE232" i="7"/>
  <c r="BE241" i="7"/>
  <c r="BE271" i="7"/>
  <c r="BE298" i="7"/>
  <c r="BE322" i="7"/>
  <c r="BE354" i="7"/>
  <c r="BE365" i="7"/>
  <c r="BE435" i="7"/>
  <c r="BK84" i="5"/>
  <c r="J84" i="5"/>
  <c r="BE106" i="6"/>
  <c r="BE113" i="6"/>
  <c r="BE131" i="6"/>
  <c r="BE190" i="6"/>
  <c r="BE200" i="6"/>
  <c r="BE222" i="6"/>
  <c r="BE238" i="6"/>
  <c r="BE246" i="6"/>
  <c r="BE286" i="6"/>
  <c r="E48" i="6"/>
  <c r="F90" i="6"/>
  <c r="BE117" i="6"/>
  <c r="BE120" i="6"/>
  <c r="BE137" i="6"/>
  <c r="BE157" i="6"/>
  <c r="BE161" i="6"/>
  <c r="BE170" i="6"/>
  <c r="BE174" i="6"/>
  <c r="BE178" i="6"/>
  <c r="BE182" i="6"/>
  <c r="BE186" i="6"/>
  <c r="BE194" i="6"/>
  <c r="BE210" i="6"/>
  <c r="BE218" i="6"/>
  <c r="BE224" i="6"/>
  <c r="BE288" i="6"/>
  <c r="BE295" i="6"/>
  <c r="BE212" i="6"/>
  <c r="BE231" i="6"/>
  <c r="BE236" i="6"/>
  <c r="BE261" i="6"/>
  <c r="BE277" i="6"/>
  <c r="BE291" i="6"/>
  <c r="BE202" i="6"/>
  <c r="BE216" i="6"/>
  <c r="BE233" i="6"/>
  <c r="BE242" i="6"/>
  <c r="BE270" i="6"/>
  <c r="BE298" i="6"/>
  <c r="BE300" i="6"/>
  <c r="BE97" i="6"/>
  <c r="BE102" i="6"/>
  <c r="BE135" i="6"/>
  <c r="BE139" i="6"/>
  <c r="BE143" i="6"/>
  <c r="BE153" i="6"/>
  <c r="BE164" i="6"/>
  <c r="BE208" i="6"/>
  <c r="BE108" i="6"/>
  <c r="BE192" i="6"/>
  <c r="BE196" i="6"/>
  <c r="BE220" i="6"/>
  <c r="BE259" i="6"/>
  <c r="BE265" i="6"/>
  <c r="BE123" i="6"/>
  <c r="BE127" i="6"/>
  <c r="BE255" i="6"/>
  <c r="BE129" i="6"/>
  <c r="BE214" i="6"/>
  <c r="BE272" i="6"/>
  <c r="BE274" i="6"/>
  <c r="BE279" i="6"/>
  <c r="BE281" i="6"/>
  <c r="BE284" i="6"/>
  <c r="BE293" i="6"/>
  <c r="J52" i="6"/>
  <c r="BE115" i="6"/>
  <c r="BE125" i="6"/>
  <c r="BE133" i="6"/>
  <c r="BE147" i="6"/>
  <c r="BE151" i="6"/>
  <c r="BE155" i="6"/>
  <c r="BE166" i="6"/>
  <c r="BE172" i="6"/>
  <c r="BE176" i="6"/>
  <c r="BE188" i="6"/>
  <c r="BE198" i="6"/>
  <c r="BE205" i="6"/>
  <c r="BE251" i="6"/>
  <c r="BE257" i="6"/>
  <c r="BE100" i="6"/>
  <c r="BE104" i="6"/>
  <c r="BE110" i="6"/>
  <c r="BE226" i="6"/>
  <c r="BE240" i="6"/>
  <c r="BE249" i="6"/>
  <c r="BE95" i="6"/>
  <c r="BE141" i="6"/>
  <c r="BE145" i="6"/>
  <c r="BE149" i="6"/>
  <c r="BE159" i="6"/>
  <c r="BE168" i="6"/>
  <c r="BE180" i="6"/>
  <c r="BE184" i="6"/>
  <c r="BE229" i="6"/>
  <c r="BE244" i="6"/>
  <c r="BE253" i="6"/>
  <c r="BE263" i="6"/>
  <c r="BE267" i="6"/>
  <c r="BE105" i="5"/>
  <c r="BE118" i="5"/>
  <c r="E74" i="5"/>
  <c r="BE92" i="5"/>
  <c r="BE110" i="5"/>
  <c r="BE116" i="5"/>
  <c r="BE126" i="5"/>
  <c r="BE132" i="5"/>
  <c r="BE136" i="5"/>
  <c r="BE90" i="5"/>
  <c r="BE99" i="5"/>
  <c r="BE122" i="5"/>
  <c r="BE138" i="5"/>
  <c r="BE144" i="5"/>
  <c r="BE157" i="5"/>
  <c r="BE165" i="5"/>
  <c r="BE177" i="5"/>
  <c r="BE187" i="5"/>
  <c r="BE140" i="5"/>
  <c r="BE151" i="5"/>
  <c r="F55" i="5"/>
  <c r="BE113" i="5"/>
  <c r="BE134" i="5"/>
  <c r="BE149" i="5"/>
  <c r="BE86" i="5"/>
  <c r="BE95" i="5"/>
  <c r="BE101" i="5"/>
  <c r="BE108" i="5"/>
  <c r="BE124" i="5"/>
  <c r="BE130" i="5"/>
  <c r="BE169" i="5"/>
  <c r="BE120" i="5"/>
  <c r="BE173" i="5"/>
  <c r="BE175" i="5"/>
  <c r="BE183" i="5"/>
  <c r="BK105" i="4"/>
  <c r="J52" i="5"/>
  <c r="BE128" i="5"/>
  <c r="BE189" i="5"/>
  <c r="J620" i="4"/>
  <c r="J71" i="4" s="1"/>
  <c r="BE146" i="5"/>
  <c r="BE191" i="5"/>
  <c r="BE197" i="5"/>
  <c r="BE88" i="5"/>
  <c r="BE97" i="5"/>
  <c r="BE103" i="5"/>
  <c r="BE142" i="5"/>
  <c r="BE153" i="5"/>
  <c r="BE155" i="5"/>
  <c r="BE159" i="5"/>
  <c r="BE161" i="5"/>
  <c r="BE163" i="5"/>
  <c r="BE171" i="5"/>
  <c r="BE181" i="5"/>
  <c r="BE185" i="5"/>
  <c r="BE195" i="5"/>
  <c r="BE167" i="5"/>
  <c r="BE179" i="5"/>
  <c r="BE193" i="5"/>
  <c r="E94" i="4"/>
  <c r="BE107" i="4"/>
  <c r="BE127" i="4"/>
  <c r="BE189" i="4"/>
  <c r="BE247" i="4"/>
  <c r="BE313" i="4"/>
  <c r="BE393" i="4"/>
  <c r="BE418" i="4"/>
  <c r="BE465" i="4"/>
  <c r="BE488" i="4"/>
  <c r="BE518" i="4"/>
  <c r="BE529" i="4"/>
  <c r="BE616" i="4"/>
  <c r="BE643" i="4"/>
  <c r="BE668" i="4"/>
  <c r="BE718" i="4"/>
  <c r="BE740" i="4"/>
  <c r="BE749" i="4"/>
  <c r="BE869" i="4"/>
  <c r="BE875" i="4"/>
  <c r="BE893" i="4"/>
  <c r="BE949" i="4"/>
  <c r="BE985" i="4"/>
  <c r="BE997" i="4"/>
  <c r="BE1017" i="4"/>
  <c r="BE1051" i="4"/>
  <c r="BE1065" i="4"/>
  <c r="BE137" i="4"/>
  <c r="BE172" i="4"/>
  <c r="BE377" i="4"/>
  <c r="BE413" i="4"/>
  <c r="BE507" i="4"/>
  <c r="BE546" i="4"/>
  <c r="BE745" i="4"/>
  <c r="BE1021" i="4"/>
  <c r="BE1032" i="4"/>
  <c r="BE1038" i="4"/>
  <c r="BE1094" i="4"/>
  <c r="BE1101" i="4"/>
  <c r="BE1105" i="4"/>
  <c r="BE122" i="4"/>
  <c r="BE270" i="4"/>
  <c r="BE281" i="4"/>
  <c r="BE380" i="4"/>
  <c r="BE398" i="4"/>
  <c r="BE499" i="4"/>
  <c r="BE532" i="4"/>
  <c r="BE679" i="4"/>
  <c r="BE707" i="4"/>
  <c r="BE730" i="4"/>
  <c r="BE857" i="4"/>
  <c r="BE979" i="4"/>
  <c r="BK1002" i="3"/>
  <c r="J1002" i="3"/>
  <c r="J82" i="3"/>
  <c r="F55" i="4"/>
  <c r="BE112" i="4"/>
  <c r="BE169" i="4"/>
  <c r="BE176" i="4"/>
  <c r="BE265" i="4"/>
  <c r="BE332" i="4"/>
  <c r="BE423" i="4"/>
  <c r="BE457" i="4"/>
  <c r="BE504" i="4"/>
  <c r="BE511" i="4"/>
  <c r="BE603" i="4"/>
  <c r="BE639" i="4"/>
  <c r="BE823" i="4"/>
  <c r="BE860" i="4"/>
  <c r="BE961" i="4"/>
  <c r="BE970" i="4"/>
  <c r="BE1013" i="4"/>
  <c r="BE1026" i="4"/>
  <c r="BE1057" i="4"/>
  <c r="BE1071" i="4"/>
  <c r="BE1076" i="4"/>
  <c r="BE1079" i="4"/>
  <c r="BE1099" i="4"/>
  <c r="BE1107" i="4"/>
  <c r="J451" i="3"/>
  <c r="J69" i="3"/>
  <c r="BE147" i="4"/>
  <c r="BE159" i="4"/>
  <c r="BE592" i="4"/>
  <c r="BE665" i="4"/>
  <c r="BE671" i="4"/>
  <c r="BE691" i="4"/>
  <c r="BE842" i="4"/>
  <c r="BE1002" i="4"/>
  <c r="BE1035" i="4"/>
  <c r="BE117" i="4"/>
  <c r="BE242" i="4"/>
  <c r="BE255" i="4"/>
  <c r="BE579" i="4"/>
  <c r="BE704" i="4"/>
  <c r="BE726" i="4"/>
  <c r="BE758" i="4"/>
  <c r="BE763" i="4"/>
  <c r="BE773" i="4"/>
  <c r="BE778" i="4"/>
  <c r="BE783" i="4"/>
  <c r="BE839" i="4"/>
  <c r="BE929" i="4"/>
  <c r="BE934" i="4"/>
  <c r="J52" i="4"/>
  <c r="BE142" i="4"/>
  <c r="BE221" i="4"/>
  <c r="BE370" i="4"/>
  <c r="BE453" i="4"/>
  <c r="BE493" i="4"/>
  <c r="BE589" i="4"/>
  <c r="BE621" i="4"/>
  <c r="BE655" i="4"/>
  <c r="BE699" i="4"/>
  <c r="BE817" i="4"/>
  <c r="BK108" i="3"/>
  <c r="BE132" i="4"/>
  <c r="BE162" i="4"/>
  <c r="BE180" i="4"/>
  <c r="BE343" i="4"/>
  <c r="BE359" i="4"/>
  <c r="BE385" i="4"/>
  <c r="BE410" i="4"/>
  <c r="BE437" i="4"/>
  <c r="BE483" i="4"/>
  <c r="BE515" i="4"/>
  <c r="BE597" i="4"/>
  <c r="BE647" i="4"/>
  <c r="BE714" i="4"/>
  <c r="BE768" i="4"/>
  <c r="BE792" i="4"/>
  <c r="BE828" i="4"/>
  <c r="BE908" i="4"/>
  <c r="BE923" i="4"/>
  <c r="BE942" i="4"/>
  <c r="BE166" i="4"/>
  <c r="BE257" i="4"/>
  <c r="BE327" i="4"/>
  <c r="BE346" i="4"/>
  <c r="BE426" i="4"/>
  <c r="BE440" i="4"/>
  <c r="BE462" i="4"/>
  <c r="BE475" i="4"/>
  <c r="BE525" i="4"/>
  <c r="BE584" i="4"/>
  <c r="BE686" i="4"/>
  <c r="BE710" i="4"/>
  <c r="BE155" i="4"/>
  <c r="BE196" i="4"/>
  <c r="BE304" i="4"/>
  <c r="BE390" i="4"/>
  <c r="BE521" i="4"/>
  <c r="BE542" i="4"/>
  <c r="BE754" i="4"/>
  <c r="BE796" i="4"/>
  <c r="BE812" i="4"/>
  <c r="BE863" i="4"/>
  <c r="BE992" i="4"/>
  <c r="BE1008" i="4"/>
  <c r="BE1082" i="4"/>
  <c r="BE151" i="4"/>
  <c r="BE184" i="4"/>
  <c r="BE193" i="4"/>
  <c r="BE273" i="4"/>
  <c r="BE292" i="4"/>
  <c r="BE307" i="4"/>
  <c r="BE470" i="4"/>
  <c r="BE537" i="4"/>
  <c r="BE600" i="4"/>
  <c r="BE607" i="4"/>
  <c r="BE611" i="4"/>
  <c r="BE735" i="4"/>
  <c r="BE787" i="4"/>
  <c r="BE801" i="4"/>
  <c r="BE831" i="4"/>
  <c r="BE988" i="4"/>
  <c r="BE1029" i="4"/>
  <c r="BE1042" i="4"/>
  <c r="BE1054" i="4"/>
  <c r="BE1068" i="4"/>
  <c r="BE1084" i="4"/>
  <c r="BE1086" i="4"/>
  <c r="BE1089" i="4"/>
  <c r="BE1097" i="4"/>
  <c r="BE1103" i="4"/>
  <c r="BE1110" i="4"/>
  <c r="BE200" i="4"/>
  <c r="BE213" i="4"/>
  <c r="BE226" i="4"/>
  <c r="BE236" i="4"/>
  <c r="BE297" i="4"/>
  <c r="BE318" i="4"/>
  <c r="BE323" i="4"/>
  <c r="BE364" i="4"/>
  <c r="BE367" i="4"/>
  <c r="BE401" i="4"/>
  <c r="BE551" i="4"/>
  <c r="BE556" i="4"/>
  <c r="BE561" i="4"/>
  <c r="BE569" i="4"/>
  <c r="BE629" i="4"/>
  <c r="BE682" i="4"/>
  <c r="BE845" i="4"/>
  <c r="BE866" i="4"/>
  <c r="BE872" i="4"/>
  <c r="BE884" i="4"/>
  <c r="BE887" i="4"/>
  <c r="BE890" i="4"/>
  <c r="BE901" i="4"/>
  <c r="BE916" i="4"/>
  <c r="BE953" i="4"/>
  <c r="BE955" i="4"/>
  <c r="BE958" i="4"/>
  <c r="BE1060" i="4"/>
  <c r="J52" i="3"/>
  <c r="BE331" i="3"/>
  <c r="BE347" i="3"/>
  <c r="BE427" i="3"/>
  <c r="BE461" i="3"/>
  <c r="BE532" i="3"/>
  <c r="BE611" i="3"/>
  <c r="BE715" i="3"/>
  <c r="BE767" i="3"/>
  <c r="BE877" i="3"/>
  <c r="BE885" i="3"/>
  <c r="BE892" i="3"/>
  <c r="BE915" i="3"/>
  <c r="BE931" i="3"/>
  <c r="BE976" i="3"/>
  <c r="BE998" i="3"/>
  <c r="BE137" i="3"/>
  <c r="BE238" i="3"/>
  <c r="BE323" i="3"/>
  <c r="BE342" i="3"/>
  <c r="BE436" i="3"/>
  <c r="BE443" i="3"/>
  <c r="BE509" i="3"/>
  <c r="BE522" i="3"/>
  <c r="BE687" i="3"/>
  <c r="BE821" i="3"/>
  <c r="BE872" i="3"/>
  <c r="BE957" i="3"/>
  <c r="BE1008" i="3"/>
  <c r="BE1036" i="3"/>
  <c r="BE1096" i="3"/>
  <c r="BE1098" i="3"/>
  <c r="BE1123" i="3"/>
  <c r="F55" i="3"/>
  <c r="BE119" i="3"/>
  <c r="BE199" i="3"/>
  <c r="BE209" i="3"/>
  <c r="BE353" i="3"/>
  <c r="BE363" i="3"/>
  <c r="BE440" i="3"/>
  <c r="BE558" i="3"/>
  <c r="BE635" i="3"/>
  <c r="BE677" i="3"/>
  <c r="BE753" i="3"/>
  <c r="BE939" i="3"/>
  <c r="BE985" i="3"/>
  <c r="BE1004" i="3"/>
  <c r="BE1063" i="3"/>
  <c r="BE1094" i="3"/>
  <c r="BE1102" i="3"/>
  <c r="BE1108" i="3"/>
  <c r="BE1127" i="3"/>
  <c r="J106" i="2"/>
  <c r="J61" i="2"/>
  <c r="BE192" i="3"/>
  <c r="BE204" i="3"/>
  <c r="BE246" i="3"/>
  <c r="BE271" i="3"/>
  <c r="BE372" i="3"/>
  <c r="BE467" i="3"/>
  <c r="BE486" i="3"/>
  <c r="BE553" i="3"/>
  <c r="BE672" i="3"/>
  <c r="BE680" i="3"/>
  <c r="BE697" i="3"/>
  <c r="BE709" i="3"/>
  <c r="BE741" i="3"/>
  <c r="BE810" i="3"/>
  <c r="BE902" i="3"/>
  <c r="BE943" i="3"/>
  <c r="BE994" i="3"/>
  <c r="BE1086" i="3"/>
  <c r="BE1088" i="3"/>
  <c r="BE1100" i="3"/>
  <c r="BE1104" i="3"/>
  <c r="BE1106" i="3"/>
  <c r="BE1115" i="3"/>
  <c r="BE141" i="3"/>
  <c r="BE333" i="3"/>
  <c r="BE401" i="3"/>
  <c r="BE642" i="3"/>
  <c r="BE843" i="3"/>
  <c r="BE864" i="3"/>
  <c r="BE867" i="3"/>
  <c r="BE908" i="3"/>
  <c r="BE1020" i="3"/>
  <c r="BE1024" i="3"/>
  <c r="BE1032" i="3"/>
  <c r="BE1048" i="3"/>
  <c r="BE1084" i="3"/>
  <c r="BE1090" i="3"/>
  <c r="BE1092" i="3"/>
  <c r="BE1110" i="3"/>
  <c r="BE1112" i="3"/>
  <c r="BE1119" i="3"/>
  <c r="BE1131" i="3"/>
  <c r="BE1135" i="3"/>
  <c r="BK717" i="2"/>
  <c r="J717" i="2" s="1"/>
  <c r="J80" i="2" s="1"/>
  <c r="BE133" i="3"/>
  <c r="BE144" i="3"/>
  <c r="BE151" i="3"/>
  <c r="BE178" i="3"/>
  <c r="BE214" i="3"/>
  <c r="BE413" i="3"/>
  <c r="BE433" i="3"/>
  <c r="BE504" i="3"/>
  <c r="BE526" i="3"/>
  <c r="BE544" i="3"/>
  <c r="BE580" i="3"/>
  <c r="BE621" i="3"/>
  <c r="BE699" i="3"/>
  <c r="BE744" i="3"/>
  <c r="BE789" i="3"/>
  <c r="BE127" i="3"/>
  <c r="BE282" i="3"/>
  <c r="BE430" i="3"/>
  <c r="BE495" i="3"/>
  <c r="BE549" i="3"/>
  <c r="BE648" i="3"/>
  <c r="BE719" i="3"/>
  <c r="BE793" i="3"/>
  <c r="BE818" i="3"/>
  <c r="BE888" i="3"/>
  <c r="BE912" i="3"/>
  <c r="BE970" i="3"/>
  <c r="BE988" i="3"/>
  <c r="BE1016" i="3"/>
  <c r="BE1068" i="3"/>
  <c r="BE184" i="3"/>
  <c r="BE253" i="3"/>
  <c r="BE317" i="3"/>
  <c r="BE590" i="3"/>
  <c r="BE658" i="3"/>
  <c r="BE682" i="3"/>
  <c r="BE704" i="3"/>
  <c r="E48" i="3"/>
  <c r="BE218" i="3"/>
  <c r="BE222" i="3"/>
  <c r="BE234" i="3"/>
  <c r="BE408" i="3"/>
  <c r="BE447" i="3"/>
  <c r="BE477" i="3"/>
  <c r="BE492" i="3"/>
  <c r="BE519" i="3"/>
  <c r="BE539" i="3"/>
  <c r="BE651" i="3"/>
  <c r="BE663" i="3"/>
  <c r="BE764" i="3"/>
  <c r="BE815" i="3"/>
  <c r="BE950" i="3"/>
  <c r="BE1053" i="3"/>
  <c r="BE148" i="3"/>
  <c r="BE159" i="3"/>
  <c r="BE170" i="3"/>
  <c r="BE358" i="3"/>
  <c r="BE452" i="3"/>
  <c r="BE499" i="3"/>
  <c r="BE628" i="3"/>
  <c r="BE783" i="3"/>
  <c r="BE928" i="3"/>
  <c r="BE979" i="3"/>
  <c r="BE1028" i="3"/>
  <c r="BE1044" i="3"/>
  <c r="BE110" i="3"/>
  <c r="BE258" i="3"/>
  <c r="BE263" i="3"/>
  <c r="BE396" i="3"/>
  <c r="BE424" i="3"/>
  <c r="BE458" i="3"/>
  <c r="BE470" i="3"/>
  <c r="BE574" i="3"/>
  <c r="BE605" i="3"/>
  <c r="BE667" i="3"/>
  <c r="BE750" i="3"/>
  <c r="BE770" i="3"/>
  <c r="BE880" i="3"/>
  <c r="BE923" i="3"/>
  <c r="BE936" i="3"/>
  <c r="BE953" i="3"/>
  <c r="BE1012" i="3"/>
  <c r="BE1040" i="3"/>
  <c r="BE227" i="3"/>
  <c r="BE340" i="3"/>
  <c r="BE350" i="3"/>
  <c r="BE418" i="3"/>
  <c r="BE483" i="3"/>
  <c r="BE568" i="3"/>
  <c r="BE586" i="3"/>
  <c r="BE593" i="3"/>
  <c r="BE599" i="3"/>
  <c r="BE692" i="3"/>
  <c r="BE861" i="3"/>
  <c r="BE905" i="3"/>
  <c r="BE960" i="3"/>
  <c r="BE1058" i="3"/>
  <c r="BE1074" i="3"/>
  <c r="BE1079" i="3"/>
  <c r="J98" i="2"/>
  <c r="F101" i="2"/>
  <c r="BE142" i="2"/>
  <c r="BE168" i="2"/>
  <c r="BE176" i="2"/>
  <c r="BE192" i="2"/>
  <c r="BE243" i="2"/>
  <c r="BE279" i="2"/>
  <c r="BE285" i="2"/>
  <c r="BE291" i="2"/>
  <c r="BE321" i="2"/>
  <c r="BE333" i="2"/>
  <c r="BE386" i="2"/>
  <c r="BE390" i="2"/>
  <c r="BE408" i="2"/>
  <c r="BE438" i="2"/>
  <c r="BE446" i="2"/>
  <c r="BE470" i="2"/>
  <c r="BE481" i="2"/>
  <c r="BE490" i="2"/>
  <c r="BE507" i="2"/>
  <c r="BE530" i="2"/>
  <c r="BE575" i="2"/>
  <c r="BE594" i="2"/>
  <c r="BE611" i="2"/>
  <c r="BE672" i="2"/>
  <c r="BE684" i="2"/>
  <c r="BE709" i="2"/>
  <c r="BE723" i="2"/>
  <c r="BC55" i="1"/>
  <c r="BE121" i="2"/>
  <c r="BE128" i="2"/>
  <c r="BE148" i="2"/>
  <c r="BE155" i="2"/>
  <c r="BE187" i="2"/>
  <c r="BE252" i="2"/>
  <c r="BE326" i="2"/>
  <c r="BE329" i="2"/>
  <c r="BE358" i="2"/>
  <c r="BE383" i="2"/>
  <c r="BE404" i="2"/>
  <c r="BE420" i="2"/>
  <c r="BE432" i="2"/>
  <c r="BE452" i="2"/>
  <c r="BE458" i="2"/>
  <c r="BE464" i="2"/>
  <c r="BE496" i="2"/>
  <c r="BE511" i="2"/>
  <c r="BE533" i="2"/>
  <c r="BE541" i="2"/>
  <c r="BE561" i="2"/>
  <c r="BE564" i="2"/>
  <c r="BE580" i="2"/>
  <c r="BE617" i="2"/>
  <c r="BE633" i="2"/>
  <c r="BE636" i="2"/>
  <c r="BE643" i="2"/>
  <c r="BE651" i="2"/>
  <c r="BE665" i="2"/>
  <c r="BE669" i="2"/>
  <c r="BE679" i="2"/>
  <c r="BE688" i="2"/>
  <c r="BE693" i="2"/>
  <c r="BE701" i="2"/>
  <c r="BE704" i="2"/>
  <c r="BE713" i="2"/>
  <c r="BE719" i="2"/>
  <c r="BE727" i="2"/>
  <c r="BE731" i="2"/>
  <c r="BE735" i="2"/>
  <c r="BE739" i="2"/>
  <c r="BE743" i="2"/>
  <c r="BE747" i="2"/>
  <c r="BE751" i="2"/>
  <c r="BE756" i="2"/>
  <c r="BE761" i="2"/>
  <c r="BE766" i="2"/>
  <c r="BE771" i="2"/>
  <c r="BE776" i="2"/>
  <c r="BE781" i="2"/>
  <c r="BE787" i="2"/>
  <c r="BE789" i="2"/>
  <c r="BE813" i="2"/>
  <c r="BE828" i="2"/>
  <c r="BE218" i="2"/>
  <c r="BE238" i="2"/>
  <c r="BE294" i="2"/>
  <c r="BE298" i="2"/>
  <c r="BE307" i="2"/>
  <c r="BE312" i="2"/>
  <c r="BE315" i="2"/>
  <c r="BE396" i="2"/>
  <c r="BE400" i="2"/>
  <c r="BE414" i="2"/>
  <c r="BE815" i="2"/>
  <c r="BE824" i="2"/>
  <c r="BE117" i="2"/>
  <c r="BE125" i="2"/>
  <c r="BE224" i="2"/>
  <c r="BE232" i="2"/>
  <c r="BE235" i="2"/>
  <c r="BE288" i="2"/>
  <c r="BE302" i="2"/>
  <c r="BE426" i="2"/>
  <c r="BE442" i="2"/>
  <c r="BE478" i="2"/>
  <c r="BE502" i="2"/>
  <c r="BE538" i="2"/>
  <c r="BE558" i="2"/>
  <c r="BE584" i="2"/>
  <c r="BE597" i="2"/>
  <c r="BE614" i="2"/>
  <c r="BE621" i="2"/>
  <c r="BE630" i="2"/>
  <c r="BE640" i="2"/>
  <c r="BE655" i="2"/>
  <c r="BE662" i="2"/>
  <c r="BE696" i="2"/>
  <c r="BE799" i="2"/>
  <c r="BE803" i="2"/>
  <c r="BE805" i="2"/>
  <c r="BE807" i="2"/>
  <c r="BE809" i="2"/>
  <c r="BE811" i="2"/>
  <c r="BE817" i="2"/>
  <c r="BE820" i="2"/>
  <c r="AW55" i="1"/>
  <c r="BA55" i="1"/>
  <c r="E48" i="2"/>
  <c r="BE107" i="2"/>
  <c r="BE112" i="2"/>
  <c r="BE132" i="2"/>
  <c r="BE137" i="2"/>
  <c r="BE163" i="2"/>
  <c r="BE791" i="2"/>
  <c r="BE793" i="2"/>
  <c r="BE795" i="2"/>
  <c r="BE797" i="2"/>
  <c r="BE801" i="2"/>
  <c r="BB55" i="1"/>
  <c r="BD55" i="1"/>
  <c r="F39" i="16"/>
  <c r="BD70" i="1"/>
  <c r="F37" i="5"/>
  <c r="BD58" i="1"/>
  <c r="J36" i="16"/>
  <c r="AW70" i="1" s="1"/>
  <c r="F34" i="3"/>
  <c r="BA56" i="1"/>
  <c r="F35" i="3"/>
  <c r="BB56" i="1"/>
  <c r="F35" i="4"/>
  <c r="BB57" i="1"/>
  <c r="F36" i="13"/>
  <c r="BA67" i="1"/>
  <c r="F36" i="16"/>
  <c r="BA70" i="1" s="1"/>
  <c r="F35" i="17"/>
  <c r="BB71" i="1" s="1"/>
  <c r="J30" i="5"/>
  <c r="F34" i="7"/>
  <c r="BA60" i="1" s="1"/>
  <c r="F37" i="16"/>
  <c r="BB70" i="1" s="1"/>
  <c r="F37" i="15"/>
  <c r="BB69" i="1" s="1"/>
  <c r="J36" i="8"/>
  <c r="AW62" i="1" s="1"/>
  <c r="F36" i="17"/>
  <c r="BC71" i="1"/>
  <c r="F34" i="5"/>
  <c r="BA58" i="1"/>
  <c r="F35" i="6"/>
  <c r="BB59" i="1" s="1"/>
  <c r="F34" i="4"/>
  <c r="BA57" i="1" s="1"/>
  <c r="F37" i="14"/>
  <c r="BB68" i="1" s="1"/>
  <c r="J34" i="5"/>
  <c r="AW58" i="1" s="1"/>
  <c r="F36" i="14"/>
  <c r="BA68" i="1"/>
  <c r="F37" i="9"/>
  <c r="BB63" i="1"/>
  <c r="J30" i="6"/>
  <c r="F39" i="11"/>
  <c r="BD65" i="1"/>
  <c r="F36" i="6"/>
  <c r="BC59" i="1"/>
  <c r="F35" i="7"/>
  <c r="BB60" i="1"/>
  <c r="F38" i="9"/>
  <c r="BC63" i="1" s="1"/>
  <c r="F38" i="16"/>
  <c r="BC70" i="1" s="1"/>
  <c r="F36" i="9"/>
  <c r="BA63" i="1"/>
  <c r="F37" i="6"/>
  <c r="BD59" i="1"/>
  <c r="F37" i="4"/>
  <c r="BD57" i="1"/>
  <c r="J34" i="17"/>
  <c r="AW71" i="1"/>
  <c r="J36" i="12"/>
  <c r="AW66" i="1" s="1"/>
  <c r="F39" i="13"/>
  <c r="BD67" i="1" s="1"/>
  <c r="F39" i="14"/>
  <c r="BD68" i="1"/>
  <c r="F37" i="13"/>
  <c r="BB67" i="1"/>
  <c r="F37" i="12"/>
  <c r="BB66" i="1"/>
  <c r="F36" i="8"/>
  <c r="BA62" i="1"/>
  <c r="J36" i="13"/>
  <c r="AW67" i="1" s="1"/>
  <c r="F36" i="5"/>
  <c r="BC58" i="1" s="1"/>
  <c r="F38" i="8"/>
  <c r="BC62" i="1"/>
  <c r="J36" i="9"/>
  <c r="AW63" i="1"/>
  <c r="F39" i="10"/>
  <c r="BD64" i="1"/>
  <c r="F36" i="7"/>
  <c r="BC60" i="1"/>
  <c r="F34" i="17"/>
  <c r="BA71" i="1" s="1"/>
  <c r="F39" i="9"/>
  <c r="BD63" i="1" s="1"/>
  <c r="F36" i="12"/>
  <c r="BA66" i="1"/>
  <c r="F37" i="17"/>
  <c r="BD71" i="1"/>
  <c r="F39" i="15"/>
  <c r="BD69" i="1"/>
  <c r="F35" i="5"/>
  <c r="BB58" i="1"/>
  <c r="F36" i="11"/>
  <c r="BA65" i="1" s="1"/>
  <c r="J36" i="11"/>
  <c r="AW65" i="1" s="1"/>
  <c r="F37" i="7"/>
  <c r="BD60" i="1"/>
  <c r="F36" i="4"/>
  <c r="BC57" i="1"/>
  <c r="J36" i="14"/>
  <c r="AW68" i="1"/>
  <c r="J34" i="4"/>
  <c r="AW57" i="1"/>
  <c r="F36" i="10"/>
  <c r="BA64" i="1" s="1"/>
  <c r="AS54" i="1"/>
  <c r="J34" i="6"/>
  <c r="AW59" i="1"/>
  <c r="F38" i="15"/>
  <c r="BC69" i="1" s="1"/>
  <c r="F38" i="10"/>
  <c r="BC64" i="1" s="1"/>
  <c r="F36" i="3"/>
  <c r="BC56" i="1" s="1"/>
  <c r="F38" i="11"/>
  <c r="BC65" i="1" s="1"/>
  <c r="F39" i="8"/>
  <c r="BD62" i="1"/>
  <c r="J36" i="15"/>
  <c r="AW69" i="1"/>
  <c r="F37" i="8"/>
  <c r="BB62" i="1" s="1"/>
  <c r="F34" i="6"/>
  <c r="BA59" i="1" s="1"/>
  <c r="J34" i="7"/>
  <c r="AW60" i="1" s="1"/>
  <c r="F38" i="13"/>
  <c r="BC67" i="1" s="1"/>
  <c r="J36" i="10"/>
  <c r="AW64" i="1"/>
  <c r="F36" i="15"/>
  <c r="BA69" i="1"/>
  <c r="F37" i="10"/>
  <c r="BB64" i="1"/>
  <c r="J34" i="3"/>
  <c r="AW56" i="1"/>
  <c r="F37" i="11"/>
  <c r="BB65" i="1"/>
  <c r="F38" i="14"/>
  <c r="BC68" i="1" s="1"/>
  <c r="F38" i="12"/>
  <c r="BC66" i="1" s="1"/>
  <c r="F39" i="12"/>
  <c r="BD66" i="1"/>
  <c r="F37" i="3"/>
  <c r="BD56" i="1" s="1"/>
  <c r="J88" i="9" l="1"/>
  <c r="J64" i="9" s="1"/>
  <c r="BK87" i="9"/>
  <c r="J87" i="9" s="1"/>
  <c r="J32" i="9" s="1"/>
  <c r="P89" i="7"/>
  <c r="AU60" i="1" s="1"/>
  <c r="BK200" i="11"/>
  <c r="J200" i="11" s="1"/>
  <c r="J68" i="11" s="1"/>
  <c r="J1064" i="4"/>
  <c r="J82" i="4" s="1"/>
  <c r="BK93" i="12"/>
  <c r="BK92" i="12" s="1"/>
  <c r="J92" i="12" s="1"/>
  <c r="J63" i="12" s="1"/>
  <c r="R305" i="2"/>
  <c r="R105" i="4"/>
  <c r="P717" i="2"/>
  <c r="R93" i="12"/>
  <c r="R92" i="12" s="1"/>
  <c r="T93" i="6"/>
  <c r="R94" i="11"/>
  <c r="R93" i="11"/>
  <c r="T93" i="12"/>
  <c r="T92" i="12"/>
  <c r="R93" i="6"/>
  <c r="BK619" i="4"/>
  <c r="J619" i="4"/>
  <c r="J70" i="4"/>
  <c r="T105" i="2"/>
  <c r="P450" i="3"/>
  <c r="BK450" i="3"/>
  <c r="J450" i="3"/>
  <c r="J68" i="3" s="1"/>
  <c r="P97" i="13"/>
  <c r="AU67" i="1"/>
  <c r="P94" i="11"/>
  <c r="P93" i="11"/>
  <c r="AU65" i="1"/>
  <c r="R619" i="4"/>
  <c r="T89" i="7"/>
  <c r="BK105" i="2"/>
  <c r="J105" i="2"/>
  <c r="J60" i="2" s="1"/>
  <c r="R717" i="2"/>
  <c r="R104" i="2" s="1"/>
  <c r="P619" i="4"/>
  <c r="P84" i="5"/>
  <c r="AU58" i="1"/>
  <c r="P305" i="2"/>
  <c r="P104" i="2" s="1"/>
  <c r="AU55" i="1" s="1"/>
  <c r="P1002" i="3"/>
  <c r="T94" i="11"/>
  <c r="T93" i="11"/>
  <c r="T1002" i="3"/>
  <c r="T105" i="4"/>
  <c r="P93" i="12"/>
  <c r="P92" i="12" s="1"/>
  <c r="AU66" i="1" s="1"/>
  <c r="T97" i="13"/>
  <c r="T619" i="4"/>
  <c r="T108" i="3"/>
  <c r="P93" i="6"/>
  <c r="AU59" i="1" s="1"/>
  <c r="R1002" i="3"/>
  <c r="P108" i="3"/>
  <c r="P107" i="3"/>
  <c r="AU56" i="1" s="1"/>
  <c r="T717" i="2"/>
  <c r="T305" i="2"/>
  <c r="T84" i="5"/>
  <c r="R1063" i="4"/>
  <c r="P105" i="2"/>
  <c r="R450" i="3"/>
  <c r="R107" i="3"/>
  <c r="P105" i="4"/>
  <c r="P104" i="4"/>
  <c r="AU57" i="1" s="1"/>
  <c r="R144" i="7"/>
  <c r="R89" i="7" s="1"/>
  <c r="T450" i="3"/>
  <c r="R112" i="13"/>
  <c r="R97" i="13"/>
  <c r="R105" i="2"/>
  <c r="BK305" i="2"/>
  <c r="J305" i="2"/>
  <c r="J68" i="2" s="1"/>
  <c r="BK87" i="17"/>
  <c r="J87" i="17" s="1"/>
  <c r="J60" i="17" s="1"/>
  <c r="AG70" i="1"/>
  <c r="J63" i="16"/>
  <c r="J88" i="16"/>
  <c r="J64" i="16"/>
  <c r="BK87" i="15"/>
  <c r="J87" i="15"/>
  <c r="J63" i="15" s="1"/>
  <c r="BK87" i="14"/>
  <c r="J87" i="14" s="1"/>
  <c r="J32" i="14" s="1"/>
  <c r="AG68" i="1" s="1"/>
  <c r="BK97" i="13"/>
  <c r="J97" i="13" s="1"/>
  <c r="J63" i="13" s="1"/>
  <c r="J93" i="12"/>
  <c r="J64" i="12"/>
  <c r="J94" i="11"/>
  <c r="J64" i="11"/>
  <c r="BK89" i="10"/>
  <c r="BK88" i="10"/>
  <c r="J88" i="10" s="1"/>
  <c r="J32" i="10" s="1"/>
  <c r="AG64" i="1" s="1"/>
  <c r="AG63" i="1"/>
  <c r="AN63" i="1" s="1"/>
  <c r="J63" i="9"/>
  <c r="J89" i="8"/>
  <c r="J64" i="8" s="1"/>
  <c r="J90" i="8"/>
  <c r="J65" i="8" s="1"/>
  <c r="BK89" i="7"/>
  <c r="J89" i="7"/>
  <c r="AG59" i="1"/>
  <c r="J59" i="6"/>
  <c r="AG58" i="1"/>
  <c r="AN58" i="1" s="1"/>
  <c r="J59" i="5"/>
  <c r="J105" i="4"/>
  <c r="J60" i="4" s="1"/>
  <c r="J108" i="3"/>
  <c r="J60" i="3" s="1"/>
  <c r="BK104" i="2"/>
  <c r="J104" i="2" s="1"/>
  <c r="J30" i="2" s="1"/>
  <c r="AG55" i="1" s="1"/>
  <c r="J35" i="11"/>
  <c r="AV65" i="1"/>
  <c r="AT65" i="1"/>
  <c r="F35" i="11"/>
  <c r="AZ65" i="1"/>
  <c r="J33" i="4"/>
  <c r="AV57" i="1"/>
  <c r="AT57" i="1" s="1"/>
  <c r="F35" i="10"/>
  <c r="AZ64" i="1" s="1"/>
  <c r="J35" i="10"/>
  <c r="AV64" i="1" s="1"/>
  <c r="AT64" i="1" s="1"/>
  <c r="F35" i="13"/>
  <c r="AZ67" i="1"/>
  <c r="J30" i="7"/>
  <c r="AG60" i="1"/>
  <c r="F35" i="16"/>
  <c r="AZ70" i="1"/>
  <c r="F33" i="3"/>
  <c r="AZ56" i="1"/>
  <c r="J35" i="9"/>
  <c r="AV63" i="1"/>
  <c r="AT63" i="1"/>
  <c r="J33" i="6"/>
  <c r="AV59" i="1"/>
  <c r="AT59" i="1"/>
  <c r="AN59" i="1"/>
  <c r="J35" i="13"/>
  <c r="AV67" i="1"/>
  <c r="AT67" i="1" s="1"/>
  <c r="F35" i="12"/>
  <c r="AZ66" i="1" s="1"/>
  <c r="F33" i="2"/>
  <c r="AZ55" i="1" s="1"/>
  <c r="F33" i="5"/>
  <c r="AZ58" i="1"/>
  <c r="J35" i="16"/>
  <c r="AV70" i="1" s="1"/>
  <c r="AT70" i="1" s="1"/>
  <c r="AN70" i="1" s="1"/>
  <c r="J35" i="8"/>
  <c r="AV62" i="1" s="1"/>
  <c r="AT62" i="1" s="1"/>
  <c r="J33" i="3"/>
  <c r="AV56" i="1"/>
  <c r="AT56" i="1"/>
  <c r="F35" i="14"/>
  <c r="AZ68" i="1" s="1"/>
  <c r="F35" i="9"/>
  <c r="AZ63" i="1" s="1"/>
  <c r="F33" i="7"/>
  <c r="AZ60" i="1" s="1"/>
  <c r="BD61" i="1"/>
  <c r="BA61" i="1"/>
  <c r="AW61" i="1"/>
  <c r="J33" i="2"/>
  <c r="AV55" i="1" s="1"/>
  <c r="AT55" i="1" s="1"/>
  <c r="J35" i="15"/>
  <c r="AV69" i="1" s="1"/>
  <c r="AT69" i="1" s="1"/>
  <c r="J32" i="8"/>
  <c r="AG62" i="1"/>
  <c r="J35" i="14"/>
  <c r="AV68" i="1"/>
  <c r="AT68" i="1"/>
  <c r="J33" i="5"/>
  <c r="AV58" i="1"/>
  <c r="AT58" i="1"/>
  <c r="F33" i="6"/>
  <c r="AZ59" i="1" s="1"/>
  <c r="BC61" i="1"/>
  <c r="AY61" i="1" s="1"/>
  <c r="J33" i="7"/>
  <c r="AV60" i="1"/>
  <c r="AT60" i="1"/>
  <c r="F33" i="4"/>
  <c r="AZ57" i="1" s="1"/>
  <c r="F35" i="15"/>
  <c r="AZ69" i="1"/>
  <c r="J32" i="12"/>
  <c r="AG66" i="1"/>
  <c r="F33" i="17"/>
  <c r="AZ71" i="1"/>
  <c r="J35" i="12"/>
  <c r="AV66" i="1"/>
  <c r="AT66" i="1"/>
  <c r="BB61" i="1"/>
  <c r="AX61" i="1"/>
  <c r="J33" i="17"/>
  <c r="AV71" i="1"/>
  <c r="AT71" i="1"/>
  <c r="F35" i="8"/>
  <c r="AZ62" i="1"/>
  <c r="BK93" i="11" l="1"/>
  <c r="J93" i="11" s="1"/>
  <c r="J32" i="11" s="1"/>
  <c r="AG65" i="1" s="1"/>
  <c r="T104" i="4"/>
  <c r="T107" i="3"/>
  <c r="T104" i="2"/>
  <c r="R104" i="4"/>
  <c r="BK107" i="3"/>
  <c r="J107" i="3"/>
  <c r="BK104" i="4"/>
  <c r="J104" i="4"/>
  <c r="J59" i="4"/>
  <c r="BK86" i="17"/>
  <c r="J86" i="17" s="1"/>
  <c r="J59" i="17" s="1"/>
  <c r="J41" i="16"/>
  <c r="AN68" i="1"/>
  <c r="J63" i="14"/>
  <c r="J41" i="14"/>
  <c r="AN66" i="1"/>
  <c r="AN65" i="1"/>
  <c r="J63" i="11"/>
  <c r="J41" i="12"/>
  <c r="AN64" i="1"/>
  <c r="J63" i="10"/>
  <c r="J89" i="10"/>
  <c r="J64" i="10" s="1"/>
  <c r="J41" i="11"/>
  <c r="J41" i="10"/>
  <c r="AN62" i="1"/>
  <c r="J41" i="9"/>
  <c r="AN60" i="1"/>
  <c r="J59" i="7"/>
  <c r="J41" i="8"/>
  <c r="J39" i="7"/>
  <c r="J39" i="6"/>
  <c r="J39" i="5"/>
  <c r="AN55" i="1"/>
  <c r="J59" i="2"/>
  <c r="J39" i="2"/>
  <c r="AU61" i="1"/>
  <c r="BB54" i="1"/>
  <c r="W31" i="1"/>
  <c r="AZ61" i="1"/>
  <c r="AV61" i="1" s="1"/>
  <c r="AT61" i="1" s="1"/>
  <c r="J32" i="15"/>
  <c r="AG69" i="1"/>
  <c r="AN69" i="1"/>
  <c r="J30" i="3"/>
  <c r="AG56" i="1" s="1"/>
  <c r="BD54" i="1"/>
  <c r="W33" i="1"/>
  <c r="BA54" i="1"/>
  <c r="AW54" i="1"/>
  <c r="AK30" i="1"/>
  <c r="J32" i="13"/>
  <c r="AG67" i="1"/>
  <c r="AN67" i="1" s="1"/>
  <c r="BC54" i="1"/>
  <c r="AY54" i="1" s="1"/>
  <c r="J39" i="3" l="1"/>
  <c r="J59" i="3"/>
  <c r="J41" i="15"/>
  <c r="J41" i="13"/>
  <c r="AN56" i="1"/>
  <c r="AU54" i="1"/>
  <c r="W32" i="1"/>
  <c r="AG61" i="1"/>
  <c r="J30" i="17"/>
  <c r="AG71" i="1" s="1"/>
  <c r="J30" i="4"/>
  <c r="AG57" i="1"/>
  <c r="AN57" i="1" s="1"/>
  <c r="AZ54" i="1"/>
  <c r="AV54" i="1"/>
  <c r="AK29" i="1"/>
  <c r="AX54" i="1"/>
  <c r="W30" i="1"/>
  <c r="J39" i="17" l="1"/>
  <c r="J39" i="4"/>
  <c r="AN61" i="1"/>
  <c r="AN71" i="1"/>
  <c r="AG54" i="1"/>
  <c r="AK26" i="1"/>
  <c r="AT54" i="1"/>
  <c r="W29" i="1"/>
  <c r="AK35" i="1" l="1"/>
  <c r="AN54" i="1"/>
</calcChain>
</file>

<file path=xl/sharedStrings.xml><?xml version="1.0" encoding="utf-8"?>
<sst xmlns="http://schemas.openxmlformats.org/spreadsheetml/2006/main" count="39009" uniqueCount="5060">
  <si>
    <t>Export Komplet</t>
  </si>
  <si>
    <t>VZ</t>
  </si>
  <si>
    <t>2.0</t>
  </si>
  <si>
    <t>ZAMOK</t>
  </si>
  <si>
    <t>False</t>
  </si>
  <si>
    <t>{42c8ffee-b8da-4ea0-8c44-7deacb13da2a}</t>
  </si>
  <si>
    <t>0,01</t>
  </si>
  <si>
    <t>21</t>
  </si>
  <si>
    <t>12</t>
  </si>
  <si>
    <t>REKAPITULACE STAVBY</t>
  </si>
  <si>
    <t>v ---  níže se nacházejí doplnkové a pomocné údaje k sestavám  --- v</t>
  </si>
  <si>
    <t>Návod na vyplnění</t>
  </si>
  <si>
    <t>0,001</t>
  </si>
  <si>
    <t>Kód:</t>
  </si>
  <si>
    <t>20-009-200-A3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</si>
  <si>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</si>
  <si>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</si>
  <si>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obj. pro pečovatelskou službu</t>
  </si>
  <si>
    <t>KSO:</t>
  </si>
  <si>
    <t/>
  </si>
  <si>
    <t>CC-CZ:</t>
  </si>
  <si>
    <t>Místo:</t>
  </si>
  <si>
    <t>Neštěmická 795/37, Krásné Březno</t>
  </si>
  <si>
    <t>Datum:</t>
  </si>
  <si>
    <t>29. 11. 2024</t>
  </si>
  <si>
    <t>Zadavatel:</t>
  </si>
  <si>
    <t>IČ:</t>
  </si>
  <si>
    <t>Statutární město Ústí nad Labem</t>
  </si>
  <si>
    <t>DIČ:</t>
  </si>
  <si>
    <t>Uchazeč:</t>
  </si>
  <si>
    <t>Vyplň údaj</t>
  </si>
  <si>
    <t>Projektant:</t>
  </si>
  <si>
    <t>25466810</t>
  </si>
  <si>
    <t>G DESIGN, spol. s.r.o.</t>
  </si>
  <si>
    <t>CZ25466810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</si>
  <si>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</si>
  <si>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</si>
  <si>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</si>
  <si>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</si>
  <si>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</si>
  <si>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</si>
  <si>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</si>
  <si>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</si>
  <si>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</si>
  <si>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</si>
  <si>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</si>
  <si>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</si>
  <si>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</si>
  <si>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</si>
  <si>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</si>
  <si>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</si>
  <si>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</si>
  <si>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</si>
  <si>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</si>
  <si>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</si>
  <si>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</si>
  <si>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</si>
  <si>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</si>
  <si>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</si>
  <si>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</si>
  <si>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</si>
  <si>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</si>
  <si>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</si>
  <si>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</si>
  <si>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</si>
  <si>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</si>
  <si>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</si>
  <si>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</si>
  <si>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</si>
  <si>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</si>
  <si>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</si>
  <si>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</si>
  <si>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</si>
  <si>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</si>
  <si>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</si>
  <si>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</si>
  <si>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</si>
  <si>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</si>
  <si>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20-009-200.1</t>
  </si>
  <si>
    <t>Stavební úpravy SO 01 Pečovatelská služba 1.NP</t>
  </si>
  <si>
    <t>STA</t>
  </si>
  <si>
    <t>1</t>
  </si>
  <si>
    <t>{d499ebef-b597-4f3f-82a2-2a20e5b1c403}</t>
  </si>
  <si>
    <t>2</t>
  </si>
  <si>
    <t>20-009-200.2</t>
  </si>
  <si>
    <t>Stavební úpravy SO 02 Denní centrum</t>
  </si>
  <si>
    <t>{aebf3ffc-81ab-4c3a-9038-19e9a5b26b65}</t>
  </si>
  <si>
    <t>20-009-200.3</t>
  </si>
  <si>
    <t>Stavební úpravy střechy a fasády, venkovní úpravy a zpevněné plochy</t>
  </si>
  <si>
    <t>{df338905-f763-4b48-a82a-285d72a2b673}</t>
  </si>
  <si>
    <t>20-009-200.4</t>
  </si>
  <si>
    <t>Zařízení pro vytápění staveb</t>
  </si>
  <si>
    <t>{94d70c7f-6125-49ad-9a57-217ed90feefa}</t>
  </si>
  <si>
    <t>20-009-200.5</t>
  </si>
  <si>
    <t>Zařízení vzduchotechniky</t>
  </si>
  <si>
    <t>{69167665-3cc5-4d8e-a01e-f0ed5f57317e}</t>
  </si>
  <si>
    <t>20-009-200.6</t>
  </si>
  <si>
    <t>Zařízení zdravotně technických instalací</t>
  </si>
  <si>
    <t>{1d2b56af-7d28-49f8-9a2c-f73c204edd4e}</t>
  </si>
  <si>
    <t>20-009-200.7</t>
  </si>
  <si>
    <t>Zařízení silnoproudé elektro vč. hromosvodu</t>
  </si>
  <si>
    <t>{6a9639fa-aff6-4587-9186-1e1010018fe2}</t>
  </si>
  <si>
    <t>01</t>
  </si>
  <si>
    <t>Elektroinstalace NN</t>
  </si>
  <si>
    <t>Soupis</t>
  </si>
  <si>
    <t>{ca423b64-a269-4614-9d98-5ba38855659e}</t>
  </si>
  <si>
    <t>02</t>
  </si>
  <si>
    <t>Rozvaděč R1</t>
  </si>
  <si>
    <t>{a1abea23-eeb0-4b23-8650-d53b4be47e17}</t>
  </si>
  <si>
    <t>03</t>
  </si>
  <si>
    <t>Rozvaděč R2</t>
  </si>
  <si>
    <t>{a0c6f697-e578-4df7-a951-4ab0d78f91cf}</t>
  </si>
  <si>
    <t>04</t>
  </si>
  <si>
    <t>Slaboporudé rozvody</t>
  </si>
  <si>
    <t>{88a126d3-ed75-42a1-96b8-ea2e8e4e8098}</t>
  </si>
  <si>
    <t>05</t>
  </si>
  <si>
    <t>EZS</t>
  </si>
  <si>
    <t>{6e8c3523-0a8f-4bab-8d95-7ea41b1456fd}</t>
  </si>
  <si>
    <t>06</t>
  </si>
  <si>
    <t>Fotovoltaická elektrárna</t>
  </si>
  <si>
    <t>{747ef21b-5434-4741-9bd7-97821a0ea352}</t>
  </si>
  <si>
    <t>07</t>
  </si>
  <si>
    <t>Rozvaděč R-FVE-AC</t>
  </si>
  <si>
    <t>{1b656504-1d69-42e9-b215-a904bb74db39}</t>
  </si>
  <si>
    <t>08</t>
  </si>
  <si>
    <t>Rozvaděč R-FVE-DC</t>
  </si>
  <si>
    <t>{f7cfba27-c702-48f9-b8e8-f29a723cd71b}</t>
  </si>
  <si>
    <t>09</t>
  </si>
  <si>
    <t>IP hlásky</t>
  </si>
  <si>
    <t>{e3027039-46ff-4d88-aff3-9b6bdd7e4cbf}</t>
  </si>
  <si>
    <t>20-009-200.8</t>
  </si>
  <si>
    <t>Vedlejší rozpočtové náklady</t>
  </si>
  <si>
    <t>{586c611f-bd7b-49b9-bbb1-b6d8ce936fdd}</t>
  </si>
  <si>
    <t>KRYCÍ LIST SOUPISU PRACÍ</t>
  </si>
  <si>
    <t>Objekt:</t>
  </si>
  <si>
    <t>20-009-200.1 - Stavební úpravy SO 01 Pečovatelská služba 1.NP</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</si>
  <si>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</si>
  <si>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</si>
  <si>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</si>
  <si>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</si>
  <si>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</si>
  <si>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</si>
  <si>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</si>
  <si>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</si>
  <si>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</si>
  <si>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</si>
  <si>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</si>
  <si>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</si>
  <si>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</si>
  <si>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</si>
  <si>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</si>
  <si>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</si>
  <si>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</si>
  <si>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771 - Podlahy z dlaždic</t>
  </si>
  <si>
    <t xml:space="preserve">    776 - Podlahy povlakové</t>
  </si>
  <si>
    <t xml:space="preserve">    781 - Dokončovací práce - obklady</t>
  </si>
  <si>
    <t xml:space="preserve">    782 - Dokončovací práce - obklady z kamene</t>
  </si>
  <si>
    <t xml:space="preserve">    783 - Dokončovací práce - nátěry</t>
  </si>
  <si>
    <t xml:space="preserve">    784 - Dokončovací práce - malby a tapety</t>
  </si>
  <si>
    <t>HZS - Hodinové zúčtovací sazby</t>
  </si>
  <si>
    <t>OST - Ostatní - drobný hmotný majetek</t>
  </si>
  <si>
    <t xml:space="preserve">    OST.01 - Drobné vybavení</t>
  </si>
  <si>
    <t xml:space="preserve">    OST.02 - Zabudované zařízení</t>
  </si>
  <si>
    <t xml:space="preserve">    OST.04 - Vybavení nábytkem 1.NP</t>
  </si>
  <si>
    <t xml:space="preserve">    OST.05 - Zdravotnické vybavení 1.NP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</si>
  <si>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</si>
  <si>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</si>
  <si>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</si>
  <si>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</si>
  <si>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</si>
  <si>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</si>
  <si>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</si>
  <si>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</si>
  <si>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</si>
  <si>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</si>
  <si>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</si>
  <si>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</si>
  <si>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</si>
  <si>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</si>
  <si>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</si>
  <si>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</si>
  <si>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</si>
  <si>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</si>
  <si>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113152112</t>
  </si>
  <si>
    <t>Odstranění podkladů zpevněných ploch z kameniva drceného</t>
  </si>
  <si>
    <t>m3</t>
  </si>
  <si>
    <t>CS ÚRS 2024 02</t>
  </si>
  <si>
    <t>4</t>
  </si>
  <si>
    <t>1088272043</t>
  </si>
  <si>
    <t>PP</t>
  </si>
  <si>
    <t>Odstranění podkladů zpevněných ploch s přemístěním na skládku na vzdálenost do 20 m nebo s naložením na dopravní prostředek z kameniva drceného</t>
  </si>
  <si>
    <t>Online PSC</t>
  </si>
  <si>
    <t>https://podminky.urs.cz/item/CS_URS_2024_02/113152112</t>
  </si>
  <si>
    <t>VV</t>
  </si>
  <si>
    <t>"SO 01 Pečovatelská služba 1.NP - stávající zhutněná štěrkodrť tl. 150mm</t>
  </si>
  <si>
    <t>252,63*0,15</t>
  </si>
  <si>
    <t>122211101</t>
  </si>
  <si>
    <t>Odkopávky a prokopávky v hornině třídy těžitelnosti I, skupiny 3 ručně</t>
  </si>
  <si>
    <t>-1275557021</t>
  </si>
  <si>
    <t>Odkopávky a prokopávky ručně zapažené i nezapažené v hornině třídy těžitelnosti I skupiny 3</t>
  </si>
  <si>
    <t>https://podminky.urs.cz/item/CS_URS_2024_02/122211101</t>
  </si>
  <si>
    <t>"SO 01 Pečovatelská služba 1.NP - odkopání části stáv. rostlého terénu o tl. 77mm</t>
  </si>
  <si>
    <t>252,63*0,077</t>
  </si>
  <si>
    <t>3</t>
  </si>
  <si>
    <t>162751117</t>
  </si>
  <si>
    <t>Vodorovné přemístění přes 9 000 do 10000 m výkopku/sypaniny z horniny třídy těžitelnosti I skupiny 1 až 3</t>
  </si>
  <si>
    <t>-952573719</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</si>
  <si>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</si>
  <si>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https://podminky.urs.cz/item/CS_URS_2024_02/162751117</t>
  </si>
  <si>
    <t>19,453</t>
  </si>
  <si>
    <t>162751119</t>
  </si>
  <si>
    <t>Příplatek k vodorovnému přemístění výkopku/sypaniny z horniny třídy těžitelnosti I skupiny 1 až 3 ZKD 1000 m přes 10000 m</t>
  </si>
  <si>
    <t>1820412485</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</si>
  <si>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</si>
  <si>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https://podminky.urs.cz/item/CS_URS_2024_02/162751119</t>
  </si>
  <si>
    <t>19,453*9 'Přepočtené koeficientem množství</t>
  </si>
  <si>
    <t>5</t>
  </si>
  <si>
    <t>167111101</t>
  </si>
  <si>
    <t>Nakládání výkopku z hornin třídy těžitelnosti I skupiny 1 až 3 ručně</t>
  </si>
  <si>
    <t>1053492469</t>
  </si>
  <si>
    <t>Nakládání, skládání a překládání neulehlého výkopku nebo sypaniny ručně nakládání, z hornin třídy těžitelnosti I, skupiny 1 až 3</t>
  </si>
  <si>
    <t>https://podminky.urs.cz/item/CS_URS_2024_02/167111101</t>
  </si>
  <si>
    <t>6</t>
  </si>
  <si>
    <t>171201231</t>
  </si>
  <si>
    <t>Poplatek za uložení zeminy a kamení na recyklační skládce (skládkovné) kód odpadu 17 05 04</t>
  </si>
  <si>
    <t>t</t>
  </si>
  <si>
    <t>1506280778</t>
  </si>
  <si>
    <t>Poplatek za uložení stavebního odpadu na recyklační skládce (skládkovné) zeminy a kamení zatříděného do Katalogu odpadů pod kódem 17 05 04</t>
  </si>
  <si>
    <t>https://podminky.urs.cz/item/CS_URS_2024_02/171201231</t>
  </si>
  <si>
    <t>19,453*1,3 'Přepočtené koeficientem množství</t>
  </si>
  <si>
    <t>7</t>
  </si>
  <si>
    <t>171251201</t>
  </si>
  <si>
    <t>Uložení sypaniny na skládky nebo meziskládky</t>
  </si>
  <si>
    <t>-396497824</t>
  </si>
  <si>
    <t>Uložení sypaniny na skládky nebo meziskládky bez hutnění s upravením uložené sypaniny do předepsaného tvaru</t>
  </si>
  <si>
    <t>https://podminky.urs.cz/item/CS_URS_2024_02/171251201</t>
  </si>
  <si>
    <t>16,8409661501169*1,1551 'Přepočtené koeficientem množství</t>
  </si>
  <si>
    <t>Zakládání</t>
  </si>
  <si>
    <t>8</t>
  </si>
  <si>
    <t>271542211</t>
  </si>
  <si>
    <t>Podsyp pod základové konstrukce se zhutněním z netříděné štěrkodrtě</t>
  </si>
  <si>
    <t>586116503</t>
  </si>
  <si>
    <t>Podsyp pod základové konstrukce se zhutněním a urovnáním povrchu ze štěrkodrtě netříděné</t>
  </si>
  <si>
    <t>https://podminky.urs.cz/item/CS_URS_2024_02/271542211</t>
  </si>
  <si>
    <t>"SO 01 Pečovatelská služba 1.NP - nová zhutněná štěrkodrť</t>
  </si>
  <si>
    <t>9</t>
  </si>
  <si>
    <t>273313711</t>
  </si>
  <si>
    <t>Základové desky z betonu tř. C 20/25</t>
  </si>
  <si>
    <t>-60518701</t>
  </si>
  <si>
    <t>Základy z betonu prostého desky z betonu kamenem neprokládaného tř. C 20/25</t>
  </si>
  <si>
    <t>https://podminky.urs.cz/item/CS_URS_2024_02/273313711</t>
  </si>
  <si>
    <t>"SO 01 Pečovatelská služba 1.NP - nový podkladní beton C20/25</t>
  </si>
  <si>
    <t>252,63*0,1</t>
  </si>
  <si>
    <t>Svislé a kompletní konstrukce</t>
  </si>
  <si>
    <t>10</t>
  </si>
  <si>
    <t>342272225</t>
  </si>
  <si>
    <t>Příčka z pórobetonových hladkých tvárnic na tenkovrstvou maltu tl 100 mm</t>
  </si>
  <si>
    <t>m2</t>
  </si>
  <si>
    <t>692192452</t>
  </si>
  <si>
    <t>Příčky z pórobetonových tvárnic hladkých na tenké maltové lože objemová hmotnost do 500 kg/m3, tloušťka příčky 100 mm</t>
  </si>
  <si>
    <t>https://podminky.urs.cz/item/CS_URS_2024_02/342272225</t>
  </si>
  <si>
    <t>"SO 01 Pečovatelská služba 1.NP</t>
  </si>
  <si>
    <t>(3,17+0,845+0,845+0,12+4,125+4,125+1,7+1,7)*3,5</t>
  </si>
  <si>
    <t>-(1,4*6)</t>
  </si>
  <si>
    <t>Součet</t>
  </si>
  <si>
    <t>11</t>
  </si>
  <si>
    <t>342272245</t>
  </si>
  <si>
    <t>Příčka z pórobetonových hladkých tvárnic na tenkovrstvou maltu tl 150 mm</t>
  </si>
  <si>
    <t>939245317</t>
  </si>
  <si>
    <t>Příčky z pórobetonových tvárnic hladkých na tenké maltové lože objemová hmotnost do 500 kg/m3, tloušťka příčky 150 mm</t>
  </si>
  <si>
    <t>https://podminky.urs.cz/item/CS_URS_2024_02/342272245</t>
  </si>
  <si>
    <t>(3,2+4,35+2,4+14,435+7,65+4,7+5,36+11,85+7,485+1,5+2,2+2,35+5,4+3,21+2,85+1,1+3,75+0,61+0,29)*3,5</t>
  </si>
  <si>
    <t>-((1,4*1)+(1,6*5)+(1,8*2)+(2*5))</t>
  </si>
  <si>
    <t>Úpravy povrchů, podlahy a osazování výplní</t>
  </si>
  <si>
    <t>611325417</t>
  </si>
  <si>
    <t>Oprava vnitřní vápenocementové hladké omítky tl do 20 mm stropů v rozsahu plochy přes 10 do 30 % s celoplošným přeštukováním tl do 3 mm</t>
  </si>
  <si>
    <t>-145645687</t>
  </si>
  <si>
    <t>Oprava vápenocementové omítky vnitřních ploch hladké, tl. do 20 mm, s celoplošným přeštukováním, tl. štuku do 3 mm stropů, v rozsahu opravované plochy přes 10 do 30%</t>
  </si>
  <si>
    <t>https://podminky.urs.cz/item/CS_URS_2024_02/611325417</t>
  </si>
  <si>
    <t>238,23</t>
  </si>
  <si>
    <t>13</t>
  </si>
  <si>
    <t>612325302</t>
  </si>
  <si>
    <t>Vápenocementová štuková omítka ostění nebo nadpraží</t>
  </si>
  <si>
    <t>1669443919</t>
  </si>
  <si>
    <t>Vápenocementová omítka ostění nebo nadpraží štuková dvouvrstvá</t>
  </si>
  <si>
    <t>https://podminky.urs.cz/item/CS_URS_2024_02/612325302</t>
  </si>
  <si>
    <t>"dle výpisu dveří</t>
  </si>
  <si>
    <t>"SO 01 Pečovatelská služba 1.NP - vnitřní dveře</t>
  </si>
  <si>
    <t>(4,8*5)+(4,7*7)+(4,6*1)+(4,9*2)+(5*2)</t>
  </si>
  <si>
    <t>5,1+5,1+5,8</t>
  </si>
  <si>
    <t>14</t>
  </si>
  <si>
    <t>612325417</t>
  </si>
  <si>
    <t>Oprava vnitřní vápenocementové hladké omítky tl do 20 mm stěn v rozsahu plochy přes 10 do 30 % s celoplošným přeštukováním tl do 3 mm</t>
  </si>
  <si>
    <t>-1357893752</t>
  </si>
  <si>
    <t>Oprava vápenocementové omítky vnitřních ploch hladké, tl. do 20 mm, s celoplošným přeštukováním, tl. štuku do 3 mm stěn, v rozsahu opravované plochy přes 10 do 30%</t>
  </si>
  <si>
    <t>https://podminky.urs.cz/item/CS_URS_2024_02/612325417</t>
  </si>
  <si>
    <t>(22+13,35+6,25+5,2+5,55+9,8+5,9+5,2+5,2+18,62+9,42+7,35+6,6+16,65+8,8+12,29+36,41+10,06+17,97+25,42)*3,25</t>
  </si>
  <si>
    <t>"odečet obkladů" -145,44</t>
  </si>
  <si>
    <t>"odečet nátěrů" -156,6</t>
  </si>
  <si>
    <t>"odečet otvorů</t>
  </si>
  <si>
    <t>-((1,2*1,9)+(2,4*1,9)+(2*3,25)+(1,2*1,9*2)+(3,6*2,4)+(2*1,9)+(2,4*1,9*2))</t>
  </si>
  <si>
    <t>-2*(23+8,4)</t>
  </si>
  <si>
    <t>15</t>
  </si>
  <si>
    <t>631311115</t>
  </si>
  <si>
    <t>Mazanina tl přes 50 do 80 mm z betonu prostého bez zvýšených nároků na prostředí tř. C 20/25</t>
  </si>
  <si>
    <t>143764326</t>
  </si>
  <si>
    <t>Mazanina z betonu prostého bez zvýšených nároků na prostředí tl. přes 50 do 80 mm tř. C 20/25</t>
  </si>
  <si>
    <t>https://podminky.urs.cz/item/CS_URS_2024_02/631311115</t>
  </si>
  <si>
    <t>"1.08a" 4,82</t>
  </si>
  <si>
    <t>16</t>
  </si>
  <si>
    <t>631311214</t>
  </si>
  <si>
    <t>Mazanina tl přes 50 do 80 mm z betonu prostého se zvýšenými nároky na prostředí tř. C 25/30</t>
  </si>
  <si>
    <t>-1054252858</t>
  </si>
  <si>
    <t>Mazanina z betonu prostého se zvýšenými nároky na prostředí tl. přes 50 do 80 mm tř. C 25/30</t>
  </si>
  <si>
    <t>https://podminky.urs.cz/item/CS_URS_2024_02/631311214</t>
  </si>
  <si>
    <t>"1.01" 34,53</t>
  </si>
  <si>
    <t>"1.02" 9,28</t>
  </si>
  <si>
    <t>"1.02a" 2,18</t>
  </si>
  <si>
    <t>"1.02b" 1,53</t>
  </si>
  <si>
    <t>"1.02c" 1,63</t>
  </si>
  <si>
    <t>"1.03" 5,8</t>
  </si>
  <si>
    <t>"1.03a" 2</t>
  </si>
  <si>
    <t>"1.03b" 1,46</t>
  </si>
  <si>
    <t>"1.03c" 1,53</t>
  </si>
  <si>
    <t>"1.04" 18,31</t>
  </si>
  <si>
    <t>"1.05" 4,82</t>
  </si>
  <si>
    <t>"1.06" 3,3</t>
  </si>
  <si>
    <t>"1.06a" 2,89</t>
  </si>
  <si>
    <t>"1.08" 11,63</t>
  </si>
  <si>
    <t>"1.09" 9,36</t>
  </si>
  <si>
    <t>"1.10" 69,46</t>
  </si>
  <si>
    <t>"1.11" 5,9</t>
  </si>
  <si>
    <t>"1.12" 18,72</t>
  </si>
  <si>
    <t>"1.13" 29,08</t>
  </si>
  <si>
    <t>238,23*0,05 'Přepočtené koeficientem množství</t>
  </si>
  <si>
    <t>17</t>
  </si>
  <si>
    <t>634112123</t>
  </si>
  <si>
    <t>Obvodová dilatace podlahovým páskem z pěnového PE s fólií mezi stěnou a mazaninou nebo potěrem v 80 mm</t>
  </si>
  <si>
    <t>m</t>
  </si>
  <si>
    <t>979199442</t>
  </si>
  <si>
    <t>Obvodová dilatace mezi stěnou a mazaninou nebo potěrem podlahovým páskem z pěnového PE s fólií tl. do 10 mm, výšky 80 mm</t>
  </si>
  <si>
    <t>https://podminky.urs.cz/item/CS_URS_2024_02/634112123</t>
  </si>
  <si>
    <t>22+13,35+6,25+5,2+5,55+9,8+5,9+5,2+5,2+18,62+9,42+7,35+6,6+16,65+8,8+12,29+36,41+10,06+17,97+25,42</t>
  </si>
  <si>
    <t>18</t>
  </si>
  <si>
    <t>642946112</t>
  </si>
  <si>
    <t>Osazování pouzdra posuvných dveří s jednou kapsou pro jedno křídlo š přes 800 do 1200 mm do zděné příčky</t>
  </si>
  <si>
    <t>kus</t>
  </si>
  <si>
    <t>-753079140</t>
  </si>
  <si>
    <t>Osazení stavebního pouzdra posuvných dveří do zděné příčky s jednou kapsou pro jedno dveřní křídlo průchozí šířky přes 800 do 1200 mm</t>
  </si>
  <si>
    <t>https://podminky.urs.cz/item/CS_URS_2024_02/642946112</t>
  </si>
  <si>
    <t>"12L" 1</t>
  </si>
  <si>
    <t>"12P" 1</t>
  </si>
  <si>
    <t>19</t>
  </si>
  <si>
    <t>M</t>
  </si>
  <si>
    <t>55331615</t>
  </si>
  <si>
    <t>pouzdro stavební do zdiva pro 1 křídlo posuvných dveří š 1100mm v do 2100mm</t>
  </si>
  <si>
    <t>-2100766289</t>
  </si>
  <si>
    <t>Ostatní konstrukce a práce, bourání</t>
  </si>
  <si>
    <t>20</t>
  </si>
  <si>
    <t>952905241.1</t>
  </si>
  <si>
    <t>Závěrečný úklid budov bytové nebo občanské výstavby</t>
  </si>
  <si>
    <t>2145974301</t>
  </si>
  <si>
    <t>https://podminky.urs.cz/item/CS_URS_2024_02/952905241.1</t>
  </si>
  <si>
    <t>962081131</t>
  </si>
  <si>
    <t>Bourání příček ze skleněných tvárnic tl do 100 mm</t>
  </si>
  <si>
    <t>-32933226</t>
  </si>
  <si>
    <t>Bourání příček nebo přizdívek ze skleněných tvárnic, tl. do 100 mm</t>
  </si>
  <si>
    <t>https://podminky.urs.cz/item/CS_URS_2024_02/962081131</t>
  </si>
  <si>
    <t>0,95*3,39</t>
  </si>
  <si>
    <t>22</t>
  </si>
  <si>
    <t>962084131</t>
  </si>
  <si>
    <t>Bourání příček deskových, umakartových, sololitových apod. tl přes 50 do 100 mm</t>
  </si>
  <si>
    <t>-1282852662</t>
  </si>
  <si>
    <t>Bourání příček nebo přizdívek deskových, umakartových, sololitových apod., tl. přes 50 do 100 mm</t>
  </si>
  <si>
    <t>https://podminky.urs.cz/item/CS_URS_2024_02/962084131</t>
  </si>
  <si>
    <t>(2,81+6,025+1,31+0,71+4,31+2,62+4,31+1,7+3,125+3,24+10,05+5,18+7,43+(2*1,295)+6,145+5,23+5,92+11,035+1,34+1,31+7,555+4,72+4,4+2,85+2,91+(2*2))*3,39</t>
  </si>
  <si>
    <t>"odpočet otvorů</t>
  </si>
  <si>
    <t>-((0,6*2*7)+(0,7*2*1)+(0,8*2*12)+(1,32*3,3)+(1*2,1)+(1,6*3,3)+(1,02*2))</t>
  </si>
  <si>
    <t>-(0,95*3,3)</t>
  </si>
  <si>
    <t>23</t>
  </si>
  <si>
    <t>965042141</t>
  </si>
  <si>
    <t>Bourání podkladů pod dlažby nebo mazanin betonových nebo z litého asfaltu tl do 100 mm pl přes 4 m2</t>
  </si>
  <si>
    <t>1948357428</t>
  </si>
  <si>
    <t>Bourání mazanin betonových nebo z litého asfaltu tl. do 100 mm, plochy přes 4 m2</t>
  </si>
  <si>
    <t>https://podminky.urs.cz/item/CS_URS_2024_02/965042141</t>
  </si>
  <si>
    <t>"SO 01 Pečovatelská služba 1.NP - vybourání stáv. roznášecí beton. mazaniny tl. 80mm</t>
  </si>
  <si>
    <t>"1.01 - viz SO 02" 0</t>
  </si>
  <si>
    <t>"1.02" 14,6*0,08</t>
  </si>
  <si>
    <t>"1.03" 11,3*0,08</t>
  </si>
  <si>
    <t>"1.04" 18,8*0,08</t>
  </si>
  <si>
    <t>"1.05" 25,8*0,08</t>
  </si>
  <si>
    <t>"1.06" 17,2*0,08</t>
  </si>
  <si>
    <t>"1.07" 17,5*0,08</t>
  </si>
  <si>
    <t>"1.08" 4,2*0,08</t>
  </si>
  <si>
    <t>"1.09" 5,7*0,08</t>
  </si>
  <si>
    <t>"1.10" 3,7*0,08</t>
  </si>
  <si>
    <t>"1.11" 5,7*0,08</t>
  </si>
  <si>
    <t>"1.12" 26*0,08</t>
  </si>
  <si>
    <t>"1.13" 17,8*0,08</t>
  </si>
  <si>
    <t>"1.14" 12,7*0,08</t>
  </si>
  <si>
    <t>"1.15" 2,8*0,08</t>
  </si>
  <si>
    <t>"1.16" 13,8*0,08</t>
  </si>
  <si>
    <t>"1.17" 23,9*0,08</t>
  </si>
  <si>
    <t>"1.18" 10,4*0,08</t>
  </si>
  <si>
    <t>"1.19" 8,1*0,08</t>
  </si>
  <si>
    <t>"1.20" 3*0,08</t>
  </si>
  <si>
    <t>"vybourání podkladní beton. mazaniny tl. 100mm</t>
  </si>
  <si>
    <t>24</t>
  </si>
  <si>
    <t>968072455</t>
  </si>
  <si>
    <t>Vybourání kovových dveřních zárubní pl do 2 m2</t>
  </si>
  <si>
    <t>919799700</t>
  </si>
  <si>
    <t>Vybourání kovových rámů oken s křídly, dveřních zárubní, vrat, stěn, ostění nebo obkladů dveřních zárubní, plochy do 2 m2</t>
  </si>
  <si>
    <t>https://podminky.urs.cz/item/CS_URS_2024_02/968072455</t>
  </si>
  <si>
    <t>(0,6*2*7)+(0,7*2*1)+(0,8*2*12)</t>
  </si>
  <si>
    <t>25</t>
  </si>
  <si>
    <t>97713119R</t>
  </si>
  <si>
    <t>Protipožární tvarovky a ucpávky dle PD</t>
  </si>
  <si>
    <t>kpl</t>
  </si>
  <si>
    <t>263436015</t>
  </si>
  <si>
    <t>997</t>
  </si>
  <si>
    <t>Přesun sutě</t>
  </si>
  <si>
    <t>26</t>
  </si>
  <si>
    <t>997013112</t>
  </si>
  <si>
    <t>Vnitrostaveništní doprava suti a vybouraných hmot pro budovy v přes 6 do 9 m</t>
  </si>
  <si>
    <t>924491187</t>
  </si>
  <si>
    <t>Vnitrostaveništní doprava suti a vybouraných hmot vodorovně do 50 m s naložením základní pro budovy a haly výšky přes 6 do 9 m</t>
  </si>
  <si>
    <t>https://podminky.urs.cz/item/CS_URS_2024_02/997013112</t>
  </si>
  <si>
    <t>27</t>
  </si>
  <si>
    <t>997013501</t>
  </si>
  <si>
    <t>Odvoz suti a vybouraných hmot na skládku nebo meziskládku do 1 km se složením</t>
  </si>
  <si>
    <t>-650295474</t>
  </si>
  <si>
    <t>Odvoz suti a vybouraných hmot na skládku nebo meziskládku se složením, na vzdálenost do 1 km</t>
  </si>
  <si>
    <t>https://podminky.urs.cz/item/CS_URS_2024_02/997013501</t>
  </si>
  <si>
    <t>28</t>
  </si>
  <si>
    <t>997013509</t>
  </si>
  <si>
    <t>Příplatek k odvozu suti a vybouraných hmot na skládku ZKD 1 km přes 1 km</t>
  </si>
  <si>
    <t>-1122400669</t>
  </si>
  <si>
    <t>Odvoz suti a vybouraných hmot na skládku nebo meziskládku se složením, na vzdálenost Příplatek k ceně za každý další započatý 1 km přes 1 km</t>
  </si>
  <si>
    <t>https://podminky.urs.cz/item/CS_URS_2024_02/997013509</t>
  </si>
  <si>
    <t>198,345*19 'Přepočtené koeficientem množství</t>
  </si>
  <si>
    <t>29</t>
  </si>
  <si>
    <t>997013631</t>
  </si>
  <si>
    <t>Poplatek za uložení na skládce (skládkovné) stavebního odpadu směsného kód odpadu 17 09 04</t>
  </si>
  <si>
    <t>1637223349</t>
  </si>
  <si>
    <t>Poplatek za uložení stavebního odpadu na skládce (skládkovné) směsného stavebního a demoličního zatříděného do Katalogu odpadů pod kódem 17 09 04</t>
  </si>
  <si>
    <t>https://podminky.urs.cz/item/CS_URS_2024_02/997013631</t>
  </si>
  <si>
    <t>998</t>
  </si>
  <si>
    <t>Přesun hmot</t>
  </si>
  <si>
    <t>30</t>
  </si>
  <si>
    <t>998011009</t>
  </si>
  <si>
    <t>Přesun hmot pro budovy zděné s omezením mechanizace pro budovy v přes 6 do 12 m</t>
  </si>
  <si>
    <t>1594782325</t>
  </si>
  <si>
    <t>Přesun hmot pro budovy občanské výstavby, bydlení, výrobu a služby s nosnou svislou konstrukcí zděnou z cihel, tvárnic nebo kamene vodorovná dopravní vzdálenost do 100 m s omezením mechanizace pro budovy výšky přes 6 do 12 m</t>
  </si>
  <si>
    <t>https://podminky.urs.cz/item/CS_URS_2024_02/998011009</t>
  </si>
  <si>
    <t>PSV</t>
  </si>
  <si>
    <t>Práce a dodávky PSV</t>
  </si>
  <si>
    <t>711</t>
  </si>
  <si>
    <t>Izolace proti vodě, vlhkosti a plynům</t>
  </si>
  <si>
    <t>31</t>
  </si>
  <si>
    <t>711111002</t>
  </si>
  <si>
    <t>Provedení izolace proti zemní vlhkosti vodorovné za studena lakem asfaltovým</t>
  </si>
  <si>
    <t>427374661</t>
  </si>
  <si>
    <t>Provedení izolace proti zemní vlhkosti natěradly a tmely za studena na ploše vodorovné V nátěrem lakem asfaltovým</t>
  </si>
  <si>
    <t>https://podminky.urs.cz/item/CS_URS_2024_02/711111002</t>
  </si>
  <si>
    <t>"SO 01 Pečovatelská služba 1.NP - stávající hydroizolace</t>
  </si>
  <si>
    <t>252,63</t>
  </si>
  <si>
    <t>32</t>
  </si>
  <si>
    <t>11163152</t>
  </si>
  <si>
    <t>lak hydroizolační asfaltový</t>
  </si>
  <si>
    <t>720515288</t>
  </si>
  <si>
    <t>252,63*0,00039 'Přepočtené koeficientem množství</t>
  </si>
  <si>
    <t>33</t>
  </si>
  <si>
    <t>711131811</t>
  </si>
  <si>
    <t>Odstranění izolace proti zemní vlhkosti vodorovné</t>
  </si>
  <si>
    <t>1139423490</t>
  </si>
  <si>
    <t>Odstranění izolace proti zemní vlhkosti na ploše vodorovné V</t>
  </si>
  <si>
    <t>https://podminky.urs.cz/item/CS_URS_2024_02/711131811</t>
  </si>
  <si>
    <t>P</t>
  </si>
  <si>
    <t>Poznámka k položce:_x000D_
- odstranění stáv. hydroizolace - NP + 2x A400/H + 3x Na s ponecháním napojovacích přesahů - spojení s novou hydroizolací</t>
  </si>
  <si>
    <t>34</t>
  </si>
  <si>
    <t>711141559</t>
  </si>
  <si>
    <t>Provedení izolace proti zemní vlhkosti pásy přitavením vodorovné NAIP</t>
  </si>
  <si>
    <t>-2022513022</t>
  </si>
  <si>
    <t>Provedení izolace proti zemní vlhkosti pásy přitavením NAIP na ploše vodorovné V</t>
  </si>
  <si>
    <t>https://podminky.urs.cz/item/CS_URS_2024_02/711141559</t>
  </si>
  <si>
    <t>"SO 01 Pečovatelská služba 1.NP  - nová hydroizolace 2 vrstvy</t>
  </si>
  <si>
    <t>252,63*2</t>
  </si>
  <si>
    <t>35</t>
  </si>
  <si>
    <t>62832000</t>
  </si>
  <si>
    <t>pás asfaltový natavitelný oxidovaný s vložkou ze skleněné rohože typu V60 s jemnozrnným minerálním posypem tl 3,0mm</t>
  </si>
  <si>
    <t>661367745</t>
  </si>
  <si>
    <t>505,26*1,1655 'Přepočtené koeficientem množství</t>
  </si>
  <si>
    <t>36</t>
  </si>
  <si>
    <t>998711112</t>
  </si>
  <si>
    <t>Přesun hmot tonážní pro izolace proti vodě, vlhkosti a plynům s omezením mechanizace v objektech v přes 6 do 12 m</t>
  </si>
  <si>
    <t>-2082146896</t>
  </si>
  <si>
    <t>Přesun hmot pro izolace proti vodě, vlhkosti a plynům stanovený z hmotnosti přesunovaného materiálu vodorovná dopravní vzdálenost do 50 m s omezením mechanizace v objektech výšky přes 6 do 12 m</t>
  </si>
  <si>
    <t>https://podminky.urs.cz/item/CS_URS_2024_02/998711112</t>
  </si>
  <si>
    <t>713</t>
  </si>
  <si>
    <t>Izolace tepelné</t>
  </si>
  <si>
    <t>37</t>
  </si>
  <si>
    <t>713120821</t>
  </si>
  <si>
    <t>Odstranění tepelné izolace podlah volně kladené z polystyrenu suchého tl do 100 mm</t>
  </si>
  <si>
    <t>907196147</t>
  </si>
  <si>
    <t>Odstranění tepelné izolace podlah z rohoží, pásů, dílců, desek, bloků podlah volně kladených nebo mezi trámy z polystyrenu, tloušťka izolace suchého, tloušťka izolace do 100 mm</t>
  </si>
  <si>
    <t>https://podminky.urs.cz/item/CS_URS_2024_02/713120821</t>
  </si>
  <si>
    <t>"SO 01 Pečovatelská služba 1.NP - TI tl. 40mm</t>
  </si>
  <si>
    <t>"1.02" 14,6</t>
  </si>
  <si>
    <t>"1.03" 11,3</t>
  </si>
  <si>
    <t>"1.04" 18,8</t>
  </si>
  <si>
    <t>"1.05" 25,8</t>
  </si>
  <si>
    <t>"1.06" 17,2</t>
  </si>
  <si>
    <t>"1.07" 17,5</t>
  </si>
  <si>
    <t>"1.08" 4,2</t>
  </si>
  <si>
    <t>"1.09" 5,7</t>
  </si>
  <si>
    <t>"1.10" 3,7</t>
  </si>
  <si>
    <t>"1.11" 5,7</t>
  </si>
  <si>
    <t>"1.12" 26</t>
  </si>
  <si>
    <t>"1.13" 17,8</t>
  </si>
  <si>
    <t>"1.14" 12,7</t>
  </si>
  <si>
    <t>"1.15" 2,8</t>
  </si>
  <si>
    <t>"1.16" 13,8</t>
  </si>
  <si>
    <t>"1.17" 23,9</t>
  </si>
  <si>
    <t>"1.18" 10,4</t>
  </si>
  <si>
    <t>"1.19" 8,1</t>
  </si>
  <si>
    <t>"1.20" 3</t>
  </si>
  <si>
    <t>38</t>
  </si>
  <si>
    <t>713121111</t>
  </si>
  <si>
    <t>Montáž izolace tepelné podlah volně kladenými rohožemi, pásy, dílci, deskami 1 vrstva</t>
  </si>
  <si>
    <t>-840433310</t>
  </si>
  <si>
    <t>Montáž tepelné izolace podlah rohožemi, pásy, deskami, dílci, bloky (izolační materiál ve specifikaci) kladenými volně jednovrstvá</t>
  </si>
  <si>
    <t>https://podminky.urs.cz/item/CS_URS_2024_02/713121111</t>
  </si>
  <si>
    <t>"SO 01 Pečovatelská služba 1.NP - TI tl. 140mm</t>
  </si>
  <si>
    <t>39</t>
  </si>
  <si>
    <t>28375990</t>
  </si>
  <si>
    <t>deska EPS 150 pro konstrukce s vysokým zatížením λ=0,035 tl 140mm</t>
  </si>
  <si>
    <t>-1757473723</t>
  </si>
  <si>
    <t>238,23*1,05 'Přepočtené koeficientem množství</t>
  </si>
  <si>
    <t>40</t>
  </si>
  <si>
    <t>998713112</t>
  </si>
  <si>
    <t>Přesun hmot tonážní pro izolace tepelné s omezením mechanizace v objektech v přes 6 do 12 m</t>
  </si>
  <si>
    <t>-1274636724</t>
  </si>
  <si>
    <t>Přesun hmot pro izolace tepelné stanovený z hmotnosti přesunovaného materiálu vodorovná dopravní vzdálenost do 50 m s omezením mechanizace v objektech výšky přes 6 m do 12 m</t>
  </si>
  <si>
    <t>https://podminky.urs.cz/item/CS_URS_2024_02/998713112</t>
  </si>
  <si>
    <t>763</t>
  </si>
  <si>
    <t>Konstrukce suché výstavby</t>
  </si>
  <si>
    <t>41</t>
  </si>
  <si>
    <t>763131414</t>
  </si>
  <si>
    <t>SDK podhled desky 1xA 15 bez izolace dvouvrstvá spodní kce profil CD+UD</t>
  </si>
  <si>
    <t>832509610</t>
  </si>
  <si>
    <t>Podhled ze sádrokartonových desek dvouvrstvá zavěšená spodní konstrukce z ocelových profilů CD, UD jednoduše opláštěná deskou standardní A, tl. 15 mm, bez izolace</t>
  </si>
  <si>
    <t>https://podminky.urs.cz/item/CS_URS_2024_02/763131414</t>
  </si>
  <si>
    <t>Poznámka k položce:_x000D_
- přesný typ SDK bude upřesněn projektantem</t>
  </si>
  <si>
    <t>34,53+9,28+2,18+1,53+1,63+5,8+2+1,46+1,53+18,31+4,82+9,36+69,46+5,9+18,72+29,08</t>
  </si>
  <si>
    <t>42</t>
  </si>
  <si>
    <t>998763322</t>
  </si>
  <si>
    <t>Přesun hmot tonážní pro konstrukce montované z desek s omezením mechanizace v objektech v přes 6 do 12 m</t>
  </si>
  <si>
    <t>-725885861</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</si>
  <si>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</si>
  <si>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https://podminky.urs.cz/item/CS_URS_2024_02/998763322</t>
  </si>
  <si>
    <t>766</t>
  </si>
  <si>
    <t>Konstrukce truhlářské</t>
  </si>
  <si>
    <t>43</t>
  </si>
  <si>
    <t>766660171</t>
  </si>
  <si>
    <t>Montáž dveřních křídel otvíravých jednokřídlových š do 0,8 m do obložkové zárubně</t>
  </si>
  <si>
    <t>1948503436</t>
  </si>
  <si>
    <t>Montáž dveřních křídel dřevěných nebo plastových otevíravých do obložkové zárubně povrchově upravených jednokřídlových, šířky do 800 mm</t>
  </si>
  <si>
    <t>https://podminky.urs.cz/item/CS_URS_2024_02/766660171</t>
  </si>
  <si>
    <t>Poznámka k položce:_x000D_
- kompletní montáž dle PD vč. zárubně</t>
  </si>
  <si>
    <t>44</t>
  </si>
  <si>
    <t>766660181</t>
  </si>
  <si>
    <t>Montáž dveřních křídel otvíravých jednokřídlových š do 0,8 m požárních do obložkové zárubně</t>
  </si>
  <si>
    <t>CS ÚRS 2024 01</t>
  </si>
  <si>
    <t>-1441939230</t>
  </si>
  <si>
    <t>Montáž dveřních křídel dřevěných nebo plastových otevíravých do obložkové zárubně protipožárních jednokřídlových, šířky do 800 mm</t>
  </si>
  <si>
    <t>https://podminky.urs.cz/item/CS_URS_2024_01/766660181</t>
  </si>
  <si>
    <t>45</t>
  </si>
  <si>
    <t>61162000.R</t>
  </si>
  <si>
    <t>dveře jednokřídlé protipožární vnitřní dřevěné 600x1970-2100mm</t>
  </si>
  <si>
    <t>-805348476</t>
  </si>
  <si>
    <t xml:space="preserve">Poznámka k položce:_x000D_
- provedení dle PD viz výpis dveří - kompletní dodávka dveří vč. systémové zárubně_x000D_
- DVEŘE VNITŘNÍ DŘEVĚNÉ (CPL) PROTIPOŽÁRNÍ, JEDNOKŘÍDLÉ, OTOČNÉ_x000D_
- ZÁRUBEŇ: SYSTÉMOVÁ_x000D_
- KOVÁNÍ kovové: KLIKA - KLIKA (kartáčovaný nerez)_x000D_
- BARVA KŘÍDLA I ZÁRUBNĚ: BÍLÁ_x000D_
</t>
  </si>
  <si>
    <t>46</t>
  </si>
  <si>
    <t>61162001.R1</t>
  </si>
  <si>
    <t>dveře jednokřídlé vnitřní dřevěné 700x1970-2100mm s větrací mřížkou</t>
  </si>
  <si>
    <t>574505572</t>
  </si>
  <si>
    <t>Poznámka k položce:_x000D_
- provedení dle PD viz výpis dveří - kompletní dodávka dveří vč. obložkové zárubně_x000D_
- DVEŘE VNITŘNÍ DŘEVĚNÉ (DUTINKOVÁ DŘEVOTŘÍSKA) JEDNOKŘÍDLÉ, OTOČNÉ_x000D_
- S OBOUSTRANNOU VĚTRACÍ MŘÍŽKOU MIN. 400/100 mm_x000D_
- ZÁRUBEŇ: OBLOŽKOVÁ_x000D_
- ZÁMEK: VLOŽKOVÝ_x000D_
- KOVÁNÍ kovové: KLIKA - KLIKA (kartáčovaný nerez)_x000D_
- BARVA KŘÍDLA I ZÁRUBNĚ: BÍLÁ_x000D_
- PŘECHODOVÁ SAMOLEPÍCÍ LIŠTA HLINÍKOVÁ 30 mm</t>
  </si>
  <si>
    <t>3+3</t>
  </si>
  <si>
    <t>47</t>
  </si>
  <si>
    <t>61162001.R2</t>
  </si>
  <si>
    <t>dveře jednokřídlé protipožární vnitřní dřevěné 700x1970-2100mm</t>
  </si>
  <si>
    <t>-134424358</t>
  </si>
  <si>
    <t>Poznámka k položce:_x000D_
- provedení dle PD viz výpis dveří - kompletní dodávka dveří vč. systémové zárubně_x000D_
- DVEŘE VNITŘNÍ DŘEVĚNÉ (CPL) PROTIPOŽÁRNÍ, JEDNOKŘÍDLÉ, OTOČNÉ_x000D_
- EW 45 C3 DP2_x000D_
- ZÁRUBEŇ: SYSTÉMOVÁ_x000D_
- KOVÁNÍ kovové: KLIKA - KLIKA (kartáčovaný nerez)_x000D_
- BARVA KŘÍDLA I ZÁRUBNĚ: BÍLÁ_x000D_
- PŘECHODOVÁ SAMOLEPÍCÍ LIŠTA HLINÍKOVÁ 30 mm</t>
  </si>
  <si>
    <t>48</t>
  </si>
  <si>
    <t>61162002.R1</t>
  </si>
  <si>
    <t>dveře jednokřídlé vnitřní dřevěné 800x1970-2100mm</t>
  </si>
  <si>
    <t>1095364059</t>
  </si>
  <si>
    <t>Poznámka k položce:_x000D_
- provedení dle PD viz výpis dveří - kompletní dodávka dveří vč. obložkové zárubně_x000D_
- DVEŘE VNITŘNÍ DŘEVĚNÉ (DUTINKOVÁ DŘEVOTŘÍSKA) JEDNOKŘÍDLÉ, OTOČNÉ_x000D_
- ZÁRUBEŇ: OBLOŽKOVÁ_x000D_
- ZÁMEK: VLOŽKOVÝ_x000D_
- KOVÁNÍ kovové: KLIKA - KLIKA (kartáčovaný nerez)_x000D_
- BARVA KŘÍDLA I ZÁRUBNĚ: BÍLÁ_x000D_
- PŘECHODOVÁ SAMOLEPÍCÍ LIŠTA HLINÍKOVÁ 30 mm</t>
  </si>
  <si>
    <t>1+2</t>
  </si>
  <si>
    <t>49</t>
  </si>
  <si>
    <t>61162002.R2</t>
  </si>
  <si>
    <t>dveře jednokřídlé vnitřní dřevěné 800x1970-2100mm s větrací mřížkou</t>
  </si>
  <si>
    <t>-975626916</t>
  </si>
  <si>
    <t>50</t>
  </si>
  <si>
    <t>766660172</t>
  </si>
  <si>
    <t>Montáž dveřních křídel otvíravých jednokřídlových š přes 0,8 m do obložkové zárubně</t>
  </si>
  <si>
    <t>640889109</t>
  </si>
  <si>
    <t>Montáž dveřních křídel dřevěných nebo plastových otevíravých do obložkové zárubně povrchově upravených jednokřídlových, šířky přes 800 mm</t>
  </si>
  <si>
    <t>https://podminky.urs.cz/item/CS_URS_2024_02/766660172</t>
  </si>
  <si>
    <t>51</t>
  </si>
  <si>
    <t>766660182</t>
  </si>
  <si>
    <t>Montáž dveřních křídel otvíravých jednokřídlových š přes 0,8 m požárních do obložkové zárubně</t>
  </si>
  <si>
    <t>-1003745921</t>
  </si>
  <si>
    <t>Montáž dveřních křídel dřevěných nebo plastových otevíravých do obložkové zárubně protipožárních jednokřídlových, šířky přes 800 mm</t>
  </si>
  <si>
    <t>https://podminky.urs.cz/item/CS_URS_2024_01/766660182</t>
  </si>
  <si>
    <t>52</t>
  </si>
  <si>
    <t>61162003.R2</t>
  </si>
  <si>
    <t>dveře jednokřídlé vnitřní dřevěné plné 900x1970-2100mm s větrací mřížkou</t>
  </si>
  <si>
    <t>1118478581</t>
  </si>
  <si>
    <t>53</t>
  </si>
  <si>
    <t>61162003.R3</t>
  </si>
  <si>
    <t>dveře jednokřídlé protipožární vnitřní dřevěné plné 900x1970-2100mm</t>
  </si>
  <si>
    <t>199291428</t>
  </si>
  <si>
    <t>Poznámka k položce:_x000D_
- provedení dle PD viz výpis dveří - kompletní dodávka dveří vč. systémové zárubně_x000D_
- DVEŘE VNITŘNÍ DŘEVĚNÉ (CPL) PROTIPOŽÁRNÍ, JEDNOKŘÍDLÉ, OTOČNÉ_x000D_
- EW 15 C3 DP3_x000D_
- ZÁRUBEŇ: SYSTÉMOVÁ_x000D_
- KOVÁNÍ kovové: KLIKA - KLIKA (kartáčovaný nerez)_x000D_
- BARVA KŘÍDLA I ZÁRUBNĚ: BÍLÁ_x000D_
- PŘECHODOVÁ SAMOLEPÍCÍ LIŠTA HLINÍKOVÁ 30 mm</t>
  </si>
  <si>
    <t>54</t>
  </si>
  <si>
    <t>61162004.R1</t>
  </si>
  <si>
    <t>dveře jednokřídlé vnitřní dřevěné plné 1000x1970-2100mm</t>
  </si>
  <si>
    <t>-833533514</t>
  </si>
  <si>
    <t>55</t>
  </si>
  <si>
    <t>61162004.R3</t>
  </si>
  <si>
    <t>dveře jednokřídlé protipožární vnitřní dřevěné plné 1000x1970-2100mm</t>
  </si>
  <si>
    <t>-193798244</t>
  </si>
  <si>
    <t>56</t>
  </si>
  <si>
    <t>766660183</t>
  </si>
  <si>
    <t>Montáž dveřních křídel otvíravých dvoukřídlových požárních do obložkové zárubně</t>
  </si>
  <si>
    <t>1937986937</t>
  </si>
  <si>
    <t>Montáž dveřních křídel dřevěných nebo plastových otevíravých do obložkové zárubně protipožárních dvoukřídlových jakékoliv šířky</t>
  </si>
  <si>
    <t>https://podminky.urs.cz/item/CS_URS_2024_01/766660183</t>
  </si>
  <si>
    <t>"13L" 1</t>
  </si>
  <si>
    <t>57</t>
  </si>
  <si>
    <t>61162118</t>
  </si>
  <si>
    <t>dveře dvoukřídlé dřevotřískové povrch laminátový plné 1800x1970-2100mm</t>
  </si>
  <si>
    <t>1426684404</t>
  </si>
  <si>
    <t>Poznámka k položce:_x000D_
- provedení dle PD viz výpis dveří - kompletní dodávka dveří vč. obložkové zárubně_x000D_
- DVEŘE VNITŘNÍ DŘEVĚNÉ (CPL) PROTIPOŽÁRNÍ, DVOUKŘÍDLÉ, OTOČNÉ_x000D_
- ZÁRUBEŇ: OBLOŽKOVÁ_x000D_
- KOVÁNÍ kovové: KLIKA - KLIKA (kartáčovaný nerez)_x000D_
- BARVA KŘÍDLA I ZÁRUBNĚ: BÍLÁ_x000D_
- PŘECHODOVÁ SAMOLEPÍCÍ LIŠTA HLINÍKOVÁ 30 mm</t>
  </si>
  <si>
    <t>58</t>
  </si>
  <si>
    <t>766660312</t>
  </si>
  <si>
    <t>Montáž posuvných dveří jednokřídlových průchozí š přes 800 do 1200 mm do pouzdra s jednou kapsou</t>
  </si>
  <si>
    <t>484284695</t>
  </si>
  <si>
    <t>Montáž dveřních křídel dřevěných nebo plastových posuvných dveří do pouzdra s jednou kapsou jednokřídlových, průchozí šířky přes 800 do 1200 mm</t>
  </si>
  <si>
    <t>https://podminky.urs.cz/item/CS_URS_2024_02/766660312</t>
  </si>
  <si>
    <t>59</t>
  </si>
  <si>
    <t>55329119.R3</t>
  </si>
  <si>
    <t>dveře vnitřní posuvné, obložková zárubeň 1křídlé 1100x1970mm s větrací mřížkou</t>
  </si>
  <si>
    <t>1392710114</t>
  </si>
  <si>
    <t>Poznámka k položce:_x000D_
- provedení dle PD viz výpis dveří - kompletní dodávka dveří vč. obložkové zárubně_x000D_
- DVEŘE VNITŘNÍ DŘEVĚNÉ (DUTINKOVÁ DŘEVOTŘÍSKA), JEDNOKŘÍDLÉ, POSUVNÉ, PLNÉ, S OBOUSTRANNOU VĚTRACÍ MŘÍŽKOU MIN. 400/100 MM_x000D_
- ZÁRUBEŇ: OBLOŽKOVÁ_x000D_
- ZÁMEK: VLOŽKOVÝ_x000D_
- KOVÁNÍ kovové: (kartáčovaný nerez)_x000D_
- BARVA KŘÍDLA I ZÁRUBNĚ: BÍLÁ_x000D_
- PŘECHODOVÁ SAMOLEPÍCÍ LIŠTA HLINÍKOVÁ 30 mm</t>
  </si>
  <si>
    <t>60</t>
  </si>
  <si>
    <t>55329119.R4</t>
  </si>
  <si>
    <t>dveře vnitřní posuvné, obložková zárubeň 1křídlé 1100x1970mm</t>
  </si>
  <si>
    <t>2039854235</t>
  </si>
  <si>
    <t>Poznámka k položce:_x000D_
- provedení dle PD viz výpis dveří - kompletní dodávka dveří vč. obložkové zárubně_x000D_
- DVEŘE VNITŘNÍ DŘEVĚNÉ (DUTINKOVÁ DŘEVOTŘÍSKA), JEDNOKŘÍDLÉ, POSUVNÉ, PLNÉ_x000D_
- ZÁRUBEŇ: OBLOŽKOVÁ_x000D_
- ZÁMEK: vložkový_x000D_
- KOVÁNÍ kartáčovaný nerez)_x000D_
- BARVA KŘÍDLA I ZÁRUBNĚ: BÍLÁ_x000D_
- PŘECHODOVÁ SAMOLEPÍCÍ LIŠTA HLINÍKOVÁ 30 mm</t>
  </si>
  <si>
    <t>61</t>
  </si>
  <si>
    <t>766691914</t>
  </si>
  <si>
    <t>Vyvěšení nebo zavěšení dřevěných křídel dveří pl do 2 m2</t>
  </si>
  <si>
    <t>1480268652</t>
  </si>
  <si>
    <t>Ostatní práce vyvěšení nebo zavěšení křídel dřevěných dveřních, plochy do 2 m2</t>
  </si>
  <si>
    <t>https://podminky.urs.cz/item/CS_URS_2024_02/766691914</t>
  </si>
  <si>
    <t>62</t>
  </si>
  <si>
    <t>998766112</t>
  </si>
  <si>
    <t>Přesun hmot tonážní pro kce truhlářské s omezením mechanizace v objektech v přes 6 do 12 m</t>
  </si>
  <si>
    <t>-548196331</t>
  </si>
  <si>
    <t>Přesun hmot pro konstrukce truhlářské stanovený z hmotnosti přesunovaného materiálu vodorovná dopravní vzdálenost do 50 m s omezením mechanizace v objektech výšky přes 6 do 12 m</t>
  </si>
  <si>
    <t>https://podminky.urs.cz/item/CS_URS_2024_02/998766112</t>
  </si>
  <si>
    <t>771</t>
  </si>
  <si>
    <t>Podlahy z dlaždic</t>
  </si>
  <si>
    <t>63</t>
  </si>
  <si>
    <t>771121011</t>
  </si>
  <si>
    <t>Nátěr penetrační na podlahu</t>
  </si>
  <si>
    <t>231202625</t>
  </si>
  <si>
    <t>Příprava podkladu před provedením dlažby nátěr penetrační na podlahu</t>
  </si>
  <si>
    <t>https://podminky.urs.cz/item/CS_URS_2024_02/771121011</t>
  </si>
  <si>
    <t>64</t>
  </si>
  <si>
    <t>771151022</t>
  </si>
  <si>
    <t>Samonivelační stěrka podlah pevnosti 30 MPa tl přes 3 do 5 mm</t>
  </si>
  <si>
    <t>1729395421</t>
  </si>
  <si>
    <t>Příprava podkladu před provedením dlažby samonivelační stěrka min. pevnosti 30 MPa, tloušťky přes 3 do 5 mm</t>
  </si>
  <si>
    <t>https://podminky.urs.cz/item/CS_URS_2024_02/771151022</t>
  </si>
  <si>
    <t>65</t>
  </si>
  <si>
    <t>771473113</t>
  </si>
  <si>
    <t>Montáž soklů z dlaždic keramických lepených cementovým standardním lepidlem rovných v přes 90 do 120 mm</t>
  </si>
  <si>
    <t>-1744057342</t>
  </si>
  <si>
    <t>Montáž soklů z dlaždic keramických lepených cementovým standardním lepidlem rovných, výšky přes 90 do 120 mm</t>
  </si>
  <si>
    <t>https://podminky.urs.cz/item/CS_URS_2024_02/771473113</t>
  </si>
  <si>
    <t>22-2-1-1-0,8-1,8+13,35-0,8-0,7+9,8-0,8-0,7+7,35-1-0,7+6,6-0,7</t>
  </si>
  <si>
    <t>66</t>
  </si>
  <si>
    <t>59761175</t>
  </si>
  <si>
    <t>sokl keramický mrazuvzdorný povrch hladký/matný tl do 10mm výšky přes 90 do 120mm</t>
  </si>
  <si>
    <t>1049176631</t>
  </si>
  <si>
    <t>47,1*1,1 'Přepočtené koeficientem množství</t>
  </si>
  <si>
    <t>67</t>
  </si>
  <si>
    <t>771573810</t>
  </si>
  <si>
    <t>Demontáž podlah z dlaždic keramických lepených</t>
  </si>
  <si>
    <t>1064388196</t>
  </si>
  <si>
    <t>https://podminky.urs.cz/item/CS_URS_2024_02/771573810</t>
  </si>
  <si>
    <t>"1.03" 11,3-7,1</t>
  </si>
  <si>
    <t>68</t>
  </si>
  <si>
    <t>771575416</t>
  </si>
  <si>
    <t>Montáž podlah keramických hladkých lepených disperzním lepidlem přes 9 do 12 ks/m2</t>
  </si>
  <si>
    <t>-1580158039</t>
  </si>
  <si>
    <t>Montáž podlah z dlaždic keramických lepených disperzním lepidlem hladkých, tloušťky do 10 mm přes 9 do 12 ks/m2</t>
  </si>
  <si>
    <t>https://podminky.urs.cz/item/CS_URS_2024_02/771575416</t>
  </si>
  <si>
    <t>69</t>
  </si>
  <si>
    <t>59761160</t>
  </si>
  <si>
    <t>dlažba keramická slinutá mrazuvzdorná povrch hladký/matný tl do 10mm přes 9 do 12ks/m2</t>
  </si>
  <si>
    <t>-1210265267</t>
  </si>
  <si>
    <t>95,16*1,1 'Přepočtené koeficientem množství</t>
  </si>
  <si>
    <t>70</t>
  </si>
  <si>
    <t>771591112</t>
  </si>
  <si>
    <t>Izolace pod dlažbu nátěrem nebo stěrkou ve dvou vrstvách</t>
  </si>
  <si>
    <t>-993746445</t>
  </si>
  <si>
    <t>Izolace podlahy pod dlažbu nátěrem nebo stěrkou ve dvou vrstvách</t>
  </si>
  <si>
    <t>https://podminky.urs.cz/item/CS_URS_2024_02/771591112</t>
  </si>
  <si>
    <t>71</t>
  </si>
  <si>
    <t>771591264</t>
  </si>
  <si>
    <t>Izolace těsnícími pásy mezi podlahou a stěnou</t>
  </si>
  <si>
    <t>544343700</t>
  </si>
  <si>
    <t>Izolace podlahy pod dlažbu těsnícími izolačními pásy mezi podlahou a stěnu</t>
  </si>
  <si>
    <t>https://podminky.urs.cz/item/CS_URS_2024_02/771591264</t>
  </si>
  <si>
    <t>22+13,35+6,25+5,2+5,55+9,8+5,9+5,2+5,2+18,62+9,42+7,35+6,6+10,06</t>
  </si>
  <si>
    <t>72</t>
  </si>
  <si>
    <t>998771112</t>
  </si>
  <si>
    <t>Přesun hmot tonážní pro podlahy z dlaždic s omezením mechanizace v objektech v přes 6 do 12 m</t>
  </si>
  <si>
    <t>173998615</t>
  </si>
  <si>
    <t>Přesun hmot pro podlahy z dlaždic stanovený z hmotnosti přesunovaného materiálu vodorovná dopravní vzdálenost do 50 m s omezením mechanizace v objektech výšky přes 6 do 12 m</t>
  </si>
  <si>
    <t>https://podminky.urs.cz/item/CS_URS_2024_02/998771112</t>
  </si>
  <si>
    <t>776</t>
  </si>
  <si>
    <t>Podlahy povlakové</t>
  </si>
  <si>
    <t>73</t>
  </si>
  <si>
    <t>776121321</t>
  </si>
  <si>
    <t>Neředěná penetrace savého podkladu povlakových podlah</t>
  </si>
  <si>
    <t>-1070716362</t>
  </si>
  <si>
    <t>Příprava podkladu povlakových podlah a stěn penetrace neředěná podlah</t>
  </si>
  <si>
    <t>https://podminky.urs.cz/item/CS_URS_2024_02/776121321</t>
  </si>
  <si>
    <t>74</t>
  </si>
  <si>
    <t>776141122</t>
  </si>
  <si>
    <t>Stěrka podlahová nivelační pro vyrovnání podkladu povlakových podlah pevnosti 30 MPa tl přes 3 do 5 mm</t>
  </si>
  <si>
    <t>-1275563807</t>
  </si>
  <si>
    <t>Příprava podkladu povlakových podlah a stěn vyrovnání samonivelační stěrkou podlah min.pevnosti 30 MPa, tloušťky přes 3 do 5 mm</t>
  </si>
  <si>
    <t>https://podminky.urs.cz/item/CS_URS_2024_02/776141122</t>
  </si>
  <si>
    <t>75</t>
  </si>
  <si>
    <t>776201811</t>
  </si>
  <si>
    <t>Demontáž lepených povlakových podlah bez podložky ručně</t>
  </si>
  <si>
    <t>727616554</t>
  </si>
  <si>
    <t>Demontáž povlakových podlahovin lepených ručně bez podložky</t>
  </si>
  <si>
    <t>https://podminky.urs.cz/item/CS_URS_2024_02/776201811</t>
  </si>
  <si>
    <t>Poznámka k položce:_x000D_
- vč. soklíků</t>
  </si>
  <si>
    <t>"1.03" 11,3-4,2</t>
  </si>
  <si>
    <t>76</t>
  </si>
  <si>
    <t>776221121</t>
  </si>
  <si>
    <t>Lepení elektrostaticky vodivých pásů z PVC</t>
  </si>
  <si>
    <t>-2040670194</t>
  </si>
  <si>
    <t>Montáž podlahovin z PVC lepením lepidlem pro elektrostaticky vodivé podlahoviny z pásů</t>
  </si>
  <si>
    <t>https://podminky.urs.cz/item/CS_URS_2024_02/776221121</t>
  </si>
  <si>
    <t>77</t>
  </si>
  <si>
    <t>28411125</t>
  </si>
  <si>
    <t>PVC vinyl elektrostatický tl 2mm, hm 3060g/m2, hořlavost Bfl-s1, smykové tření µ 0,6, třída zátěže 34/43, odpor krytiny &lt;=10^6 pro zdravotnictví</t>
  </si>
  <si>
    <t>467783354</t>
  </si>
  <si>
    <t>138,25*1,1 'Přepočtené koeficientem množství</t>
  </si>
  <si>
    <t>78</t>
  </si>
  <si>
    <t>998776112</t>
  </si>
  <si>
    <t>Přesun hmot tonážní pro podlahy povlakové s omezením mechanizace v objektech v přes 6 do 12 m</t>
  </si>
  <si>
    <t>1575446777</t>
  </si>
  <si>
    <t>Přesun hmot pro podlahy povlakové stanovený z hmotnosti přesunovaného materiálu vodorovná dopravní vzdálenost do 50 m s omezením mechanizace v objektech výšky přes 6 do 12 m</t>
  </si>
  <si>
    <t>https://podminky.urs.cz/item/CS_URS_2024_02/998776112</t>
  </si>
  <si>
    <t>781</t>
  </si>
  <si>
    <t>Dokončovací práce - obklady</t>
  </si>
  <si>
    <t>79</t>
  </si>
  <si>
    <t>781121011</t>
  </si>
  <si>
    <t>Nátěr penetrační na stěnu</t>
  </si>
  <si>
    <t>619815579</t>
  </si>
  <si>
    <t>Příprava podkladu před provedením obkladu nátěr penetrační na stěnu</t>
  </si>
  <si>
    <t>https://podminky.urs.cz/item/CS_URS_2024_02/781121011</t>
  </si>
  <si>
    <t>(6,25+5,2+5,55+5,9+5,2+5,2+18,62+9,42+12,29+10,06)*2</t>
  </si>
  <si>
    <t>(2,23+2,95+0,8)*2</t>
  </si>
  <si>
    <t>-((1,4*2*5)+(1,4*2*5)+1,1+1,6+1,6+1,6)</t>
  </si>
  <si>
    <t>80</t>
  </si>
  <si>
    <t>781131112</t>
  </si>
  <si>
    <t>Izolace pod obklad nátěrem nebo stěrkou ve dvou vrstvách</t>
  </si>
  <si>
    <t>1340881793</t>
  </si>
  <si>
    <t>Izolace stěny pod obklad izolace nátěrem nebo stěrkou ve dvou vrstvách</t>
  </si>
  <si>
    <t>https://podminky.urs.cz/item/CS_URS_2024_02/781131112</t>
  </si>
  <si>
    <t>81</t>
  </si>
  <si>
    <t>781151031</t>
  </si>
  <si>
    <t>Celoplošné vyrovnání podkladu stěrkou tl 3 mm</t>
  </si>
  <si>
    <t>-1456398499</t>
  </si>
  <si>
    <t>Příprava podkladu před provedením obkladu celoplošné vyrovnání podkladu stěrkou, tloušťky 3 mm</t>
  </si>
  <si>
    <t>https://podminky.urs.cz/item/CS_URS_2024_02/781151031</t>
  </si>
  <si>
    <t>82</t>
  </si>
  <si>
    <t>781472416.1</t>
  </si>
  <si>
    <t>Montáž obkladů keramických hladkých lepených cementovým standardním lepidlem přes 9 do 12 ks/m2</t>
  </si>
  <si>
    <t>-1714993637</t>
  </si>
  <si>
    <t>Montáž keramických obkladů stěn lepených cementovým standardním lepidlem hladkých přes 9 do 12 ks/m2</t>
  </si>
  <si>
    <t>https://podminky.urs.cz/item/CS_URS_2024_02/781472416.1</t>
  </si>
  <si>
    <t>Poznámka k položce:_x000D_
- vč. ukončujících, dilatačních a ostatních profilů</t>
  </si>
  <si>
    <t>83</t>
  </si>
  <si>
    <t>59761708</t>
  </si>
  <si>
    <t>obklad keramický nemrazuvzdorný povrch hladký/lesklý tl do 10mm přes 6 do 9ks/m2</t>
  </si>
  <si>
    <t>345333103</t>
  </si>
  <si>
    <t>145,44*1,15 'Přepočtené koeficientem množství</t>
  </si>
  <si>
    <t>84</t>
  </si>
  <si>
    <t>781473810</t>
  </si>
  <si>
    <t>Demontáž obkladů z obkladaček keramických lepených</t>
  </si>
  <si>
    <t>-2021148772</t>
  </si>
  <si>
    <t>Demontáž obkladů z dlaždic keramických lepených</t>
  </si>
  <si>
    <t>https://podminky.urs.cz/item/CS_URS_2024_02/781473810</t>
  </si>
  <si>
    <t>"odhad výšky stáv. obkladu</t>
  </si>
  <si>
    <t>"1.15" 7,08*1,5</t>
  </si>
  <si>
    <t>"1.20" 8,91*1,5</t>
  </si>
  <si>
    <t>85</t>
  </si>
  <si>
    <t>998781112</t>
  </si>
  <si>
    <t>Přesun hmot tonážní pro obklady keramické s omezením mechanizace v objektech v přes 6 do 12 m</t>
  </si>
  <si>
    <t>330275520</t>
  </si>
  <si>
    <t>Přesun hmot pro obklady keramické stanovený z hmotnosti přesunovaného materiálu vodorovná dopravní vzdálenost do 50 m s omezením mechanizace v objektech výšky přes 6 do 12 m</t>
  </si>
  <si>
    <t>https://podminky.urs.cz/item/CS_URS_2024_02/998781112</t>
  </si>
  <si>
    <t>782</t>
  </si>
  <si>
    <t>Dokončovací práce - obklady z kamene</t>
  </si>
  <si>
    <t>86</t>
  </si>
  <si>
    <t>782192811</t>
  </si>
  <si>
    <t>Demontáž obkladů stěn z kamene do suti samolepicích</t>
  </si>
  <si>
    <t>-230568413</t>
  </si>
  <si>
    <t>https://podminky.urs.cz/item/CS_URS_2024_02/782192811</t>
  </si>
  <si>
    <t>"1.05" 22,16*1,5</t>
  </si>
  <si>
    <t>87</t>
  </si>
  <si>
    <t>782992911</t>
  </si>
  <si>
    <t>Oprava spárování obkladů z kamene spárovací hmotou do 9 ks/m2</t>
  </si>
  <si>
    <t>1384359996</t>
  </si>
  <si>
    <t>Oprava spárování obkladů z kamene včetně vyškrábání a vymytí spar spárovací hmotou do 9 ks/m2</t>
  </si>
  <si>
    <t>https://podminky.urs.cz/item/CS_URS_2024_02/782992911</t>
  </si>
  <si>
    <t>88</t>
  </si>
  <si>
    <t>998782112</t>
  </si>
  <si>
    <t>Přesun hmot tonážní pro obklady kamenné s omezením mechanizace v objektech v přes 6 do 12 m</t>
  </si>
  <si>
    <t>-1708120946</t>
  </si>
  <si>
    <t>Přesun hmot pro obklady kamenné stanovený z hmotnosti přesunovaného materiálu vodorovná dopravní vzdálenost do 50 m s omezením mechanizace v objektech výšky přes 6 do 12 m</t>
  </si>
  <si>
    <t>https://podminky.urs.cz/item/CS_URS_2024_02/998782112</t>
  </si>
  <si>
    <t>783</t>
  </si>
  <si>
    <t>Dokončovací práce - nátěry</t>
  </si>
  <si>
    <t>89</t>
  </si>
  <si>
    <t>783823133</t>
  </si>
  <si>
    <t>Penetrační silikátový nátěr hladkých, tenkovrstvých zrnitých nebo štukových omítek</t>
  </si>
  <si>
    <t>-2104649539</t>
  </si>
  <si>
    <t>Penetrační nátěr omítek hladkých omítek hladkých, zrnitých tenkovrstvých nebo štukových stupně členitosti 1 a 2 silikátový</t>
  </si>
  <si>
    <t>https://podminky.urs.cz/item/CS_URS_2024_02/783823133</t>
  </si>
  <si>
    <t>90</t>
  </si>
  <si>
    <t>783827125.1</t>
  </si>
  <si>
    <t>Krycí jednonásobný silikonový nátěr omítek omyvatelný</t>
  </si>
  <si>
    <t>-1172019249</t>
  </si>
  <si>
    <t>Krycí (ochranný ) nátěr omítek jednonásobný hladkých omítek omyvatelný</t>
  </si>
  <si>
    <t>(13,35+9,8+7,35+6,6+16,65+8,8+25,42)*2</t>
  </si>
  <si>
    <t>"odečet otvorů, obkladů u KL</t>
  </si>
  <si>
    <t>-(1,6+1,4+1,4+1,4+2+2+1,8+1,8+1,8+(3,6*1,15))</t>
  </si>
  <si>
    <t>91</t>
  </si>
  <si>
    <t>783933151</t>
  </si>
  <si>
    <t>Penetrační epoxidový nátěr hladkých betonových podlah</t>
  </si>
  <si>
    <t>548122672</t>
  </si>
  <si>
    <t>Penetrační nátěr betonových podlah hladkých (z pohledového nebo gletovaného betonu, stěrky apod.) epoxidový</t>
  </si>
  <si>
    <t>https://podminky.urs.cz/item/CS_URS_2024_02/783933151</t>
  </si>
  <si>
    <t>92</t>
  </si>
  <si>
    <t>783937163</t>
  </si>
  <si>
    <t>Krycí dvojnásobný epoxidový rozpouštědlový nátěr betonové podlahy</t>
  </si>
  <si>
    <t>-1042600871</t>
  </si>
  <si>
    <t>Krycí (uzavírací) nátěr betonových podlah dvojnásobný epoxidový rozpouštědlový</t>
  </si>
  <si>
    <t>https://podminky.urs.cz/item/CS_URS_2024_02/783937163</t>
  </si>
  <si>
    <t>784</t>
  </si>
  <si>
    <t>Dokončovací práce - malby a tapety</t>
  </si>
  <si>
    <t>93</t>
  </si>
  <si>
    <t>784171101</t>
  </si>
  <si>
    <t>Zakrytí vnitřních podlah včetně pozdějšího odkrytí</t>
  </si>
  <si>
    <t>1234441843</t>
  </si>
  <si>
    <t>Zakrytí nemalovaných ploch (materiál ve specifikaci) včetně pozdějšího odkrytí podlah</t>
  </si>
  <si>
    <t>https://podminky.urs.cz/item/CS_URS_2024_02/784171101</t>
  </si>
  <si>
    <t>331,79-8,9-9,78-3,7-2,73-50,94-17,51</t>
  </si>
  <si>
    <t>94</t>
  </si>
  <si>
    <t>58124842</t>
  </si>
  <si>
    <t>fólie pro malířské potřeby zakrývací tl 7µ 4x5m</t>
  </si>
  <si>
    <t>-1230315914</t>
  </si>
  <si>
    <t>95</t>
  </si>
  <si>
    <t>784171111</t>
  </si>
  <si>
    <t>Zakrytí vnitřních ploch stěn v místnostech v do 3,80 m</t>
  </si>
  <si>
    <t>-426630920</t>
  </si>
  <si>
    <t>Zakrytí nemalovaných ploch (materiál ve specifikaci) včetně pozdějšího odkrytí svislých ploch např. stěn, oken, dveří v místnostech výšky do 3,80</t>
  </si>
  <si>
    <t>https://podminky.urs.cz/item/CS_URS_2024_02/784171111</t>
  </si>
  <si>
    <t>39,46+62,8</t>
  </si>
  <si>
    <t>96</t>
  </si>
  <si>
    <t>1656962664</t>
  </si>
  <si>
    <t>102,26*1,05 'Přepočtené koeficientem množství</t>
  </si>
  <si>
    <t>97</t>
  </si>
  <si>
    <t>784181103</t>
  </si>
  <si>
    <t>Základní akrylátová jednonásobná bezbarvá penetrace podkladu v místnostech v přes 3,80 do 5,00 m</t>
  </si>
  <si>
    <t>1901530982</t>
  </si>
  <si>
    <t>Penetrace podkladu jednonásobná základní akrylátová bezbarvá v místnostech výšky přes 3,80 do 5,00 m</t>
  </si>
  <si>
    <t>https://podminky.urs.cz/item/CS_URS_2024_02/784181103</t>
  </si>
  <si>
    <t>401,83+238,23</t>
  </si>
  <si>
    <t>98</t>
  </si>
  <si>
    <t>784211103</t>
  </si>
  <si>
    <t>Dvojnásobné bílé malby ze směsí za mokra výborně oděruvzdorných v místnostech v přes 3,80 do 5,00 m</t>
  </si>
  <si>
    <t>741909494</t>
  </si>
  <si>
    <t>Malby z malířských směsí oděruvzdorných za mokra dvojnásobné, bílé za mokra oděruvzdorné výborně v místnostech výšky přes 3,80 do 5,00 m</t>
  </si>
  <si>
    <t>https://podminky.urs.cz/item/CS_URS_2024_02/784211103</t>
  </si>
  <si>
    <t>HZS</t>
  </si>
  <si>
    <t>Hodinové zúčtovací sazby</t>
  </si>
  <si>
    <t>99</t>
  </si>
  <si>
    <t>HZS1332</t>
  </si>
  <si>
    <t>Hodinová zúčtovací sazba montér konstrukcí specialista</t>
  </si>
  <si>
    <t>hod</t>
  </si>
  <si>
    <t>512</t>
  </si>
  <si>
    <t>1358479082</t>
  </si>
  <si>
    <t>Hodinové zúčtovací sazby profesí HSV provádění konstrukcí montér konstrukcí specialista</t>
  </si>
  <si>
    <t>https://podminky.urs.cz/item/CS_URS_2024_02/HZS1332</t>
  </si>
  <si>
    <t>Poznámka k položce:_x000D_
- ostatní pomocné a nezměřitelné práce dle PD_x000D_
- v dílčích soupisech pro fakturaci budou specifikovány účtované práce dle skutečnosti</t>
  </si>
  <si>
    <t>OST</t>
  </si>
  <si>
    <t>Ostatní - drobný hmotný majetek</t>
  </si>
  <si>
    <t>OST.01</t>
  </si>
  <si>
    <t>Drobné vybavení</t>
  </si>
  <si>
    <t>100</t>
  </si>
  <si>
    <t>OST01</t>
  </si>
  <si>
    <t>odpadkový koš krytý nerezový 5 l</t>
  </si>
  <si>
    <t>427513662</t>
  </si>
  <si>
    <t>101</t>
  </si>
  <si>
    <t>OST02</t>
  </si>
  <si>
    <t>dávkovač mýdla 350ml</t>
  </si>
  <si>
    <t>-1138896672</t>
  </si>
  <si>
    <t>102</t>
  </si>
  <si>
    <t>OST03</t>
  </si>
  <si>
    <t>zásobník na papírové utěrky středový</t>
  </si>
  <si>
    <t>1254861970</t>
  </si>
  <si>
    <t>103</t>
  </si>
  <si>
    <t>OST04</t>
  </si>
  <si>
    <t>držák na toaletní papír nerez</t>
  </si>
  <si>
    <t>202599181</t>
  </si>
  <si>
    <t>104</t>
  </si>
  <si>
    <t>OST05</t>
  </si>
  <si>
    <t>štětka na čištění WC komplet nerez</t>
  </si>
  <si>
    <t>1792027540</t>
  </si>
  <si>
    <t>105</t>
  </si>
  <si>
    <t>OST06</t>
  </si>
  <si>
    <t>odpadkový koš kancelářský plast černý</t>
  </si>
  <si>
    <t>1928346769</t>
  </si>
  <si>
    <t>106</t>
  </si>
  <si>
    <t>OST07</t>
  </si>
  <si>
    <t>zrcadlo 60x40</t>
  </si>
  <si>
    <t>599016200</t>
  </si>
  <si>
    <t>107</t>
  </si>
  <si>
    <t>OST08</t>
  </si>
  <si>
    <t>koš na použité pleny</t>
  </si>
  <si>
    <t>343693681</t>
  </si>
  <si>
    <t>108</t>
  </si>
  <si>
    <t>OST09</t>
  </si>
  <si>
    <t>koš na špinavé prádlo</t>
  </si>
  <si>
    <t>1634463419</t>
  </si>
  <si>
    <t>OST.02</t>
  </si>
  <si>
    <t>Zabudované zařízení</t>
  </si>
  <si>
    <t>109</t>
  </si>
  <si>
    <t>OST20</t>
  </si>
  <si>
    <t>mikrovlnná trouba</t>
  </si>
  <si>
    <t>742912593</t>
  </si>
  <si>
    <t>Poznámka k položce:_x000D_
- Mikrovlnná trouba - volně stojící, pro jednoduché ohřátí a vaření, objem 20 l, mechanické ovládání</t>
  </si>
  <si>
    <t>110</t>
  </si>
  <si>
    <t>OST21</t>
  </si>
  <si>
    <t>lednička</t>
  </si>
  <si>
    <t>770211503</t>
  </si>
  <si>
    <t xml:space="preserve">Poznámka k položce:_x000D_
- 1. NP lednička - volně stojící, kombinovaná, výška do 170 cm, objem do 200 l </t>
  </si>
  <si>
    <t>111</t>
  </si>
  <si>
    <t>OST23</t>
  </si>
  <si>
    <t>varná deska sklokeramická</t>
  </si>
  <si>
    <t>-1946131136</t>
  </si>
  <si>
    <t>Poznámka k položce:_x000D_
- Varná deska sklokeramická - 2 plotýnky,dotykové ovládání</t>
  </si>
  <si>
    <t>112</t>
  </si>
  <si>
    <t>OST24</t>
  </si>
  <si>
    <t>myčka (9 sad) volně stojící</t>
  </si>
  <si>
    <t>-925724684</t>
  </si>
  <si>
    <t>Poznámka k položce:_x000D_
- Myčka volně stojící</t>
  </si>
  <si>
    <t>113</t>
  </si>
  <si>
    <t>OST26</t>
  </si>
  <si>
    <t>pračka</t>
  </si>
  <si>
    <t>-367711353</t>
  </si>
  <si>
    <t>Poznámka k položce:_x000D_
- Pračka - volně stojící, kapacita 8 kg prádla, s regulací spotřeby vody, český ovládací panel</t>
  </si>
  <si>
    <t>114</t>
  </si>
  <si>
    <t>OST27</t>
  </si>
  <si>
    <t>sušička prádla</t>
  </si>
  <si>
    <t>-1794012907</t>
  </si>
  <si>
    <t>Poznámka k položce:_x000D_
- Sušička - volně stojící, kapacita 8 kg prádla, kondenzační, český ovládací panel</t>
  </si>
  <si>
    <t>OST.04</t>
  </si>
  <si>
    <t>Vybavení nábytkem 1.NP</t>
  </si>
  <si>
    <t>115</t>
  </si>
  <si>
    <t>OST41</t>
  </si>
  <si>
    <t>stůl pracovní 160cm</t>
  </si>
  <si>
    <t>-1529790318</t>
  </si>
  <si>
    <t>116</t>
  </si>
  <si>
    <t>OST42</t>
  </si>
  <si>
    <t>kontejner</t>
  </si>
  <si>
    <t>1721025921</t>
  </si>
  <si>
    <t>117</t>
  </si>
  <si>
    <t>OST43</t>
  </si>
  <si>
    <t>kancelářská židle NAPŘ.Panther</t>
  </si>
  <si>
    <t>1753636076</t>
  </si>
  <si>
    <t>118</t>
  </si>
  <si>
    <t>OST44</t>
  </si>
  <si>
    <t>stůl jídelní 140x80</t>
  </si>
  <si>
    <t>1180208873</t>
  </si>
  <si>
    <t>119</t>
  </si>
  <si>
    <t>OST45</t>
  </si>
  <si>
    <t>židle jídelní např Tina</t>
  </si>
  <si>
    <t>-112489072</t>
  </si>
  <si>
    <t>120</t>
  </si>
  <si>
    <t>OST46</t>
  </si>
  <si>
    <t>police</t>
  </si>
  <si>
    <t>sestava</t>
  </si>
  <si>
    <t>-293441781</t>
  </si>
  <si>
    <t>121</t>
  </si>
  <si>
    <t>OST47</t>
  </si>
  <si>
    <t>skříň 100x50x190</t>
  </si>
  <si>
    <t>-1436744944</t>
  </si>
  <si>
    <t>122</t>
  </si>
  <si>
    <t>OST48</t>
  </si>
  <si>
    <t>kuchyňská linka 140 cm</t>
  </si>
  <si>
    <t>1202775415</t>
  </si>
  <si>
    <t>123</t>
  </si>
  <si>
    <t>OST49</t>
  </si>
  <si>
    <t>kancelářské skříňky</t>
  </si>
  <si>
    <t>573045536</t>
  </si>
  <si>
    <t>124</t>
  </si>
  <si>
    <t>OST50</t>
  </si>
  <si>
    <t xml:space="preserve">šatní uzamykatelné skříňky </t>
  </si>
  <si>
    <t>1633723318</t>
  </si>
  <si>
    <t>125</t>
  </si>
  <si>
    <t>OST51</t>
  </si>
  <si>
    <t>nástěnný věšák</t>
  </si>
  <si>
    <t>-1559793984</t>
  </si>
  <si>
    <t>126</t>
  </si>
  <si>
    <t>OST52</t>
  </si>
  <si>
    <t>regál kovový</t>
  </si>
  <si>
    <t>1816612396</t>
  </si>
  <si>
    <t>127</t>
  </si>
  <si>
    <t>OST53</t>
  </si>
  <si>
    <t>stůl jednací 160</t>
  </si>
  <si>
    <t>1742810733</t>
  </si>
  <si>
    <t>128</t>
  </si>
  <si>
    <t>OST54</t>
  </si>
  <si>
    <t>jednací křesílko Triton black</t>
  </si>
  <si>
    <t>-1342878773</t>
  </si>
  <si>
    <t>129</t>
  </si>
  <si>
    <t>OST55</t>
  </si>
  <si>
    <t>doprava a přesun hmot</t>
  </si>
  <si>
    <t>1650509301</t>
  </si>
  <si>
    <t>130</t>
  </si>
  <si>
    <t>OST56</t>
  </si>
  <si>
    <t>montáže cca dle skutečnosti % z ceny</t>
  </si>
  <si>
    <t>%</t>
  </si>
  <si>
    <t>-1694002259</t>
  </si>
  <si>
    <t>OST.05</t>
  </si>
  <si>
    <t>Zdravotnické vybavení 1.NP</t>
  </si>
  <si>
    <t>131</t>
  </si>
  <si>
    <t>OST58</t>
  </si>
  <si>
    <t>Sprchové a toaletní křeslo</t>
  </si>
  <si>
    <t>-227918551</t>
  </si>
  <si>
    <t>Poznámka k položce:_x000D_
- 1. NP Sprchové a toaletní křeslo - nosnost min. 130 kg. , šířka min. 54 cm, sklopné područky</t>
  </si>
  <si>
    <t>"koupelna" 1</t>
  </si>
  <si>
    <t>132</t>
  </si>
  <si>
    <t>OST59</t>
  </si>
  <si>
    <t>sprchové lůžko hydraulické</t>
  </si>
  <si>
    <t>-32593610</t>
  </si>
  <si>
    <t>Poznámka k položce:_x000D_
- Sprchové lůžko hydraulické - nosnost 180 kg, odklopitelné postranice, náklon lůžka 0° - 5°</t>
  </si>
  <si>
    <t>133</t>
  </si>
  <si>
    <t>OST60</t>
  </si>
  <si>
    <t>lehátko</t>
  </si>
  <si>
    <t>-1127481613</t>
  </si>
  <si>
    <t xml:space="preserve">Poznámka k položce:_x000D_
- Lehátko - vyšetřovací, pojízdné, nosnost 160 kg, </t>
  </si>
  <si>
    <t>20-009-200.2 - Stavební úpravy SO 02 Denní centrum</t>
  </si>
  <si>
    <t xml:space="preserve">    762 - Konstrukce tesařské</t>
  </si>
  <si>
    <t xml:space="preserve">    767 - Konstrukce zámečnické</t>
  </si>
  <si>
    <t xml:space="preserve">    OST.03 - Ostatní vybavení</t>
  </si>
  <si>
    <t xml:space="preserve">    OST.06 - Vybavení nábytkem 2.NP</t>
  </si>
  <si>
    <t xml:space="preserve">    OST.08 - Zdravotnické vybavení</t>
  </si>
  <si>
    <t>"SO 02 Denní centrum vč. výtahu a schodišťové chodby - stávající zhutněná štěrkodrť tl. 150mm</t>
  </si>
  <si>
    <t>56,23*0,15</t>
  </si>
  <si>
    <t>"podschodišťový prostor</t>
  </si>
  <si>
    <t>-((3,6*1,35)*0,15)</t>
  </si>
  <si>
    <t>((3,6*1,35)*0,5)/2</t>
  </si>
  <si>
    <t>"SO 02 Denní centrum vč. výtahu a schodišťové chodby - odkopání části stáv. rostlého terénu o tl. 77mm</t>
  </si>
  <si>
    <t>56,23*0,077</t>
  </si>
  <si>
    <t>"výkop pro základy relax. přístavby a výtahu</t>
  </si>
  <si>
    <t>(5,63*7,94)+(5,6*5,815)</t>
  </si>
  <si>
    <t>153812111</t>
  </si>
  <si>
    <t>Trn z betonářské oceli včetně zainjektování D od 16 do 20 mm l přes 0,4 do 3 m</t>
  </si>
  <si>
    <t>1808738513</t>
  </si>
  <si>
    <t>Trn z betonářské oceli včetně zainjektování při průměru oceli od 16 do 20 mm, délky přes 0,4 do 3,0 m</t>
  </si>
  <si>
    <t>https://podminky.urs.cz/item/CS_URS_2024_02/153812111</t>
  </si>
  <si>
    <t xml:space="preserve">"propojení základů </t>
  </si>
  <si>
    <t>6+10</t>
  </si>
  <si>
    <t>81,596-44,019</t>
  </si>
  <si>
    <t>37,577*9 'Přepočtené koeficientem množství</t>
  </si>
  <si>
    <t>35,577*1,3 'Přepočtené koeficientem množství</t>
  </si>
  <si>
    <t>174111101</t>
  </si>
  <si>
    <t>Zásyp jam, šachet rýh nebo kolem objektů sypaninou se zhutněním ručně</t>
  </si>
  <si>
    <t>380581461</t>
  </si>
  <si>
    <t>Zásyp sypaninou z jakékoliv horniny ručně s uložením výkopku ve vrstvách se zhutněním jam, šachet, rýh nebo kolem objektů v těchto vykopávkách</t>
  </si>
  <si>
    <t>https://podminky.urs.cz/item/CS_URS_2024_02/174111101</t>
  </si>
  <si>
    <t>((0,7+1,24)*5,815)+(3,5*1,18)+(3,2*8,94)</t>
  </si>
  <si>
    <t>"SO 02 Denní centrum vč. výtahu a schodišťové chodby - nová zhutněná štěrkodrť</t>
  </si>
  <si>
    <t>(23,2*0,15)+(22,9*0,15)</t>
  </si>
  <si>
    <t>"SO 02 Denní centrum vč. výtahu a schodišťové chodby - nový podkladní beton C20/25</t>
  </si>
  <si>
    <t>(56,23+4,86)*0,1</t>
  </si>
  <si>
    <t>"výkop pro základy relax. přístavby a výtahu - podkladní beton, vrchní deska</t>
  </si>
  <si>
    <t>(23,02*0,1)+(27,13*0,12)+(22,9*0,1)</t>
  </si>
  <si>
    <t>273323511</t>
  </si>
  <si>
    <t>Základové desky ze ŽB pro konstrukce bílých van tř. C 25/30</t>
  </si>
  <si>
    <t>-685270717</t>
  </si>
  <si>
    <t>Základy z betonu železového (bez výztuže) desky z betonu pro konstrukce bílých van tř. C 25/30</t>
  </si>
  <si>
    <t>https://podminky.urs.cz/item/CS_URS_2024_02/273323511</t>
  </si>
  <si>
    <t>"SO 02 Denní centrum vč. výtahu a schodišťové chodby</t>
  </si>
  <si>
    <t>3,93*0,2</t>
  </si>
  <si>
    <t>274323511</t>
  </si>
  <si>
    <t>Základové pasy ze ŽB pro konstrukce bílých van tř. C 25/30</t>
  </si>
  <si>
    <t>1057254251</t>
  </si>
  <si>
    <t>Základy z betonu železového (bez výztuže) pasy z betonu pro konstrukce bílých van tř. C 25/30</t>
  </si>
  <si>
    <t>https://podminky.urs.cz/item/CS_URS_2024_02/274323511</t>
  </si>
  <si>
    <t>10,2*1,05</t>
  </si>
  <si>
    <t>3,56*1,05</t>
  </si>
  <si>
    <t>275322511</t>
  </si>
  <si>
    <t>Základové patky ze ŽB se zvýšenými nároky na prostředí tř. C 25/30</t>
  </si>
  <si>
    <t>1402853159</t>
  </si>
  <si>
    <t>Základy z betonu železového (bez výztuže) patky z betonu se zvýšenými nároky na prostředí tř. C 25/30</t>
  </si>
  <si>
    <t>https://podminky.urs.cz/item/CS_URS_2024_02/275322511</t>
  </si>
  <si>
    <t>(0,2*0,2*0,4*6)+(1*1*1)+(1*0,61*1)</t>
  </si>
  <si>
    <t>311173134</t>
  </si>
  <si>
    <t>Nosná zeď z tvárnic ztraceného bednění z EPS, U=0,20 W/(m2K), včetně výplně z betonu tř. C 20/25 tl 300 mm</t>
  </si>
  <si>
    <t>-2049153449</t>
  </si>
  <si>
    <t>Nadzákladové zdi z tvárnic ztraceného bednění z EPS včetně výplně z betonu třídy C 20/25, tloušťky zdiva 300 mm, U=0,20 W/(m2·K)</t>
  </si>
  <si>
    <t>https://podminky.urs.cz/item/CS_URS_2024_02/311173134</t>
  </si>
  <si>
    <t>"zídka pod zábradlím</t>
  </si>
  <si>
    <t>2,2</t>
  </si>
  <si>
    <t>311275151.1</t>
  </si>
  <si>
    <t>Zdivo nosné tvárnic z lehkého betonu s keramickým kamenivem P7 s vloženou TI tl zdiva 300 mm</t>
  </si>
  <si>
    <t>1828641525</t>
  </si>
  <si>
    <t>Zdivo z tvárnic betonových z plynosilikátových tvárnic</t>
  </si>
  <si>
    <t>https://podminky.urs.cz/item/CS_URS_2024_02/311275151.1</t>
  </si>
  <si>
    <t>"SO 02 Denní centrum - zděné parapety</t>
  </si>
  <si>
    <t>(1,35+7,1+1,35)*0,9</t>
  </si>
  <si>
    <t>311321774</t>
  </si>
  <si>
    <t>Nosná zeď ze ŽB tř. C 25/30 bez výztuže do ztraceného bednění z desek</t>
  </si>
  <si>
    <t>1952957876</t>
  </si>
  <si>
    <t>Nadzákladové zdi z betonu železového (bez výztuže) nosné do ztraceného bednění z desek tř. C 25/30</t>
  </si>
  <si>
    <t>https://podminky.urs.cz/item/CS_URS_2024_02/311321774</t>
  </si>
  <si>
    <t>1,925*0,3</t>
  </si>
  <si>
    <t>311361821</t>
  </si>
  <si>
    <t>Výztuž nosných zdí betonářskou ocelí 10 505</t>
  </si>
  <si>
    <t>108298955</t>
  </si>
  <si>
    <t>Výztuž nadzákladových zdí nosných svislých nebo odkloněných od svislice, rovných nebo oblých z betonářské oceli 10 505 (R) nebo BSt 500</t>
  </si>
  <si>
    <t>https://podminky.urs.cz/item/CS_URS_2024_02/311361821</t>
  </si>
  <si>
    <t>0,578*0,025 'Přepočtené koeficientem množství</t>
  </si>
  <si>
    <t>311362021</t>
  </si>
  <si>
    <t>Výztuž nosných zdí svařovanými sítěmi Kari</t>
  </si>
  <si>
    <t>1613149107</t>
  </si>
  <si>
    <t>Výztuž nadzákladových zdí nosných svislých nebo odkloněných od svislice, rovných nebo oblých ze svařovaných sítí z drátů typu KARI</t>
  </si>
  <si>
    <t>https://podminky.urs.cz/item/CS_URS_2024_02/311362021</t>
  </si>
  <si>
    <t>0,578*0,04 'Přepočtené koeficientem množství</t>
  </si>
  <si>
    <t>339941121.1</t>
  </si>
  <si>
    <t>Zabetonování a kotvení do základů ocelové konstrukce fasády</t>
  </si>
  <si>
    <t>-1717983045</t>
  </si>
  <si>
    <t>"relax. přístavba a výtah</t>
  </si>
  <si>
    <t>6+4</t>
  </si>
  <si>
    <t>342151111.R1</t>
  </si>
  <si>
    <t xml:space="preserve">Montáž opláštění stěn ocelovo-hliníkových konstrukcí </t>
  </si>
  <si>
    <t>1908847419</t>
  </si>
  <si>
    <t>Poznámka k položce:_x000D_
- kompletní provedení dle PD vč. dilatací, ukotvení, spoj. materiálu_x000D_
- na konstrukce přístavby bude zpracována dílenská dokumentace!</t>
  </si>
  <si>
    <t>"SO 02 Denní centrum přístavba a výtah</t>
  </si>
  <si>
    <t>7,7+7,7+36,8</t>
  </si>
  <si>
    <t>28+28+38,5</t>
  </si>
  <si>
    <t>55324765</t>
  </si>
  <si>
    <t>Opláštění ocelo-hliníkové, prosklenné konstrukce fasády</t>
  </si>
  <si>
    <t>-1538370729</t>
  </si>
  <si>
    <t>Poznámka k položce:_x000D_
- kompletní dodávka dle PD vč. vnějších dveří 14L, 15L_x000D_
- na konstrukce přístavby bude zpracována dílenská dokumentace!</t>
  </si>
  <si>
    <t>146,7*1,1 'Přepočtené koeficientem množství</t>
  </si>
  <si>
    <t>1,595*2</t>
  </si>
  <si>
    <t>(2,555+2,395+1,7+2+2+2,04+0,9+0,21+0,34+0,45)*3,35</t>
  </si>
  <si>
    <t>-(1,4*2)</t>
  </si>
  <si>
    <t>(0,435+4,4+3,2+6,66+13,65+6,8+0,435+5,1+5,1+8,025+5,55+3,705+4,35+3,7+4,35)*3,35</t>
  </si>
  <si>
    <t>-((1*3)+(1,8*1)+(1,6*5)+(1,4*3)+(4,4*1)+(2,2*2))</t>
  </si>
  <si>
    <t>381123249.R</t>
  </si>
  <si>
    <t>Dodávka a montáž výtahu vč. výtahové šachty a příslušenství</t>
  </si>
  <si>
    <t>1097488606</t>
  </si>
  <si>
    <t>"SO 02 Denní centrum - výtah bude kompletní dodávkou specializované firmy</t>
  </si>
  <si>
    <t>454,49-8,9-9,78-8,15-8,71-17,47-7,5-6,48-20,5</t>
  </si>
  <si>
    <t>"SO 02 Denní centrum vč. výtahu a schodišťové chodby - vnitřní dveře</t>
  </si>
  <si>
    <t>(4,8*3)+(4,7*5)+(4,9*1)+(5*3)</t>
  </si>
  <si>
    <t>6,2+4,8+4,8+5,1</t>
  </si>
  <si>
    <t>(7,84+5,2+45,13+27,09+22,17+8,51+9,96+8,59+8,91+23,52+17,52+14,33+7,8+6,2+8,4+19,65-1,8+31,62+39,83-1,8+16,61+8,28+6,41)*3,25</t>
  </si>
  <si>
    <t>"odečet obkladů" -75,605</t>
  </si>
  <si>
    <t>"odečet nátěrů" -282,485</t>
  </si>
  <si>
    <t>"odečet otvorů"</t>
  </si>
  <si>
    <t>-((2*3,25)+(2,4*1,3)+(1,2*2,4*3)+(0,9*1,9*2)+(2,4*2,4*3)+(1,2*3,25)+(1,2*1,9*6)+(1,2*1,95*5)+(3,6*2,4)+(2,4*2,4))</t>
  </si>
  <si>
    <t>-2*(25,8+2,8)</t>
  </si>
  <si>
    <t>"1.07" 8,9</t>
  </si>
  <si>
    <t>"1.07a" 9,78</t>
  </si>
  <si>
    <t>"1.14" 3,7</t>
  </si>
  <si>
    <t>"1.14a" 2,73</t>
  </si>
  <si>
    <t>"1.15" 50,94</t>
  </si>
  <si>
    <t>"2.01" 39,53</t>
  </si>
  <si>
    <t>"2.02" 26,4</t>
  </si>
  <si>
    <t>"2.03" 4,23</t>
  </si>
  <si>
    <t>"2.04" 3,91</t>
  </si>
  <si>
    <t>"2.05" 4,48</t>
  </si>
  <si>
    <t>"2.06" 4,74</t>
  </si>
  <si>
    <t>"2.07" 33,91</t>
  </si>
  <si>
    <t>"2.08" 18,37</t>
  </si>
  <si>
    <t>"2.09" 10,53</t>
  </si>
  <si>
    <t>"2.10" 3,62</t>
  </si>
  <si>
    <t>"2.10a" 2,2</t>
  </si>
  <si>
    <t>"2.11" 3,68</t>
  </si>
  <si>
    <t>"2.12" 15</t>
  </si>
  <si>
    <t>"2.13" 8,15</t>
  </si>
  <si>
    <t>"2.13a" 8,71</t>
  </si>
  <si>
    <t>"2.14" 50,92</t>
  </si>
  <si>
    <t>"2.15" 66,08</t>
  </si>
  <si>
    <t>"2.16" 17,47</t>
  </si>
  <si>
    <t>"2.17" 15,19</t>
  </si>
  <si>
    <t>"2.18" 4,28</t>
  </si>
  <si>
    <t>"2.19" 2,56</t>
  </si>
  <si>
    <t>"2.20" 7,5</t>
  </si>
  <si>
    <t>"2.21" 6,48</t>
  </si>
  <si>
    <t>"2.22" 20,5</t>
  </si>
  <si>
    <t>454,49*0,05 'Přepočtené koeficientem množství</t>
  </si>
  <si>
    <t>12,2+12,66+7,84+5,2+45,13</t>
  </si>
  <si>
    <t>642946111</t>
  </si>
  <si>
    <t>Osazování pouzdra posuvných dveří s jednou kapsou pro jedno křídlo š do 800 mm do zděné příčky</t>
  </si>
  <si>
    <t>-1864625281</t>
  </si>
  <si>
    <t>Osazení stavebního pouzdra posuvných dveří do zděné příčky s jednou kapsou pro jedno dveřní křídlo průchozí šířky do 800 mm</t>
  </si>
  <si>
    <t>https://podminky.urs.cz/item/CS_URS_2024_02/642946111</t>
  </si>
  <si>
    <t>"17L" 1</t>
  </si>
  <si>
    <t>"17P" 1</t>
  </si>
  <si>
    <t>55331612</t>
  </si>
  <si>
    <t>pouzdro stavební do zdiva pro 1 křídlo posuvných dveří š 800mm v do 2100mm</t>
  </si>
  <si>
    <t>1383401650</t>
  </si>
  <si>
    <t>"19P" 1</t>
  </si>
  <si>
    <t>642946212</t>
  </si>
  <si>
    <t>Osazování pouzdra posuvných dveří se dvěma kapsami pro dvě křídla š přes 1650 do 2450 mm do zděné příčky</t>
  </si>
  <si>
    <t>463317488</t>
  </si>
  <si>
    <t>Osazení stavebního pouzdra posuvných dveří do zděné příčky se dvěma kapsami pro dvě dveřní křídla průchozí šířky přes 1650 do 2450 mm</t>
  </si>
  <si>
    <t>https://podminky.urs.cz/item/CS_URS_2024_02/642946212</t>
  </si>
  <si>
    <t>"16LP" 1</t>
  </si>
  <si>
    <t>55331635</t>
  </si>
  <si>
    <t>sestava 2 pouzder stavebních do zdiva pro 2 křídla posuvných dveří š 2250mm v do 2100mm</t>
  </si>
  <si>
    <t>1433199942</t>
  </si>
  <si>
    <t>582751489</t>
  </si>
  <si>
    <t>962032230</t>
  </si>
  <si>
    <t>Bourání zdiva z cihel pálených nebo vápenopískových na MV nebo MVC do 1 m3</t>
  </si>
  <si>
    <t>1637968848</t>
  </si>
  <si>
    <t>Bourání zdiva nadzákladového z cihel pálených plných nebo lícových nebo vápenopískových, na maltu vápennou nebo vápenocementovou, objemu do 1 m3</t>
  </si>
  <si>
    <t>https://podminky.urs.cz/item/CS_URS_2024_02/962032230</t>
  </si>
  <si>
    <t>(0,665*2*0,1)+(0,8*1,5*0,23)+(0,98*0,5*0,1)</t>
  </si>
  <si>
    <t>962032231</t>
  </si>
  <si>
    <t>Bourání zdiva z cihel pálených nebo vápenopískových na MV nebo MVC přes 1 m3</t>
  </si>
  <si>
    <t>250307566</t>
  </si>
  <si>
    <t>Bourání zdiva nadzákladového z cihel pálených plných nebo lícových nebo vápenopískových, na maltu vápennou nebo vápenocementovou, objemu přes 1 m3</t>
  </si>
  <si>
    <t>https://podminky.urs.cz/item/CS_URS_2024_02/962032231</t>
  </si>
  <si>
    <t>((10,835*0,19)+(2,77*0,2)+(2,91*0,19))*3,39</t>
  </si>
  <si>
    <t>(5,11+5,11+0,87+1,18+4,81+1,13+1,13+2,77+1,2+0,22+1,5+2,34+2,34+1,31+7,12+3,68+1,42+3,68+3,27+5,3+4,285+1,82+6,42+12,125+6,31+3,705+2,025+1,505)*3,39</t>
  </si>
  <si>
    <t>-((0,6*2*13)+(0,8*2*5)+(1,8*2,1*2)+(1,8*3,3*1))</t>
  </si>
  <si>
    <t>-(1*2,1)</t>
  </si>
  <si>
    <t>"SO 02 Denní centrum vč. výtahu a schodišťové chodby - vybourání stáv. roznášecí beton. mazaniny tl. 40mm</t>
  </si>
  <si>
    <t>"1.01 chodba a prostor pod schodištěm" ((38,18+5,46)*0,04)+(3,6*1,35*0,18)</t>
  </si>
  <si>
    <t>"2.01 chodba" (50,6-6,65-13,79)*0,04</t>
  </si>
  <si>
    <t>"2.02" 12*0,04</t>
  </si>
  <si>
    <t>"2.03" 16*0,04</t>
  </si>
  <si>
    <t>"2.04" 10,5*0,04</t>
  </si>
  <si>
    <t>"2.05" 9,2*0,04</t>
  </si>
  <si>
    <t>"2.06" 40,8*0,04</t>
  </si>
  <si>
    <t>"2.07" 10,5*0,04</t>
  </si>
  <si>
    <t>"2.08" 6,7*0,04</t>
  </si>
  <si>
    <t>"2.09" 22*0,04</t>
  </si>
  <si>
    <t>"2.10" 11,1*0,04</t>
  </si>
  <si>
    <t>"2.11" 4,8*0,04</t>
  </si>
  <si>
    <t>"2.12" 50,8*0,04</t>
  </si>
  <si>
    <t>"2.13" 45*0,04</t>
  </si>
  <si>
    <t>"2.14" 4,3*0,04</t>
  </si>
  <si>
    <t>"2.15" 2,6*0,04</t>
  </si>
  <si>
    <t>"2.16" 15,4*0,04</t>
  </si>
  <si>
    <t>56,23*0,1</t>
  </si>
  <si>
    <t>967022681</t>
  </si>
  <si>
    <t>Přisekání ploch stupňů kamenných nebo s jiným tvrdým povrchem pro nové vrstvy</t>
  </si>
  <si>
    <t>870834935</t>
  </si>
  <si>
    <t>Přisekání (špicování) ploch stupňů kamenných nebo jiných s tvrdým povrchem pro nové povrchové vrstvy</t>
  </si>
  <si>
    <t>https://podminky.urs.cz/item/CS_URS_2024_02/967022681</t>
  </si>
  <si>
    <t>"SO 02 Denní centrum vč. výtahu a schodišťové chodby - dmt schodišťových stupňů pro zvýšení o 50mm</t>
  </si>
  <si>
    <t>"2.01 chodba, podesta, schodiště" 1,35*24</t>
  </si>
  <si>
    <t>"1.01" 0,9*2*1</t>
  </si>
  <si>
    <t>"2.NP" (0,6*2*13)+(0,8*2*7)</t>
  </si>
  <si>
    <t>968072456</t>
  </si>
  <si>
    <t>Vybourání kovových dveřních zárubní pl přes 2 m2</t>
  </si>
  <si>
    <t>-591111631</t>
  </si>
  <si>
    <t>Vybourání kovových rámů oken s křídly, dveřních zárubní, vrat, stěn, ostění nebo obkladů dveřních zárubní, plochy přes 2 m2</t>
  </si>
  <si>
    <t>https://podminky.urs.cz/item/CS_URS_2024_02/968072456</t>
  </si>
  <si>
    <t>(1,8*2,1*2)+(1,8*3,3*1)</t>
  </si>
  <si>
    <t>971035641</t>
  </si>
  <si>
    <t>Vybourání otvorů ve zdivu cihelném pl do 4 m2 na MC tl do 300 mm</t>
  </si>
  <si>
    <t>-40416341</t>
  </si>
  <si>
    <t>Vybourání otvorů ve zdivu základovém nebo nadzákladovém z cihel, tvárnic, příčkovek z cihel pálených na maltu cementovou plochy do 4 m2, tl. do 300 mm</t>
  </si>
  <si>
    <t>https://podminky.urs.cz/item/CS_URS_2024_02/971035641</t>
  </si>
  <si>
    <t>1,4*2</t>
  </si>
  <si>
    <t>977131115</t>
  </si>
  <si>
    <t>Vrty příklepovými vrtáky D 16 mm do cihelného zdiva nebo prostého betonu</t>
  </si>
  <si>
    <t>-1175506628</t>
  </si>
  <si>
    <t>Vrty příklepovými vrtáky do cihelného zdiva nebo prostého betonu průměru 16 mm</t>
  </si>
  <si>
    <t>https://podminky.urs.cz/item/CS_URS_2024_02/977131115</t>
  </si>
  <si>
    <t>16*0,6</t>
  </si>
  <si>
    <t>-573274490</t>
  </si>
  <si>
    <t>997006004</t>
  </si>
  <si>
    <t>Pytlování nebezpečného odpadu ze střešních šablon s obsahem azbestu</t>
  </si>
  <si>
    <t>1298973226</t>
  </si>
  <si>
    <t>Úprava stavebního odpadu pytlování nebezpečného odpadu s obsahem azbestu ze šablon</t>
  </si>
  <si>
    <t>https://podminky.urs.cz/item/CS_URS_2024_02/997006004</t>
  </si>
  <si>
    <t>113,373*19 'Přepočtené koeficientem množství</t>
  </si>
  <si>
    <t>997013821</t>
  </si>
  <si>
    <t>Poplatek za uložení na skládce (skládkovné) stavebního odpadu s obsahem azbestu kód odpadu 17 06 05</t>
  </si>
  <si>
    <t>169909180</t>
  </si>
  <si>
    <t>Poplatek za uložení stavebního odpadu na skládce (skládkovné) ze stavebních materiálů obsahujících azbest zatříděných do Katalogu odpadů pod kódem 17 06 05</t>
  </si>
  <si>
    <t>https://podminky.urs.cz/item/CS_URS_2024_02/997013821</t>
  </si>
  <si>
    <t>711111001</t>
  </si>
  <si>
    <t>Provedení izolace proti zemní vlhkosti vodorovné za studena nátěrem penetračním</t>
  </si>
  <si>
    <t>-2031164955</t>
  </si>
  <si>
    <t>Provedení izolace proti zemní vlhkosti natěradly a tmely za studena na ploše vodorovné V nátěrem penetračním</t>
  </si>
  <si>
    <t>https://podminky.urs.cz/item/CS_URS_2024_02/711111001</t>
  </si>
  <si>
    <t>"základy relax. přístavby a výtahu</t>
  </si>
  <si>
    <t>((1,8+1,05+2,26+1,05+0,72)*3)+((0,75+1,05+1,05)*1,6)</t>
  </si>
  <si>
    <t>11163150</t>
  </si>
  <si>
    <t>lak penetrační asfaltový</t>
  </si>
  <si>
    <t>79642851</t>
  </si>
  <si>
    <t>25,2*0,0003 'Přepočtené koeficientem množství</t>
  </si>
  <si>
    <t>56,23</t>
  </si>
  <si>
    <t>56,23*0,00039 'Přepočtené koeficientem množství</t>
  </si>
  <si>
    <t>"SO 02 Denní centrum vč. výtahu a schodišťové chodby  - nová hydroizolace 2 vrstvy</t>
  </si>
  <si>
    <t>(56,23+4,86)*2</t>
  </si>
  <si>
    <t>122,18*1,1655 'Přepočtené koeficientem množství</t>
  </si>
  <si>
    <t>711142559.1</t>
  </si>
  <si>
    <t>Provedení izolace proti zemní vlhkosti pásy přitavením svislé NAIP</t>
  </si>
  <si>
    <t>678887664</t>
  </si>
  <si>
    <t>Provedení izolace proti zemní vlhkosti pásy přitavením NAIP na ploše svislé S</t>
  </si>
  <si>
    <t>"základy výtahu, předpoklad 2 vrstvy</t>
  </si>
  <si>
    <t>25,2*2 'Přepočtené koeficientem množství</t>
  </si>
  <si>
    <t>62855001</t>
  </si>
  <si>
    <t>pás asfaltový natavitelný modifikovaný SBS s vložkou z polyesterové rohože a spalitelnou PE fólií nebo jemnozrnným minerálním posypem na horním povrchu tl 4,0mm</t>
  </si>
  <si>
    <t>-1398747467</t>
  </si>
  <si>
    <t>50,4*1,221 'Přepočtené koeficientem množství</t>
  </si>
  <si>
    <t>713110811</t>
  </si>
  <si>
    <t>Odstranění tepelné izolace stropů volně kladené z vláknitých materiálů suchých tl do 100 mm</t>
  </si>
  <si>
    <t>1676391993</t>
  </si>
  <si>
    <t>Odstranění tepelné izolace stropů nebo podhledů z rohoží, pásů, dílců, desek, bloků volně kladených z vláknitých materiálů suchých, tloušťka izolace do 100 mm</t>
  </si>
  <si>
    <t>https://podminky.urs.cz/item/CS_URS_2024_02/713110811</t>
  </si>
  <si>
    <t>"SO 02 Denní centrum vč. výtahu a schodišťové chodby - dmt stávajícího zateplení stropu</t>
  </si>
  <si>
    <t>"2.01 chodba, podesta, schodiště" 22,04</t>
  </si>
  <si>
    <t>"1.01" 57</t>
  </si>
  <si>
    <t>76,05*1,05 'Přepočtené koeficientem množství</t>
  </si>
  <si>
    <t>762</t>
  </si>
  <si>
    <t>Konstrukce tesařské</t>
  </si>
  <si>
    <t>762814812.R</t>
  </si>
  <si>
    <t>Demontáž záklopů stropů vrchních a zapuštěných z desek ezalitových s přítomným azbestem</t>
  </si>
  <si>
    <t>1367413354</t>
  </si>
  <si>
    <t>Poznámka k položce:_x000D_
- odstranění odbornou firmou vč. likvidace_x000D_
- pytlování nebezpečného odpadu s obsahem azbestu</t>
  </si>
  <si>
    <t>4,23+3,91+4,48+4,74+3,62+2,2+3,68+15+50,92+66,08+17,47+15,19+4,28+2,56</t>
  </si>
  <si>
    <t>763131415</t>
  </si>
  <si>
    <t>SDK podhled desky 1xA 15 s izolací dvouvrstvá spodní kce profil CD+UD</t>
  </si>
  <si>
    <t>346456982</t>
  </si>
  <si>
    <t>Podhled ze sádrokartonových desek dvouvrstvá zavěšená spodní konstrukce z ocelových profilů CD, UD jednoduše opláštěná deskou standardní A, tl. 15 mm, s izolací</t>
  </si>
  <si>
    <t>https://podminky.urs.cz/item/CS_URS_2024_02/763131415</t>
  </si>
  <si>
    <t>"SO 02 Denní centrum vč. výtahu a schodišťové chodby - nové zateplení stropní kce vstupu vč. minerál izolace tl. 50mm</t>
  </si>
  <si>
    <t>"1.15" 34</t>
  </si>
  <si>
    <t>763131491</t>
  </si>
  <si>
    <t>SDK podhled deska 1x akustická s izolací dvouvrstvá spodní kce profil CD+UD REI 90 Rw 60 dB</t>
  </si>
  <si>
    <t>1421612065</t>
  </si>
  <si>
    <t>Podhled ze sádrokartonových desek dvouvrstvá zavěšená spodní konstrukce z ocelových profilů CD, UD jednoduše opláštěná deskou akustickou, tl. 12,5 mm, s izolací, REI do 90</t>
  </si>
  <si>
    <t>https://podminky.urs.cz/item/CS_URS_2024_02/763131491</t>
  </si>
  <si>
    <t>"SO 02 Denní centrum zastřešení výtahu a přístavby</t>
  </si>
  <si>
    <t>24+16,4</t>
  </si>
  <si>
    <t>766411812</t>
  </si>
  <si>
    <t>Demontáž truhlářského obložení stěn z panelů plochy přes 1,5 m2</t>
  </si>
  <si>
    <t>1556396602</t>
  </si>
  <si>
    <t>Demontáž obložení stěn panely, plochy přes 1,5 m2</t>
  </si>
  <si>
    <t>https://podminky.urs.cz/item/CS_URS_2024_02/766411812</t>
  </si>
  <si>
    <t>(1,2*3,3)*2</t>
  </si>
  <si>
    <t>"4P" 2</t>
  </si>
  <si>
    <t>"4aP" 1</t>
  </si>
  <si>
    <t>"5aL" 5</t>
  </si>
  <si>
    <t>2061262283</t>
  </si>
  <si>
    <t>61162003.R1</t>
  </si>
  <si>
    <t>dveře jednokřídlé vnitřní dřevěné plné 900x1970-2100mm</t>
  </si>
  <si>
    <t>-2023156754</t>
  </si>
  <si>
    <t>61162004.R2</t>
  </si>
  <si>
    <t>dveře jednokřídlé vnitřní dřevěné plné 1000x1970-2100mm s větrací mřížkou</t>
  </si>
  <si>
    <t>594964113</t>
  </si>
  <si>
    <t>55329119.R1</t>
  </si>
  <si>
    <t xml:space="preserve">dveře vnitřní posuvné, obložková zárubeň 1křídlé 800x1970mm </t>
  </si>
  <si>
    <t>1111354247</t>
  </si>
  <si>
    <t>dveře vnitřní posuvné, obložková zárubeň 1křídlé 800x1970mm</t>
  </si>
  <si>
    <t xml:space="preserve">Poznámka k položce:_x000D_
- provedení dle PD viz výpis dveří - kompletní dodávka dveří vč. obložkové zárubně_x000D_
- DVEŘE VNITŘNÍ DŘEVĚNÉ (DUTINKOVÁ DŘEVOTŘÍSKA), JEDNOKŘÍDLÉ, POSUVNÉ, PLNÉ_x000D_
- ZÁRUBEŇ: OBLOŽKOVÁ_x000D_
- ZÁMEK: VLOŽKOVÝ_x000D_
- KOVÁNÍ kovové: (kartáčovaný nerez)_x000D_
- BARVA KŘÍDLA I ZÁRUBNĚ: BÍLÁ_x000D_
- PŘECHODOVÁ SAMOLEPÍCÍ LIŠTA HLINÍKOVÁ 30 mm_x000D_
</t>
  </si>
  <si>
    <t>55329119.R2</t>
  </si>
  <si>
    <t>dveře vnitřní posuvné, obložková zárubeň 1křídlé 800x1970mm s větrací mřížkou</t>
  </si>
  <si>
    <t>-288953332</t>
  </si>
  <si>
    <t xml:space="preserve">Poznámka k položce:_x000D_
- provedení dle PD viz výpis dveří - kompletní dodávka dveří vč. obložkové zárubně_x000D_
- DVEŘE VNITŘNÍ DŘEVĚNÉ (DUTINKOVÁ DŘEVOTŘÍSKA), JEDNOKŘÍDLÉ, POSUVNÉ, PLNÉ, S OBOUSTRANNOU VĚTRACÍ MŘÍŽKOU MIN. 400/100 MM_x000D_
- ZÁRUBEŇ: OBLOŽKOVÁ_x000D_
- ZÁMEK: VLOŽKOVÝ_x000D_
- KOVÁNÍ kovové: (kartáčovaný nerez)_x000D_
- BARVA KŘÍDLA I ZÁRUBNĚ: BÍLÁ_x000D_
- PŘECHODOVÁ SAMOLEPÍCÍ LIŠTA HLINÍKOVÁ 30 mm_x000D_
</t>
  </si>
  <si>
    <t>55329119.R5</t>
  </si>
  <si>
    <t>dveře vnitřní posuvné, obložková zárubeň 1křídlé 1100x1970mm prosklené</t>
  </si>
  <si>
    <t>-2017063386</t>
  </si>
  <si>
    <t>Poznámka k položce:_x000D_
- provedení dle PD viz výpis dveří - kompletní dodávka dveří vč. obložkové zárubně_x000D_
- DVEŘE VNITŘNÍ DŘEVĚNÉ (DUTINKOVÁ DŘEVOTŘÍSKA), JEDNOKŘÍDLÉ, POSUVNÉ, PROSKLENÉ z 2/3_x000D_
- OSAZENO JEDNOSTRANNOU HRAZDOU PRO OTP_x000D_
- ZÁRUBEŇ: OBLOŽKOVÁ_x000D_
- ZÁMEK: VLOŽKOVÝ_x000D_
- KOVÁNÍ: kovové (kartáčovaný nerez)_x000D_
- BARVA KŘÍDLA I ZÁRUBNĚ: BÍLÁ_x000D_
- PŘECHODOVÁ SAMOLEPÍCÍ LIŠTA HLINÍKOVÁ 30 mm</t>
  </si>
  <si>
    <t>766660318</t>
  </si>
  <si>
    <t>Montáž posuvných dveří dvoukřídlových průchozí š přes 1650 do 2450 mm do pouzdra s jednou kapsou</t>
  </si>
  <si>
    <t>-1611225807</t>
  </si>
  <si>
    <t>Montáž dveřních křídel dřevěných nebo plastových posuvných dveří do pouzdra s jednou kapsou dvoukřídlových, průchozí šířky přes 1650 do 2450 mm</t>
  </si>
  <si>
    <t>https://podminky.urs.cz/item/CS_URS_2024_02/766660318</t>
  </si>
  <si>
    <t>55329102.R1</t>
  </si>
  <si>
    <t>dveře vnitřní posuvné, obložková zárubeň 2 křídlé 2200x1970mm</t>
  </si>
  <si>
    <t>369173590</t>
  </si>
  <si>
    <t>Poznámka k položce:_x000D_
- provedení dle PD viz výpis dveří - kompletní dodávka dveří vč. obložkové zárubně_x000D_
- DVEŘE VNITŘNÍ DŘEVĚNÉ (DUTINKOVÁ DŘEVOTŘÍSKA), DVOUKŘÍDLÉ, POSUVNÉ, PLNÉ_x000D_
- ZÁRUBEŇ: OBLOŽKOVÁ_x000D_
- ZÁMEK: VLOŽKOVÝ_x000D_
- KOVÁNÍ: kovové (kartáčovaný nerez)_x000D_
- BARVA KŘÍDLA I ZÁRUBNĚ: BÍLÁ_x000D_
- PŘECHODOVÁ SAMOLEPÍCÍ LIŠTA HLINÍKOVÁ 30 mm</t>
  </si>
  <si>
    <t>"1.01" 1</t>
  </si>
  <si>
    <t>"2.NP" 20</t>
  </si>
  <si>
    <t>766691915</t>
  </si>
  <si>
    <t>Vyvěšení nebo zavěšení dřevěných křídel dveří pl přes 2 m2</t>
  </si>
  <si>
    <t>2043623770</t>
  </si>
  <si>
    <t>Ostatní práce vyvěšení nebo zavěšení křídel dřevěných dveřních, plochy přes 2 m2</t>
  </si>
  <si>
    <t>https://podminky.urs.cz/item/CS_URS_2024_02/766691915</t>
  </si>
  <si>
    <t>767</t>
  </si>
  <si>
    <t>Konstrukce zámečnické</t>
  </si>
  <si>
    <t>767161844</t>
  </si>
  <si>
    <t>Demontáž zábradlí schodišťového nerozebíratelného hmotnosti 1 m zábradlí přes 20 kg k dalšímu použití</t>
  </si>
  <si>
    <t>1786713259</t>
  </si>
  <si>
    <t>Demontáž zábradlí k dalšímu použití schodišťového nerozebíratelný spoj hmotnosti 1 m zábradlí přes 20 kg</t>
  </si>
  <si>
    <t>https://podminky.urs.cz/item/CS_URS_2024_02/767161844</t>
  </si>
  <si>
    <t>"SO 02 Denní centrum vč. výtahu a schodišťové chodby - repase stáv. zábradlí schodiště</t>
  </si>
  <si>
    <t>(3,6*4)+1,825+0,245+0,3+0,2</t>
  </si>
  <si>
    <t>767220130</t>
  </si>
  <si>
    <t>Montáž zábradlí schodišťového hmotnosti nad 25 kg z trubek do zdi</t>
  </si>
  <si>
    <t>520710903</t>
  </si>
  <si>
    <t>Montáž schodišťového zábradlí z trubek nebo tenkostěnných profilů do zdiva, hmotnosti 1 m zábradlí přes 25 kg</t>
  </si>
  <si>
    <t>https://podminky.urs.cz/item/CS_URS_2024_02/767220130</t>
  </si>
  <si>
    <t>767531214</t>
  </si>
  <si>
    <t>Montáž vstupních kovových nebo plastových rohoží čisticích zón plochy přes 1,5 do 2 m2</t>
  </si>
  <si>
    <t>-1817745169</t>
  </si>
  <si>
    <t>Montáž vstupních čisticích zón z rohoží kovových nebo plastových plochy přes 1,5 do 2 m2</t>
  </si>
  <si>
    <t>https://podminky.urs.cz/item/CS_URS_2024_02/767531214</t>
  </si>
  <si>
    <t>69752002</t>
  </si>
  <si>
    <t>rohož vstupní provedení hliník extra 27 mm</t>
  </si>
  <si>
    <t>670751057</t>
  </si>
  <si>
    <t>767531811</t>
  </si>
  <si>
    <t>Demontáž vstupních kovových nebo plastových čisticích rohoží</t>
  </si>
  <si>
    <t>-280015837</t>
  </si>
  <si>
    <t>Demontáž vstupních čisticích zón rohoží kovových nebo plastových</t>
  </si>
  <si>
    <t>https://podminky.urs.cz/item/CS_URS_2024_02/767531811</t>
  </si>
  <si>
    <t>1,8*0,4</t>
  </si>
  <si>
    <t>767531821</t>
  </si>
  <si>
    <t>Demontáž rámů k čisticím rohožím</t>
  </si>
  <si>
    <t>1944327392</t>
  </si>
  <si>
    <t>Demontáž vstupních čisticích zón rámů zapuštěných nebo náběhových</t>
  </si>
  <si>
    <t>https://podminky.urs.cz/item/CS_URS_2024_02/767531821</t>
  </si>
  <si>
    <t>(1,8+0,4)*2</t>
  </si>
  <si>
    <t>767861011</t>
  </si>
  <si>
    <t>Montáž vnitřních kovových žebříků přímých dl přes 2 do 5 m kotvených do betonu</t>
  </si>
  <si>
    <t>2140955214</t>
  </si>
  <si>
    <t>Montáž vnitřních kovových žebříků přímých délky přes 2 do 5 m, ukotvených do betonu</t>
  </si>
  <si>
    <t>https://podminky.urs.cz/item/CS_URS_2024_02/767861011</t>
  </si>
  <si>
    <t>"podschodišťový prostor Ž-1</t>
  </si>
  <si>
    <t>44983025</t>
  </si>
  <si>
    <t>žebřík výstupový jednoduchý přímý z pozinkované oceli dl 4m</t>
  </si>
  <si>
    <t>282471614</t>
  </si>
  <si>
    <t>767891913.1</t>
  </si>
  <si>
    <t>Opravy zámečnických konstrukcí ostatních</t>
  </si>
  <si>
    <t>799672761</t>
  </si>
  <si>
    <t xml:space="preserve">Opravy ostatních zámečnických konstrukcí </t>
  </si>
  <si>
    <t>Poznámka k položce:_x000D_
- kompletní repase stávajícího ocel. zábradlí</t>
  </si>
  <si>
    <t>767995117.1</t>
  </si>
  <si>
    <t>Montáž atypických zámečnických konstrukcí hm přes 250 do 500 kg</t>
  </si>
  <si>
    <t>kg</t>
  </si>
  <si>
    <t>-553433866</t>
  </si>
  <si>
    <t>Montáž ostatních atypických zámečnických konstrukcí hmotnosti přes 250 do 500 kg</t>
  </si>
  <si>
    <t>Poznámka k položce:_x000D_
- kompletní montáž dle PD vč. dilatací, ukotvení a spoj. materiálu_x000D_
- na konstrukce přístavby bude zpracována dílenská dokumentace!</t>
  </si>
  <si>
    <t>"odhad hm</t>
  </si>
  <si>
    <t>8891,9</t>
  </si>
  <si>
    <t>55324135.R</t>
  </si>
  <si>
    <t>Nosná ocelová konstrukce pro opláštění fasády</t>
  </si>
  <si>
    <t>1306746342</t>
  </si>
  <si>
    <t>Poznámka k položce:_x000D_
- kompletní dodávka dle PD vč. detailů a napojení_x000D_
- na konstrukce přístavby bude zpracována dílenská dokumentace!</t>
  </si>
  <si>
    <t>8891,9*0,001</t>
  </si>
  <si>
    <t>8,892*1,2 'Přepočtené koeficientem množství</t>
  </si>
  <si>
    <t>998767112</t>
  </si>
  <si>
    <t>Přesun hmot tonážní pro zámečnické konstrukce s omezením mechanizace v objektech v přes 6 do 12 m</t>
  </si>
  <si>
    <t>1570889487</t>
  </si>
  <si>
    <t>Přesun hmot pro zámečnické konstrukce stanovený z hmotnosti přesunovaného materiálu vodorovná dopravní vzdálenost do 50 m s omezením mechanizace v objektech výšky přes 6 do 12 m</t>
  </si>
  <si>
    <t>https://podminky.urs.cz/item/CS_URS_2024_02/998767112</t>
  </si>
  <si>
    <t>"1.15" 50,94-5,8-10,8</t>
  </si>
  <si>
    <t>"2.01" 39,53-10,8-5,8</t>
  </si>
  <si>
    <t>7,84-0,9+45,13-0,6-2+27,09-2+8,91-0,8</t>
  </si>
  <si>
    <t>82,67*1,1 'Přepočtené koeficientem množství</t>
  </si>
  <si>
    <t>"2.01 chodba" 30,16</t>
  </si>
  <si>
    <t>"2.04" 10,5</t>
  </si>
  <si>
    <t>"2.05" 9,2</t>
  </si>
  <si>
    <t>"2.06" 40,8</t>
  </si>
  <si>
    <t>"2.07" 10,5</t>
  </si>
  <si>
    <t>"2.10" 11,1</t>
  </si>
  <si>
    <t>162,67*1,1 'Přepočtené koeficientem množství</t>
  </si>
  <si>
    <t>12,2+7,84+45,13+27,09+8,51+9,96+8,59+8,91+17,52+14,33+7,8+6,2+8,4+6,41+19,25+16,85+50,1</t>
  </si>
  <si>
    <t>"1.15 viz 2.01" 0</t>
  </si>
  <si>
    <t>776121323</t>
  </si>
  <si>
    <t>Neředěná penetrace savého podkladu povlakových podlah schodišťových stupňů</t>
  </si>
  <si>
    <t>-1302443122</t>
  </si>
  <si>
    <t>Příprava podkladu povlakových podlah a stěn penetrace neředěná schodišť</t>
  </si>
  <si>
    <t>https://podminky.urs.cz/item/CS_URS_2024_02/776121323</t>
  </si>
  <si>
    <t>"2.01" 39,53-22,93</t>
  </si>
  <si>
    <t>776141222</t>
  </si>
  <si>
    <t>Stěrka podlahová nivelační pro vyrovnání podkladu povlakových podlah schodišťových stupňů pevnosti 35 MPa tl přes 3 do 5 mm</t>
  </si>
  <si>
    <t>-149111946</t>
  </si>
  <si>
    <t>Příprava podkladu povlakových podlah a stěn vyrovnání samonivelační stěrkou schodišť min.pevnosti 35 MPa, tloušťky přes 3 do 5 mm</t>
  </si>
  <si>
    <t>https://podminky.urs.cz/item/CS_URS_2024_02/776141222</t>
  </si>
  <si>
    <t>776145811</t>
  </si>
  <si>
    <t>Demontáž podložek a parozábran povlakových podlah volně položených</t>
  </si>
  <si>
    <t>-2138423142</t>
  </si>
  <si>
    <t>Ostatní práce odstranění podložek a parozábran volně položených</t>
  </si>
  <si>
    <t>https://podminky.urs.cz/item/CS_URS_2024_02/776145811</t>
  </si>
  <si>
    <t>"SO 02 Denní centrum vč. výtahu a schodišťové chodby - kročejová izolace tl. 5mm</t>
  </si>
  <si>
    <t>"1.01 chodba a prostor pod schodištěm" 0</t>
  </si>
  <si>
    <t>"2.01 chodba" (50,6-6,65-13,79)</t>
  </si>
  <si>
    <t>"2.02" 12</t>
  </si>
  <si>
    <t>"2.03" 16</t>
  </si>
  <si>
    <t>"2.08" 6,7</t>
  </si>
  <si>
    <t>"2.09" 22</t>
  </si>
  <si>
    <t>"2.11" 4,8</t>
  </si>
  <si>
    <t>"2.12" 50,8</t>
  </si>
  <si>
    <t>"2.13" 45</t>
  </si>
  <si>
    <t>"2.14" 4,3</t>
  </si>
  <si>
    <t>"2.15" 2,6</t>
  </si>
  <si>
    <t>"2.16" 15,4</t>
  </si>
  <si>
    <t>"1.01 chodba a prostor pod schodištěm" 38,18+5,46</t>
  </si>
  <si>
    <t>"2.01 podesta schodiště" 6,65</t>
  </si>
  <si>
    <t>255,89*1,1 'Přepočtené koeficientem množství</t>
  </si>
  <si>
    <t>776301811</t>
  </si>
  <si>
    <t>Odstranění lepených podlahovin bez podložky ze schodišťových stupňů</t>
  </si>
  <si>
    <t>1933487420</t>
  </si>
  <si>
    <t>Demontáž povlakových podlahovin ze schodišťových stupňů bez podložky</t>
  </si>
  <si>
    <t>https://podminky.urs.cz/item/CS_URS_2024_02/776301811</t>
  </si>
  <si>
    <t>776321112</t>
  </si>
  <si>
    <t>Montáž podlahovin z PVC na stupnice šířky přes 300 mm</t>
  </si>
  <si>
    <t>-431327425</t>
  </si>
  <si>
    <t>Montáž podlahovin z PVC na schodišťové stupně stupnic, šířky přes 300 mm</t>
  </si>
  <si>
    <t>https://podminky.urs.cz/item/CS_URS_2024_02/776321112</t>
  </si>
  <si>
    <t>"2.01" 24*1,35</t>
  </si>
  <si>
    <t>20450748</t>
  </si>
  <si>
    <t>32,4*0,43 'Přepočtené koeficientem množství</t>
  </si>
  <si>
    <t>776321211</t>
  </si>
  <si>
    <t>Montáž podlahovin z PVC na podstupnice výšky do 200 mm</t>
  </si>
  <si>
    <t>218214866</t>
  </si>
  <si>
    <t>Montáž podlahovin z PVC na schodišťové stupně podstupnic, výšky do 200 mm</t>
  </si>
  <si>
    <t>https://podminky.urs.cz/item/CS_URS_2024_02/776321211</t>
  </si>
  <si>
    <t>1888742715</t>
  </si>
  <si>
    <t>32,4*0,25 'Přepočtené koeficientem množství</t>
  </si>
  <si>
    <t>(8,51+9,96+8,59+17,52+14,33+7,8+6,2+8,4+6,41)</t>
  </si>
  <si>
    <t>(2,4*2)+(1,29*2)+(3,49*2)</t>
  </si>
  <si>
    <t>-(1,6+(1,4*3)+2+1,1+1,8+1,4+1,6+1,6+1,4+1,6+1,6+1,4)</t>
  </si>
  <si>
    <t>-((0,9*1,15)+(2,4*1,15)+(1,2*1,15))</t>
  </si>
  <si>
    <t>134</t>
  </si>
  <si>
    <t>75,605*1,15 'Přepočtené koeficientem množství</t>
  </si>
  <si>
    <t>135</t>
  </si>
  <si>
    <t>"2.04" 13,57*1,5</t>
  </si>
  <si>
    <t>"2.05" 22,04*1,5</t>
  </si>
  <si>
    <t>136</t>
  </si>
  <si>
    <t>781571111</t>
  </si>
  <si>
    <t>Montáž keramických obkladů ostění šířky do 200 mm lepených standartním lepidlem</t>
  </si>
  <si>
    <t>2002933051</t>
  </si>
  <si>
    <t>Montáž keramických obkladů ostění lepených standardním lepidlem šířky ostění do 200 mm</t>
  </si>
  <si>
    <t>https://podminky.urs.cz/item/CS_URS_2024_02/781571111</t>
  </si>
  <si>
    <t>1,15*6</t>
  </si>
  <si>
    <t>137</t>
  </si>
  <si>
    <t>1975871797</t>
  </si>
  <si>
    <t>6,9*0,22 'Přepočtené koeficientem množství</t>
  </si>
  <si>
    <t>138</t>
  </si>
  <si>
    <t>781673113</t>
  </si>
  <si>
    <t>Montáž keramických obkladů parapetů š přes 150 do 200 mm lepených standardním lepidlem</t>
  </si>
  <si>
    <t>-1449322246</t>
  </si>
  <si>
    <t>Montáž keramických obkladů parapetů lepených standardním lepidlem, šířky parapetu přes 150 do 200 mm</t>
  </si>
  <si>
    <t>https://podminky.urs.cz/item/CS_URS_2024_02/781673113</t>
  </si>
  <si>
    <t>0,9+2,4+1,2</t>
  </si>
  <si>
    <t>139</t>
  </si>
  <si>
    <t>-1658783946</t>
  </si>
  <si>
    <t>4,5*0,22 'Přepočtené koeficientem množství</t>
  </si>
  <si>
    <t>140</t>
  </si>
  <si>
    <t>141</t>
  </si>
  <si>
    <t>"1.01 chodba a prostor pod schodištěm" 46,22*1,5</t>
  </si>
  <si>
    <t>142</t>
  </si>
  <si>
    <t>143</t>
  </si>
  <si>
    <t>144</t>
  </si>
  <si>
    <t>-730926721</t>
  </si>
  <si>
    <t>145</t>
  </si>
  <si>
    <t>(7,84+22,17+8,91+23,52+31,62+39,83-1,8+16,61+8,28)*2</t>
  </si>
  <si>
    <t>(19,65-1,8)*1,6</t>
  </si>
  <si>
    <t>-((2,4*1,15)+(2,4*1,15)+2+(0,9*1,15)+1,6+(4,8*1,15)+(1,2*2)+(2,2*2)+(1,4*2)+(4*1,15)+(1,1*2)+1,8+1,1+2,2+2+1,4+2+2+1,1)</t>
  </si>
  <si>
    <t>-((2,4*2)+(1,29*2)+(3,49*2))</t>
  </si>
  <si>
    <t>146</t>
  </si>
  <si>
    <t>378,44+3,7+2,73+50,94-8,15-8,71-17,47-7,5-6,48-20,5</t>
  </si>
  <si>
    <t>147</t>
  </si>
  <si>
    <t>367*1,05 'Přepočtené koeficientem množství</t>
  </si>
  <si>
    <t>148</t>
  </si>
  <si>
    <t>82,64+57,2</t>
  </si>
  <si>
    <t>149</t>
  </si>
  <si>
    <t>139,84*1,05 'Přepočtené koeficientem množství</t>
  </si>
  <si>
    <t>150</t>
  </si>
  <si>
    <t>606,973+367</t>
  </si>
  <si>
    <t>151</t>
  </si>
  <si>
    <t>152</t>
  </si>
  <si>
    <t>153</t>
  </si>
  <si>
    <t>154</t>
  </si>
  <si>
    <t>155</t>
  </si>
  <si>
    <t>156</t>
  </si>
  <si>
    <t>157</t>
  </si>
  <si>
    <t>158</t>
  </si>
  <si>
    <t>159</t>
  </si>
  <si>
    <t>160</t>
  </si>
  <si>
    <t>161</t>
  </si>
  <si>
    <t>162</t>
  </si>
  <si>
    <t>OST10</t>
  </si>
  <si>
    <t>koš na odpadky - přípravna jídel 50l</t>
  </si>
  <si>
    <t>724315725</t>
  </si>
  <si>
    <t>163</t>
  </si>
  <si>
    <t>OST11</t>
  </si>
  <si>
    <t>odpadkový koš na tříděný odpad</t>
  </si>
  <si>
    <t>717825324</t>
  </si>
  <si>
    <t>164</t>
  </si>
  <si>
    <t>OST12</t>
  </si>
  <si>
    <t xml:space="preserve">odpadkový koš na zbytky </t>
  </si>
  <si>
    <t>337663013</t>
  </si>
  <si>
    <t>165</t>
  </si>
  <si>
    <t>166</t>
  </si>
  <si>
    <t>OST22</t>
  </si>
  <si>
    <t xml:space="preserve">lednička </t>
  </si>
  <si>
    <t>-1376672677</t>
  </si>
  <si>
    <t>Poznámka k položce:_x000D_
- 2. NP lednička - volně stojící, kombinovaná, výška min. 185 cm, objem 300 l a více</t>
  </si>
  <si>
    <t>167</t>
  </si>
  <si>
    <t>168</t>
  </si>
  <si>
    <t>OST25</t>
  </si>
  <si>
    <t>myčka  (12 sad) volně stojící</t>
  </si>
  <si>
    <t>-1902588968</t>
  </si>
  <si>
    <t>myčka (12 sad) volně stojící</t>
  </si>
  <si>
    <t>OST.03</t>
  </si>
  <si>
    <t>Ostatní vybavení</t>
  </si>
  <si>
    <t>169</t>
  </si>
  <si>
    <t>OST30</t>
  </si>
  <si>
    <t>interaktivní tabule s projektorem a ovládáním perem + multidotyk</t>
  </si>
  <si>
    <t>474738817</t>
  </si>
  <si>
    <t>Poznámka k položce:_x000D_
- Interaktivní tabule s projektorem a ovládáním perem + multidotyk (projekční formát poměr 16:9 nebo 16:10, vnější rozměry min. 200x125 cm, počet doteků 10, kompatibilita operačních systémů Windows 10 nebo 11, bezdrátový projektor, ovládáním perem i dotykem)_x000D_
- Televize (úhlopříčka 108 cm. SMART)</t>
  </si>
  <si>
    <t>"SO 02 Denní centrum</t>
  </si>
  <si>
    <t>170</t>
  </si>
  <si>
    <t>OST31</t>
  </si>
  <si>
    <t>televize</t>
  </si>
  <si>
    <t>-1407931602</t>
  </si>
  <si>
    <t>OST.06</t>
  </si>
  <si>
    <t>Vybavení nábytkem 2.NP</t>
  </si>
  <si>
    <t>171</t>
  </si>
  <si>
    <t>OST61</t>
  </si>
  <si>
    <t>1366274764</t>
  </si>
  <si>
    <t>172</t>
  </si>
  <si>
    <t>OST62</t>
  </si>
  <si>
    <t>-204970817</t>
  </si>
  <si>
    <t>173</t>
  </si>
  <si>
    <t>OST63</t>
  </si>
  <si>
    <t>-2032724102</t>
  </si>
  <si>
    <t>174</t>
  </si>
  <si>
    <t>OST64</t>
  </si>
  <si>
    <t>potravinolvá skříň</t>
  </si>
  <si>
    <t>2125013483</t>
  </si>
  <si>
    <t>175</t>
  </si>
  <si>
    <t>OST66</t>
  </si>
  <si>
    <t>1313293639</t>
  </si>
  <si>
    <t>176</t>
  </si>
  <si>
    <t>OST67</t>
  </si>
  <si>
    <t>1757491822</t>
  </si>
  <si>
    <t>177</t>
  </si>
  <si>
    <t>OST68</t>
  </si>
  <si>
    <t>107104737</t>
  </si>
  <si>
    <t>178</t>
  </si>
  <si>
    <t>OST69</t>
  </si>
  <si>
    <t>-1938536242</t>
  </si>
  <si>
    <t>179</t>
  </si>
  <si>
    <t>OST70</t>
  </si>
  <si>
    <t>skříň šatní 100x50x190</t>
  </si>
  <si>
    <t>-1922550232</t>
  </si>
  <si>
    <t>180</t>
  </si>
  <si>
    <t>OST71</t>
  </si>
  <si>
    <t>židle pro seniory s područkami</t>
  </si>
  <si>
    <t>1725497507</t>
  </si>
  <si>
    <t>181</t>
  </si>
  <si>
    <t>OST72</t>
  </si>
  <si>
    <t>-1850871716</t>
  </si>
  <si>
    <t>182</t>
  </si>
  <si>
    <t>OST74</t>
  </si>
  <si>
    <t>kuchyňská linka 240</t>
  </si>
  <si>
    <t>1849854873</t>
  </si>
  <si>
    <t>183</t>
  </si>
  <si>
    <t>OST75</t>
  </si>
  <si>
    <t>komoda 120x35x85</t>
  </si>
  <si>
    <t>1858689344</t>
  </si>
  <si>
    <t>184</t>
  </si>
  <si>
    <t>OST76</t>
  </si>
  <si>
    <t>2069011347</t>
  </si>
  <si>
    <t>185</t>
  </si>
  <si>
    <t>OST77</t>
  </si>
  <si>
    <t>-1461979309</t>
  </si>
  <si>
    <t>OST.08</t>
  </si>
  <si>
    <t>Zdravotnické vybavení</t>
  </si>
  <si>
    <t>186</t>
  </si>
  <si>
    <t>OST81</t>
  </si>
  <si>
    <t>elektrické polohovací lůžko s transportním systémem TLSU</t>
  </si>
  <si>
    <t>1817926208</t>
  </si>
  <si>
    <t>Poznámka k položce:_x000D_
- Elektrické polohovací lůžko s transportním systémem TLSU - rozkládací pětidílný rošt, elektrické polohování roštu, elektrické nastavení výšky lůžka, bezpečnostní postranice, hrazda s hrazdičkou, šířka ložné plochy 90 cm, délka ložné plochy 200 cm, nosnost lůžka 160 kg, dekor světlý buk</t>
  </si>
  <si>
    <t>"prostory pro seniory" 4</t>
  </si>
  <si>
    <t>187</t>
  </si>
  <si>
    <t>OST82</t>
  </si>
  <si>
    <t>křeslo pro seniory</t>
  </si>
  <si>
    <t>886627925</t>
  </si>
  <si>
    <t>Poznámka k položce:_x000D_
- Křeslo pro seniory - relaxační, s masivními područkami, s pevnou konstrukcí, čalounění nepropustné nebo vyměnitelné, s podnožkou (typ např. Gavota)</t>
  </si>
  <si>
    <t>188</t>
  </si>
  <si>
    <t>OST83</t>
  </si>
  <si>
    <t>pojízdný stolek k lůžku</t>
  </si>
  <si>
    <t>157779058</t>
  </si>
  <si>
    <t xml:space="preserve">Poznámka k položce:_x000D_
- Pojízdný stolek k lůžku - stolek jídelní, výškově i úhlově nastavitelný, pracovní deska min. 600 x 400 mm, dekor buk </t>
  </si>
  <si>
    <t>189</t>
  </si>
  <si>
    <t>OST84</t>
  </si>
  <si>
    <t>polohovací sprchovací a toaletní křeslo</t>
  </si>
  <si>
    <t>1444737589</t>
  </si>
  <si>
    <t xml:space="preserve">Poznámka k položce:_x000D_
- 2. NP Polohovací sprchovací a tolatní křeslo _x000D_
- polohovací s manuálním ovládáním náklonu, nosnost min. 150 kg, odklopné područky, šířka min. 54 cm, umožňující najetí nad toaletu, </t>
  </si>
  <si>
    <t>190</t>
  </si>
  <si>
    <t>OST85</t>
  </si>
  <si>
    <t>-824184998</t>
  </si>
  <si>
    <t>"prostory pro seniory" 1</t>
  </si>
  <si>
    <t>191</t>
  </si>
  <si>
    <t>OST86</t>
  </si>
  <si>
    <t>antidekubitní matrace pěnová</t>
  </si>
  <si>
    <t>-332610708</t>
  </si>
  <si>
    <t xml:space="preserve">Poznámka k položce:_x000D_
- Pěnová matrace do lůžka - ze studené PUR pěny, antidekubitní, rozměr 90 x 200 mm, omyvatelný paroprodyšný pratelný potah, </t>
  </si>
  <si>
    <t>20-009-200.3 - Stavební úpravy střechy a fasády, venkovní úpravy a zpevněné plochy</t>
  </si>
  <si>
    <t xml:space="preserve">    4 - Vodorovné konstrukce</t>
  </si>
  <si>
    <t xml:space="preserve">    5 - Komunikace pozemní</t>
  </si>
  <si>
    <t xml:space="preserve">    712 - Povlakové krytiny</t>
  </si>
  <si>
    <t xml:space="preserve">    764 - Konstrukce klempířské</t>
  </si>
  <si>
    <t xml:space="preserve">    765 - Krytina skládaná</t>
  </si>
  <si>
    <t xml:space="preserve">    772 - Podlahy z kamene</t>
  </si>
  <si>
    <t>M - Práce a dodávky M</t>
  </si>
  <si>
    <t xml:space="preserve">    23-M - Montáže potrubí - přeložení tepelné sítě</t>
  </si>
  <si>
    <t xml:space="preserve">    43-M - Montáž ocelových konstrukcí</t>
  </si>
  <si>
    <t>113106132</t>
  </si>
  <si>
    <t>Rozebrání dlažeb z betonových nebo kamenných dlaždic komunikací pro pěší strojně pl do 50 m2</t>
  </si>
  <si>
    <t>-745193085</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</si>
  <si>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</si>
  <si>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https://podminky.urs.cz/item/CS_URS_2024_02/113106132</t>
  </si>
  <si>
    <t>"rozebrání stáv. bet. chodníku</t>
  </si>
  <si>
    <t>15,925*0,6</t>
  </si>
  <si>
    <t>113107136</t>
  </si>
  <si>
    <t>Odstranění podkladu z betonu vyztuženého sítěmi tl přes 100 do 150 mm ručně</t>
  </si>
  <si>
    <t>-1592946629</t>
  </si>
  <si>
    <t>Odstranění podkladů nebo krytů ručně s přemístěním hmot na skládku na vzdálenost do 3 m nebo s naložením na dopravní prostředek z betonu vyztuženého sítěmi, o tl. vrstvy přes 100 do 150 mm</t>
  </si>
  <si>
    <t>https://podminky.urs.cz/item/CS_URS_2024_02/113107136</t>
  </si>
  <si>
    <t>"vybourání stáv. kce chodníku s asfaltovým krytem pro založení kce nájezdové rampy</t>
  </si>
  <si>
    <t>5,5*1,86</t>
  </si>
  <si>
    <t>113107139</t>
  </si>
  <si>
    <t>Odstranění podkladu z betonu vyztuženého sítěmi tl přes 400 do 500 mm ručně</t>
  </si>
  <si>
    <t>-875041650</t>
  </si>
  <si>
    <t>Odstranění podkladů nebo krytů ručně s přemístěním hmot na skládku na vzdálenost do 3 m nebo s naložením na dopravní prostředek z betonu vyztuženého sítěmi, o tl. vrstvy přes 400 do 500 mm</t>
  </si>
  <si>
    <t>https://podminky.urs.cz/item/CS_URS_2024_02/113107139</t>
  </si>
  <si>
    <t>"vybourání stáv. beton. kce schodů pro založení nájezdové rampy</t>
  </si>
  <si>
    <t>15,925*1,86</t>
  </si>
  <si>
    <t>113107141</t>
  </si>
  <si>
    <t>Odstranění podkladu živičného tl 50 mm ručně</t>
  </si>
  <si>
    <t>-1537444748</t>
  </si>
  <si>
    <t>Odstranění podkladů nebo krytů ručně s přemístěním hmot na skládku na vzdálenost do 3 m nebo s naložením na dopravní prostředek živičných, o tl. vrstvy do 50 mm</t>
  </si>
  <si>
    <t>https://podminky.urs.cz/item/CS_URS_2024_02/113107141</t>
  </si>
  <si>
    <t>121112003</t>
  </si>
  <si>
    <t>Sejmutí ornice tl vrstvy do 200 mm ručně</t>
  </si>
  <si>
    <t>-676199774</t>
  </si>
  <si>
    <t>Sejmutí ornice ručně při souvislé ploše, tl. vrstvy do 200 mm</t>
  </si>
  <si>
    <t>https://podminky.urs.cz/item/CS_URS_2024_02/121112003</t>
  </si>
  <si>
    <t>"rampy a chodníky, venkovní posezení</t>
  </si>
  <si>
    <t>8,91+20,41+17,8</t>
  </si>
  <si>
    <t>923053095</t>
  </si>
  <si>
    <t>(8,91+20,41+17,8)*0,15</t>
  </si>
  <si>
    <t>132212131</t>
  </si>
  <si>
    <t>Hloubení nezapažených rýh šířky do 800 mm v soudržných horninách třídy těžitelnosti I skupiny 3 ručně</t>
  </si>
  <si>
    <t>-72489417</t>
  </si>
  <si>
    <t>Hloubení nezapažených rýh šířky do 800 mm ručně s urovnáním dna do předepsaného profilu a spádu v hornině třídy těžitelnosti I skupiny 3 soudržných</t>
  </si>
  <si>
    <t>https://podminky.urs.cz/item/CS_URS_2024_02/132212131</t>
  </si>
  <si>
    <t>1,467+1,379+0,326+0,869+1,596+0,306+0,869+1,596+0,748</t>
  </si>
  <si>
    <t>-1846734827</t>
  </si>
  <si>
    <t>"trny schodiště</t>
  </si>
  <si>
    <t>153812119.R</t>
  </si>
  <si>
    <t>-439986417</t>
  </si>
  <si>
    <t>Trn z betonářské oceli včetně zainjektování při průměru oceli 12 mm, délky 0,40 m</t>
  </si>
  <si>
    <t>"zvýšení - nabetonování atik</t>
  </si>
  <si>
    <t>-1202764091</t>
  </si>
  <si>
    <t>(47,12*0,2)+7,068+9,156</t>
  </si>
  <si>
    <t>302874694</t>
  </si>
  <si>
    <t>25,648*9 'Přepočtené koeficientem množství</t>
  </si>
  <si>
    <t>-1511084833</t>
  </si>
  <si>
    <t>171151101</t>
  </si>
  <si>
    <t>Hutnění boků násypů pro jakýkoliv sklon a míru zhutnění svahu</t>
  </si>
  <si>
    <t>-212209110</t>
  </si>
  <si>
    <t>Hutnění boků násypů z hornin soudržných a sypkých pro jakýkoliv sklon, délku a míru zhutnění svahu</t>
  </si>
  <si>
    <t>https://podminky.urs.cz/item/CS_URS_2024_02/171151101</t>
  </si>
  <si>
    <t>46,692</t>
  </si>
  <si>
    <t>1993438262</t>
  </si>
  <si>
    <t>-679525593</t>
  </si>
  <si>
    <t>824245907</t>
  </si>
  <si>
    <t>1,666+1,703+1,111+1,703+1,111</t>
  </si>
  <si>
    <t>181111131</t>
  </si>
  <si>
    <t>Plošná úprava terénu do 500 m2 zemina skupiny 1 až 4 nerovnosti přes 150 do 200 mm v rovinně a svahu do 1:5</t>
  </si>
  <si>
    <t>1804394730</t>
  </si>
  <si>
    <t>Plošná úprava terénu v zemině skupiny 1 až 4 s urovnáním povrchu bez doplnění ornice souvislé plochy do 500 m2 při nerovnostech terénu přes 150 do 200 mm v rovině nebo na svahu do 1:5</t>
  </si>
  <si>
    <t>https://podminky.urs.cz/item/CS_URS_2024_02/181111131</t>
  </si>
  <si>
    <t>"odhad" 60</t>
  </si>
  <si>
    <t>181912112</t>
  </si>
  <si>
    <t>Úprava pláně v hornině třídy těžitelnosti I skupiny 3 se zhutněním ručně</t>
  </si>
  <si>
    <t>1536123038</t>
  </si>
  <si>
    <t>Úprava pláně vyrovnáním výškových rozdílů ručně v hornině třídy těžitelnosti I skupiny 3 se zhutněním</t>
  </si>
  <si>
    <t>https://podminky.urs.cz/item/CS_URS_2024_02/181912112</t>
  </si>
  <si>
    <t>274321511</t>
  </si>
  <si>
    <t>Základové pasy ze ŽB bez zvýšených nároků na prostředí tř. C 25/30</t>
  </si>
  <si>
    <t>1304797095</t>
  </si>
  <si>
    <t>Základy z betonu železového (bez výztuže) pasy z betonu bez zvláštních nároků na prostředí tř. C 25/30</t>
  </si>
  <si>
    <t>https://podminky.urs.cz/item/CS_URS_2024_02/274321511</t>
  </si>
  <si>
    <t>"rozšíření hl. schodiště</t>
  </si>
  <si>
    <t>0,3*16,3*0,45</t>
  </si>
  <si>
    <t>274351121</t>
  </si>
  <si>
    <t>Zřízení bednění základových pasů rovného</t>
  </si>
  <si>
    <t>849661241</t>
  </si>
  <si>
    <t>Bednění základů pasů rovné zřízení</t>
  </si>
  <si>
    <t>https://podminky.urs.cz/item/CS_URS_2024_02/274351121</t>
  </si>
  <si>
    <t>(0,3+16,3)*2*0,2</t>
  </si>
  <si>
    <t>274351122</t>
  </si>
  <si>
    <t>Odstranění bednění základových pasů rovného</t>
  </si>
  <si>
    <t>-2057792628</t>
  </si>
  <si>
    <t>Bednění základů pasů rovné odstranění</t>
  </si>
  <si>
    <t>https://podminky.urs.cz/item/CS_URS_2024_02/274351122</t>
  </si>
  <si>
    <t>274361821</t>
  </si>
  <si>
    <t>Výztuž základových pasů betonářskou ocelí 10 505 (R)</t>
  </si>
  <si>
    <t>-1559486236</t>
  </si>
  <si>
    <t>Výztuž základů pasů z betonářské oceli 10 505 (R) nebo BSt 500</t>
  </si>
  <si>
    <t>https://podminky.urs.cz/item/CS_URS_2024_02/274361821</t>
  </si>
  <si>
    <t>31,948*0,2*35*0,001</t>
  </si>
  <si>
    <t>279113152</t>
  </si>
  <si>
    <t>Základová zeď tl přes 150 do 200 mm z tvárnic ztraceného bednění včetně výplně z betonu tř. C 25/30</t>
  </si>
  <si>
    <t>-813160401</t>
  </si>
  <si>
    <t>Základové zdi z tvárnic ztraceného bednění včetně výplně z betonu bez zvláštních nároků na vliv prostředí třídy C 25/30, tloušťky zdiva přes 150 do 200 mm</t>
  </si>
  <si>
    <t>https://podminky.urs.cz/item/CS_URS_2024_02/279113152</t>
  </si>
  <si>
    <t>"rampy a chodníky</t>
  </si>
  <si>
    <t>(5+1,81*2)*0,8</t>
  </si>
  <si>
    <t>0,3</t>
  </si>
  <si>
    <t>(7,6+1,81*3)*0,8</t>
  </si>
  <si>
    <t>0,4</t>
  </si>
  <si>
    <t>(7,60+1,81*2)*0,80</t>
  </si>
  <si>
    <t>(1,70+0,30+3,44)*0,80</t>
  </si>
  <si>
    <t>0,60</t>
  </si>
  <si>
    <t>311113132</t>
  </si>
  <si>
    <t>Nadzákladová zeď tl přes 150 do 200 mm z hladkých tvárnic ztraceného bednění včetně výplně z betonu tř. C 16/20</t>
  </si>
  <si>
    <t>-1757078656</t>
  </si>
  <si>
    <t>Nadzákladové zdi z betonových tvárnic ztraceného bednění hladkých, včetně výplně z betonu třídy C 16/20, tloušťky zdiva přes 150 do 200 mm</t>
  </si>
  <si>
    <t>https://podminky.urs.cz/item/CS_URS_2024_02/311113132</t>
  </si>
  <si>
    <t>0,453+0,905+0,453</t>
  </si>
  <si>
    <t>0,85*1,595</t>
  </si>
  <si>
    <t>311113212</t>
  </si>
  <si>
    <t>Nadzákladová zeď tl 200 mm ze štípaných tvárnic ztraceného bednění přírodních včetně výplně z betonu</t>
  </si>
  <si>
    <t>-15718447</t>
  </si>
  <si>
    <t>Nadzákladové zdi z betonových tvárnic ztraceného bednění štípaných, včetně výplně z betonu třídy C 16/20 přírodních, tloušťky zdiva 200 mm</t>
  </si>
  <si>
    <t>https://podminky.urs.cz/item/CS_URS_2024_02/311113212</t>
  </si>
  <si>
    <t>0,625+0,625+1,103+0,625+1,103</t>
  </si>
  <si>
    <t>311272241</t>
  </si>
  <si>
    <t>Zdivo z pórobetonových tvárnic na pero a drážku přes P2 do P4 přes 450 do 600 kg/m3 na tenkovrstvou maltu tl 300 mm</t>
  </si>
  <si>
    <t>1588298297</t>
  </si>
  <si>
    <t>Zdivo z pórobetonových tvárnic na tenké maltové lože, tl. zdiva 300 mm pevnost tvárnic přes P2 do P4, objemová hmotnost přes 450 do 600 kg/m3 na pero a drážku</t>
  </si>
  <si>
    <t>https://podminky.urs.cz/item/CS_URS_2024_02/311272241</t>
  </si>
  <si>
    <t>"SO 01 Pečovatelská služba 1.NP zazdívky vybouraných otvorů</t>
  </si>
  <si>
    <t>((0,4*2,4)+(0,4*2,4)+((1,28+1,826+1,2+1+4,553+0,86+0,54)*(2,4-0,9))+((4,05+1,15+0,44)*1,2))</t>
  </si>
  <si>
    <t>Mezisoučet</t>
  </si>
  <si>
    <t>"SO 02 Denní centrum vč. výtahu a schodišťové chodby - zazdívky vybouraných otvorů</t>
  </si>
  <si>
    <t>(0,7*2*4)+(0,6*3,3)+(0,9*2)</t>
  </si>
  <si>
    <t>-2060732630</t>
  </si>
  <si>
    <t>5,892*0,2*35*0,001</t>
  </si>
  <si>
    <t>Vodorovné konstrukce</t>
  </si>
  <si>
    <t>411354245</t>
  </si>
  <si>
    <t>Bednění stropů ztracené z hraněných trapézových vln v 60 mm plech pozinkovaný tl 0,75 mm</t>
  </si>
  <si>
    <t>-700088053</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</si>
  <si>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0,75 mm</t>
  </si>
  <si>
    <t>https://podminky.urs.cz/item/CS_URS_2024_02/411354245</t>
  </si>
  <si>
    <t>"zastřešení výtahu a přístavby</t>
  </si>
  <si>
    <t>413941121</t>
  </si>
  <si>
    <t>Osazování ocelových válcovaných nosníků stropů I, IE, U, UE nebo L do č.12 nebo výšky do 120 mm</t>
  </si>
  <si>
    <t>-670156621</t>
  </si>
  <si>
    <t>Osazování ocelových válcovaných nosníků ve stropech I nebo IE nebo U nebo UE nebo L do č.12 nebo výšky do 120 mm</t>
  </si>
  <si>
    <t>https://podminky.urs.cz/item/CS_URS_2024_02/413941121</t>
  </si>
  <si>
    <t xml:space="preserve">"2x I120 dl. 2700mm </t>
  </si>
  <si>
    <t>2*2,7*0,0142</t>
  </si>
  <si>
    <t>"podchycení parapet. zdiva 2x I120 dl. 2400mm</t>
  </si>
  <si>
    <t>2*2,4*0,0142</t>
  </si>
  <si>
    <t>13010714</t>
  </si>
  <si>
    <t>ocel profilová jakost S235JR (11 375) průřez I (IPN) 120</t>
  </si>
  <si>
    <t>672844798</t>
  </si>
  <si>
    <t>417321414</t>
  </si>
  <si>
    <t>Ztužující pásy a věnce ze ŽB tř. C 20/25</t>
  </si>
  <si>
    <t>-555719033</t>
  </si>
  <si>
    <t>Ztužující pásy a věnce z betonu železového (bez výztuže) tř. C 20/25</t>
  </si>
  <si>
    <t>https://podminky.urs.cz/item/CS_URS_2024_02/417321414</t>
  </si>
  <si>
    <t>40,94*2*0,3*0,26</t>
  </si>
  <si>
    <t>"zdivo rampy</t>
  </si>
  <si>
    <t>0,431+0,652+0,561+0,272</t>
  </si>
  <si>
    <t>417351115</t>
  </si>
  <si>
    <t>Zřízení bednění ztužujících věnců</t>
  </si>
  <si>
    <t>1774133471</t>
  </si>
  <si>
    <t>Bednění bočnic ztužujících pásů a věnců včetně vzpěr zřízení</t>
  </si>
  <si>
    <t>https://podminky.urs.cz/item/CS_URS_2024_02/417351115</t>
  </si>
  <si>
    <t>49,2+21,455</t>
  </si>
  <si>
    <t>417351116</t>
  </si>
  <si>
    <t>Odstranění bednění ztužujících věnců</t>
  </si>
  <si>
    <t>1275652916</t>
  </si>
  <si>
    <t>Bednění bočnic ztužujících pásů a věnců včetně vzpěr odstranění</t>
  </si>
  <si>
    <t>https://podminky.urs.cz/item/CS_URS_2024_02/417351116</t>
  </si>
  <si>
    <t>417361821</t>
  </si>
  <si>
    <t>Výztuž ztužujících pásů a věnců betonářskou ocelí 10 505</t>
  </si>
  <si>
    <t>602925320</t>
  </si>
  <si>
    <t>Výztuž ztužujících pásů a věnců z betonářské oceli 10 505 (R) nebo BSt 500</t>
  </si>
  <si>
    <t>https://podminky.urs.cz/item/CS_URS_2024_02/417361821</t>
  </si>
  <si>
    <t>6,387*70*0,001</t>
  </si>
  <si>
    <t>"rampy věnec</t>
  </si>
  <si>
    <t>1,916*90*0,001</t>
  </si>
  <si>
    <t>430321616</t>
  </si>
  <si>
    <t>Schodišťová konstrukce a rampa ze ŽB tř. C 30/37</t>
  </si>
  <si>
    <t>-1363960583</t>
  </si>
  <si>
    <t>Schodišťové konstrukce a rampy z betonu železového (bez výztuže) stupně, schodnice, ramena, podesty s nosníky tř. C 30/37</t>
  </si>
  <si>
    <t>https://podminky.urs.cz/item/CS_URS_2024_02/430321616</t>
  </si>
  <si>
    <t>16,3*0,6*0,2</t>
  </si>
  <si>
    <t>16,3*0,3*0,15</t>
  </si>
  <si>
    <t>"doplnění betonu odhad</t>
  </si>
  <si>
    <t>16,3*0,385</t>
  </si>
  <si>
    <t>"rampa</t>
  </si>
  <si>
    <t>8,91*(0,27/2)</t>
  </si>
  <si>
    <t>430362021</t>
  </si>
  <si>
    <t>Výztuž schodišťové konstrukce a rampy svařovanými sítěmi Kari</t>
  </si>
  <si>
    <t>472031584</t>
  </si>
  <si>
    <t>Výztuž schodišťových konstrukcí a ramp stupňů, schodnic, ramen, podest s nosníky ze svařovaných sítí z drátů typu KARI</t>
  </si>
  <si>
    <t>https://podminky.urs.cz/item/CS_URS_2024_02/430362021</t>
  </si>
  <si>
    <t>10,169*0,04</t>
  </si>
  <si>
    <t>434351141</t>
  </si>
  <si>
    <t>Zřízení bednění stupňů přímočarých schodišť</t>
  </si>
  <si>
    <t>-1794891329</t>
  </si>
  <si>
    <t>Bednění stupňů betonovaných na podstupňové desce nebo na terénu půdorysně přímočarých zřízení</t>
  </si>
  <si>
    <t>https://podminky.urs.cz/item/CS_URS_2024_02/434351141</t>
  </si>
  <si>
    <t>0,6*0,45*2</t>
  </si>
  <si>
    <t>16,3*(0,5+0,15)</t>
  </si>
  <si>
    <t>16,3*(0,3+0,2)</t>
  </si>
  <si>
    <t>434351142</t>
  </si>
  <si>
    <t>Odstranění bednění stupňů přímočarých schodišť</t>
  </si>
  <si>
    <t>158623812</t>
  </si>
  <si>
    <t>Bednění stupňů betonovaných na podstupňové desce nebo na terénu půdorysně přímočarých odstranění</t>
  </si>
  <si>
    <t>https://podminky.urs.cz/item/CS_URS_2024_02/434351142</t>
  </si>
  <si>
    <t>440321515.1</t>
  </si>
  <si>
    <t>Střešní konstrukce ze ŽB tř. C 20/25 tl. 100mm</t>
  </si>
  <si>
    <t>-933843151</t>
  </si>
  <si>
    <t>Střešní konstrukce a trámy z betonu železového (bez výztuže) sedlových tř. C 20/25 tl. 100mm</t>
  </si>
  <si>
    <t>https://podminky.urs.cz/item/CS_URS_2024_02/440321515.1</t>
  </si>
  <si>
    <t>Komunikace pozemní</t>
  </si>
  <si>
    <t>564752114</t>
  </si>
  <si>
    <t>Podklad z vibrovaného štěrku VŠ tl 180 mm</t>
  </si>
  <si>
    <t>1081646325</t>
  </si>
  <si>
    <t>Podklad nebo kryt z vibrovaného štěrku VŠ s rozprostřením, vlhčením a zhutněním, po zhutnění tl. 180 mm</t>
  </si>
  <si>
    <t>https://podminky.urs.cz/item/CS_URS_2024_02/564752114</t>
  </si>
  <si>
    <t>596211120</t>
  </si>
  <si>
    <t>Kladení zámkové dlažby komunikací pro pěší ručně tl 60 mm skupiny B pl do 50 m2</t>
  </si>
  <si>
    <t>-2133315865</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</si>
  <si>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</si>
  <si>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https://podminky.urs.cz/item/CS_URS_2024_02/596211120</t>
  </si>
  <si>
    <t>59245015</t>
  </si>
  <si>
    <t>dlažba zámková betonová tvaru I 200x165mm tl 60mm přírodní</t>
  </si>
  <si>
    <t>-1972244395</t>
  </si>
  <si>
    <t>8,91</t>
  </si>
  <si>
    <t>8,91*1,03 'Přepočtené koeficientem množství</t>
  </si>
  <si>
    <t>59245033</t>
  </si>
  <si>
    <t>dlažba plošná vegetační betonová 200x200mm tl 60mm přírodní</t>
  </si>
  <si>
    <t>510204264</t>
  </si>
  <si>
    <t>20,41+17,8</t>
  </si>
  <si>
    <t>38,21*1,03 'Přepočtené koeficientem množství</t>
  </si>
  <si>
    <t>621131101</t>
  </si>
  <si>
    <t>Cementový postřik vnějších podhledů nanášený celoplošně ručně</t>
  </si>
  <si>
    <t>-1548617407</t>
  </si>
  <si>
    <t>Podkladní a spojovací vrstva vnějších omítaných ploch cementový postřik nanášený ručně celoplošně podhledů</t>
  </si>
  <si>
    <t>https://podminky.urs.cz/item/CS_URS_2024_02/621131101</t>
  </si>
  <si>
    <t xml:space="preserve">"penetrace před montáží KZS </t>
  </si>
  <si>
    <t>(1,05+1,15)*24,07</t>
  </si>
  <si>
    <t>(1,05+1,15)*(9,1+7,9)</t>
  </si>
  <si>
    <t>"relaxační místnost</t>
  </si>
  <si>
    <t>18,68</t>
  </si>
  <si>
    <t>"odskok fasády Z a V část</t>
  </si>
  <si>
    <t>9,263</t>
  </si>
  <si>
    <t>621142001</t>
  </si>
  <si>
    <t>Sklovláknité pletivo vnějších podhledů vtlačené do tmelu</t>
  </si>
  <si>
    <t>-319046827</t>
  </si>
  <si>
    <t>Pletivo vnějších ploch v ploše nebo pruzích, na plném podkladu sklovláknité vtlačené do tmelu podhledů</t>
  </si>
  <si>
    <t>https://podminky.urs.cz/item/CS_URS_2024_02/621142001</t>
  </si>
  <si>
    <t>621151011</t>
  </si>
  <si>
    <t>Penetrační silikátový nátěr vnějších pastovitých tenkovrstvých omítek podhledů</t>
  </si>
  <si>
    <t>-1109196472</t>
  </si>
  <si>
    <t>Penetrační nátěr vnějších pastovitých tenkovrstvých omítek silikátový podhledů</t>
  </si>
  <si>
    <t>https://podminky.urs.cz/item/CS_URS_2024_02/621151011</t>
  </si>
  <si>
    <t>"penetrace před provedením omítek</t>
  </si>
  <si>
    <t>"přístavba terasy a relax. místnosti</t>
  </si>
  <si>
    <t>"přístavba výtah</t>
  </si>
  <si>
    <t>17,66</t>
  </si>
  <si>
    <t>621221001</t>
  </si>
  <si>
    <t>Montáž kontaktního zateplení vnějších podhledů lepením a mechanickým kotvením desek z minerální vlny s podélnou orientací do betonu a zdiva tl do 40 mm</t>
  </si>
  <si>
    <t>-1285652166</t>
  </si>
  <si>
    <t>Montáž kontaktního zateplení lepením a mechanickým kotvením z desek minerální vlny s podélnou orientací vláken nebo kombinovaných (dodávka ve specifikaci) na vnější podhledy, na podklad betonový nebo z lehčeného betonu nebo keramický, tloušťky desek do 40 mm</t>
  </si>
  <si>
    <t>https://podminky.urs.cz/item/CS_URS_2024_02/621221001</t>
  </si>
  <si>
    <t>63166859</t>
  </si>
  <si>
    <t>deska tepelně izolační z pěnového skla fasádní λ=0,033-0,035 tl 40mm</t>
  </si>
  <si>
    <t>-422225707</t>
  </si>
  <si>
    <t>9,34*1,05 'Přepočtené koeficientem množství</t>
  </si>
  <si>
    <t>63166863</t>
  </si>
  <si>
    <t>deska tepelně izolační z pěnového skla fasádní λ=0,033-0,035 tl 100mm</t>
  </si>
  <si>
    <t>-1813692503</t>
  </si>
  <si>
    <t>621221011</t>
  </si>
  <si>
    <t>Montáž kontaktního zateplení vnějších podhledů lepením a mechanickým kotvením desek z minerální vlny s podélnou orientací do betonu a zdiva tl přes 40 do 80 mm</t>
  </si>
  <si>
    <t>-287719630</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</si>
  <si>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40 do 80 mm</t>
  </si>
  <si>
    <t>https://podminky.urs.cz/item/CS_URS_2024_02/621221011</t>
  </si>
  <si>
    <t>"KZS podhledy lodžií</t>
  </si>
  <si>
    <t>63142024</t>
  </si>
  <si>
    <t>deska tepelně izolační minerální kontaktních fasád podélné vlákno λ=0,035-0,036 tl 80mm</t>
  </si>
  <si>
    <t>-517585921</t>
  </si>
  <si>
    <t>90,354*1,05 'Přepočtené koeficientem množství</t>
  </si>
  <si>
    <t>621511012</t>
  </si>
  <si>
    <t>Tenkovrstvá akrylátová zatíraná omítka zrnitost 1,5 mm vnějších podhledů</t>
  </si>
  <si>
    <t>248821057</t>
  </si>
  <si>
    <t>Omítka tenkovrstvá akrylátová vnějších ploch probarvená bez penetrace zatíraná (škrábaná), zrnitost 1,5 mm podhledů</t>
  </si>
  <si>
    <t>https://podminky.urs.cz/item/CS_URS_2024_02/621511012</t>
  </si>
  <si>
    <t>622221031</t>
  </si>
  <si>
    <t>Montáž kontaktního zateplení vnějších stěn lepením a mechanickým kotvením TI z minerální vlny s podélnou orientací do zdiva a betonu tl přes 120 do 160 mm</t>
  </si>
  <si>
    <t>-427419103</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</si>
  <si>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120 do 160 mm</t>
  </si>
  <si>
    <t>https://podminky.urs.cz/item/CS_URS_2024_02/622221031</t>
  </si>
  <si>
    <t>"východní fasáda</t>
  </si>
  <si>
    <t>125,2</t>
  </si>
  <si>
    <t>63152266</t>
  </si>
  <si>
    <t>deska tepelně izolační minerální kontaktních fasád podélné vlákno λ=0,034 tl 160mm</t>
  </si>
  <si>
    <t>-1078723271</t>
  </si>
  <si>
    <t>125,2*1,05 'Přepočtené koeficientem množství</t>
  </si>
  <si>
    <t>621221051</t>
  </si>
  <si>
    <t>Montáž kontaktního zateplení vnějších podhledů lepením a mechanickým kotvením TI z minerální vlny s podélnou orientací do betonu a zdiva tl přes 200 do 240 mm</t>
  </si>
  <si>
    <t>606002715</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</si>
  <si>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200 do 240 mm</t>
  </si>
  <si>
    <t>https://podminky.urs.cz/item/CS_URS_2024_02/621221051</t>
  </si>
  <si>
    <t>"fasáda západ-východ, odskok 1.NP</t>
  </si>
  <si>
    <t>(14,25*0,325)*2</t>
  </si>
  <si>
    <t>63152269</t>
  </si>
  <si>
    <t>deska tepelně izolační minerální kontaktních fasád podélné vlákno λ=0,034 tl 240mm</t>
  </si>
  <si>
    <t>-901383145</t>
  </si>
  <si>
    <t>9,263*1,05 'Přepočtené koeficientem množství</t>
  </si>
  <si>
    <t>622131101</t>
  </si>
  <si>
    <t>Cementový postřik vnějších stěn nanášený celoplošně ručně</t>
  </si>
  <si>
    <t>-620583271</t>
  </si>
  <si>
    <t>Podkladní a spojovací vrstva vnějších omítaných ploch cementový postřik nanášený ručně celoplošně stěn</t>
  </si>
  <si>
    <t>https://podminky.urs.cz/item/CS_URS_2024_02/622131101</t>
  </si>
  <si>
    <t>"penetrace před montáží KZS - fasáda omítka / obklad z cihel pásků, sokl</t>
  </si>
  <si>
    <t>130,604+17,47+7,98</t>
  </si>
  <si>
    <t>111,1+8,04+3,92</t>
  </si>
  <si>
    <t>97,83+19,13+5,56</t>
  </si>
  <si>
    <t>125,2+0+4,12</t>
  </si>
  <si>
    <t>622142001</t>
  </si>
  <si>
    <t>Sklovláknité pletivo vnějších stěn vtlačené do tmelu</t>
  </si>
  <si>
    <t>-1534681419</t>
  </si>
  <si>
    <t>Pletivo vnějších ploch v ploše nebo pruzích, na plném podkladu sklovláknité vtlačené do tmelu stěn</t>
  </si>
  <si>
    <t>https://podminky.urs.cz/item/CS_URS_2024_02/622142001</t>
  </si>
  <si>
    <t>622151011</t>
  </si>
  <si>
    <t>Penetrační silikátový nátěr vnějších pastovitých tenkovrstvých omítek stěn</t>
  </si>
  <si>
    <t>-766501301</t>
  </si>
  <si>
    <t>Penetrační nátěr vnějších pastovitých tenkovrstvých omítek silikátový stěn</t>
  </si>
  <si>
    <t>https://podminky.urs.cz/item/CS_URS_2024_02/622151011</t>
  </si>
  <si>
    <t>"penetrace před provedením omítek/obkladu</t>
  </si>
  <si>
    <t>530,954</t>
  </si>
  <si>
    <t>622211031</t>
  </si>
  <si>
    <t>Montáž kontaktního zateplení vnějších stěn lepením a mechanickým kotvením polystyrénových desek do betonu a zdiva tl přes 120 do 160 mm</t>
  </si>
  <si>
    <t>1530880584</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</si>
  <si>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</si>
  <si>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https://podminky.urs.cz/item/CS_URS_2024_02/622211031</t>
  </si>
  <si>
    <t>"KZS sokl</t>
  </si>
  <si>
    <t>7,98+3,92+5,56+4,12</t>
  </si>
  <si>
    <t>28376425</t>
  </si>
  <si>
    <t>deska XPS hrana polodrážková a hladký povrch 300kPA λ=0,035 tl 160mm</t>
  </si>
  <si>
    <t>-733543616</t>
  </si>
  <si>
    <t>21,58*1,05 'Přepočtené koeficientem množství</t>
  </si>
  <si>
    <t>-327173509</t>
  </si>
  <si>
    <t>"fasáda KZS EPS</t>
  </si>
  <si>
    <t>130,604+17,47</t>
  </si>
  <si>
    <t>111,1+8,04</t>
  </si>
  <si>
    <t>97,83+19,13</t>
  </si>
  <si>
    <t>"odečet minerálního pásu nad soklem</t>
  </si>
  <si>
    <t>-76,24</t>
  </si>
  <si>
    <t>28375985</t>
  </si>
  <si>
    <t>deska EPS 100 fasádní λ=0,037 tl 160mm</t>
  </si>
  <si>
    <t>-418507777</t>
  </si>
  <si>
    <t>307,934*1,05 'Přepočtené koeficientem množství</t>
  </si>
  <si>
    <t>622212021</t>
  </si>
  <si>
    <t>Montáž kontaktního zateplení vnějšího ostění, nadpraží nebo parapetu hl. špalety do 200 mm lepením desek z polystyrenu tl do 120 mm</t>
  </si>
  <si>
    <t>1778998740</t>
  </si>
  <si>
    <t>Montáž kontaktního zateplení vnějšího ostění, nadpraží nebo parapetu lepením z polystyrenových desek (dodávka ve specifikaci) hloubky špalet do 200 mm, tloušťky desek přes 80 do 120 mm</t>
  </si>
  <si>
    <t>https://podminky.urs.cz/item/CS_URS_2024_02/622212021</t>
  </si>
  <si>
    <t>"ostění oken a dveří</t>
  </si>
  <si>
    <t>(4,8*3)+(3,8*3)+(4,8*4)+(3,8*3)+(3,8*3)+(4,8*1)+(4,8*1)+((4,8+1,5)*1)+(4,8*1)+(2,6*1)+(3,8*2)</t>
  </si>
  <si>
    <t>6,5+5,5+5,5+0+3,94+3,94+3,94</t>
  </si>
  <si>
    <t>"nadpraží oken a dveří</t>
  </si>
  <si>
    <t>(1,2*3)+(1,2*3)+(2,4*4)+(2,4*3)+(2*3)+(3,6*1)+(3,6*1)+((2,4+2,4+1,2)*1)+(2,4*1)+(2,4*1)+(0,9*2)</t>
  </si>
  <si>
    <t>1,8+1,8+1,1+0+1,4+0,7+0,7</t>
  </si>
  <si>
    <t>"parapet oken a dveří</t>
  </si>
  <si>
    <t>28375939</t>
  </si>
  <si>
    <t>deska EPS 70 fasádní λ=0,039 tl 120mm</t>
  </si>
  <si>
    <t>-2001740460</t>
  </si>
  <si>
    <t>235,12*0,2</t>
  </si>
  <si>
    <t>47,024*1,05 'Přepočtené koeficientem množství</t>
  </si>
  <si>
    <t>-293144675</t>
  </si>
  <si>
    <t>"KZS fasáda - pás minerální izolace nad soklem dle PBŘ</t>
  </si>
  <si>
    <t>76,24</t>
  </si>
  <si>
    <t>1760141419</t>
  </si>
  <si>
    <t>76,24*1,05 'Přepočtené koeficientem množství</t>
  </si>
  <si>
    <t>622325102</t>
  </si>
  <si>
    <t>Oprava vnější vápenocementové hladké omítky složitosti 1 stěn v rozsahu přes 10 do 30 %</t>
  </si>
  <si>
    <t>-512658636</t>
  </si>
  <si>
    <t>Oprava vápenocementové omítky vnějších ploch stupně členitosti 1 hladké stěn, v rozsahu opravované plochy přes 10 do 30%</t>
  </si>
  <si>
    <t>https://podminky.urs.cz/item/CS_URS_2024_02/622325102</t>
  </si>
  <si>
    <t>"oprava nesoudržných částí omítek, předpoklad do 30%</t>
  </si>
  <si>
    <t>156,054+123,06+122,52+39,6+129,32</t>
  </si>
  <si>
    <t>622511102.1</t>
  </si>
  <si>
    <t>Tenkovrstvá mozaiková jemnozrnná omítka vnějších stěn</t>
  </si>
  <si>
    <t>470293334</t>
  </si>
  <si>
    <t>Omítka tenkovrstvá vnějších ploch probarvená bez penetrace mozaiková jemnozrnná stěn</t>
  </si>
  <si>
    <t>https://podminky.urs.cz/item/CS_URS_2024_02/622511102.1</t>
  </si>
  <si>
    <t>"fasáda sokl</t>
  </si>
  <si>
    <t>622521012</t>
  </si>
  <si>
    <t>Tenkovrstvá silikátová zatíraná omítka zrnitost 1,5 mm vnějších stěn</t>
  </si>
  <si>
    <t>-1749209060</t>
  </si>
  <si>
    <t>Omítka tenkovrstvá silikátová vnějších ploch probarvená bez penetrace zatíraná (škrábaná ), zrnitost 1,5 mm stěn</t>
  </si>
  <si>
    <t>https://podminky.urs.cz/item/CS_URS_2024_02/622521012</t>
  </si>
  <si>
    <t>"finální fasádní omítka</t>
  </si>
  <si>
    <t>"odpočet obkladu cihelných pásků</t>
  </si>
  <si>
    <t>-55,84</t>
  </si>
  <si>
    <t>623131101</t>
  </si>
  <si>
    <t>Cementový postřik vnějších pilířů nebo sloupů nanášený celoplošně ručně</t>
  </si>
  <si>
    <t>679246042</t>
  </si>
  <si>
    <t>Podkladní a spojovací vrstva vnějších omítaných ploch cementový postřik nanášený ručně celoplošně pilířů nebo sloupů</t>
  </si>
  <si>
    <t>https://podminky.urs.cz/item/CS_URS_2024_02/623131101</t>
  </si>
  <si>
    <t>(1,4*8)</t>
  </si>
  <si>
    <t>623151011</t>
  </si>
  <si>
    <t>Penetrační silikátový nátěr vnějších pastovitých tenkovrstvých omítek pilířů a sloupů</t>
  </si>
  <si>
    <t>-1631655800</t>
  </si>
  <si>
    <t>Penetrační nátěr vnějších pastovitých tenkovrstvých omítek silikátový pilířů</t>
  </si>
  <si>
    <t>https://podminky.urs.cz/item/CS_URS_2024_02/623151011</t>
  </si>
  <si>
    <t>11,2</t>
  </si>
  <si>
    <t>629995101</t>
  </si>
  <si>
    <t>Očištění vnějších ploch tlakovou vodou</t>
  </si>
  <si>
    <t>152165967</t>
  </si>
  <si>
    <t>Očištění vnějších ploch tlakovou vodou omytím tlakovou vodou</t>
  </si>
  <si>
    <t>https://podminky.urs.cz/item/CS_URS_2024_02/629995101</t>
  </si>
  <si>
    <t>"očištění stáv. fasády před montáží KZS</t>
  </si>
  <si>
    <t>916231213</t>
  </si>
  <si>
    <t>Osazení chodníkového obrubníku betonového stojatého s boční opěrou do lože z betonu prostého</t>
  </si>
  <si>
    <t>240143429</t>
  </si>
  <si>
    <t>Osazení chodníkového obrubníku betonového se zřízením lože, s vyplněním a zatřením spár cementovou maltou stojatého s boční opěrou z betonu prostého, do lože z betonu prostého</t>
  </si>
  <si>
    <t>https://podminky.urs.cz/item/CS_URS_2024_02/916231213</t>
  </si>
  <si>
    <t>5,5+9,1+7,46+2,43+2,43</t>
  </si>
  <si>
    <t>59217017</t>
  </si>
  <si>
    <t>obrubník betonový chodníkový 1000x100x250mm</t>
  </si>
  <si>
    <t>1557214579</t>
  </si>
  <si>
    <t>26,92*1,02 'Přepočtené koeficientem množství</t>
  </si>
  <si>
    <t>941111111</t>
  </si>
  <si>
    <t>Montáž lešení řadového trubkového lehkého s podlahami zatížení do 200 kg/m2 š od 0,6 do 0,9 m v do 10 m</t>
  </si>
  <si>
    <t>-456083561</t>
  </si>
  <si>
    <t>Lešení řadové trubkové lehké pracovní s podlahami s provozním zatížením tř. 3 do 200 kg/m2 šířky tř. W06 od 0,6 do 0,9 m výšky do 10 m montáž</t>
  </si>
  <si>
    <t>https://podminky.urs.cz/item/CS_URS_2024_02/941111111</t>
  </si>
  <si>
    <t>(76,24+4)*8</t>
  </si>
  <si>
    <t>941111211</t>
  </si>
  <si>
    <t>Příplatek k lešení řadovému trubkovému lehkému s podlahami do 200 kg/m2 š od 0,6 do 0,9 m v do 10 m za každý den použití</t>
  </si>
  <si>
    <t>815700719</t>
  </si>
  <si>
    <t>Lešení řadové trubkové lehké pracovní s podlahami s provozním zatížením tř. 3 do 200 kg/m2 šířky tř. W06 od 0,6 do 0,9 m výšky do 10 m příplatek k ceně za každý den použití</t>
  </si>
  <si>
    <t>https://podminky.urs.cz/item/CS_URS_2024_02/941111211</t>
  </si>
  <si>
    <t>641,92*90 'Přepočtené koeficientem množství</t>
  </si>
  <si>
    <t>941111312</t>
  </si>
  <si>
    <t>Odborná prohlídka lešení řadového trubkového lehkého s podlahami zatížení do 200 kg/m2 š od 0,6 do 1,5 m v do 25 m pl do 500 m2 zakrytého sítí</t>
  </si>
  <si>
    <t>481955229</t>
  </si>
  <si>
    <t>Odborná prohlídka lešení řadového trubkového lehkého pracovního s podlahami s provozním zatížením tř. 3 do 200 kg/m2 šířky tř. W06 až W12 od 0,6 m do 1,5 m výšky do 25 m, celkové plochy do 500 m2 zakrytého sítí</t>
  </si>
  <si>
    <t>https://podminky.urs.cz/item/CS_URS_2024_02/941111312</t>
  </si>
  <si>
    <t>941111811</t>
  </si>
  <si>
    <t>Demontáž lešení řadového trubkového lehkého s podlahami zatížení do 200 kg/m2 š od 0,6 do 0,9 m v do 10 m</t>
  </si>
  <si>
    <t>1198829430</t>
  </si>
  <si>
    <t>Lešení řadové trubkové lehké pracovní s podlahami s provozním zatížením tř. 3 do 200 kg/m2 šířky tř. W06 od 0,6 do 0,9 m výšky do 10 m demontáž</t>
  </si>
  <si>
    <t>https://podminky.urs.cz/item/CS_URS_2024_02/941111811</t>
  </si>
  <si>
    <t>944511111</t>
  </si>
  <si>
    <t>Montáž ochranné sítě z textilie z umělých vláken</t>
  </si>
  <si>
    <t>-2006099975</t>
  </si>
  <si>
    <t>Síť ochranná zavěšená na konstrukci lešení z textilie z umělých vláken montáž</t>
  </si>
  <si>
    <t>https://podminky.urs.cz/item/CS_URS_2024_02/944511111</t>
  </si>
  <si>
    <t>7,13244444444444*90 'Přepočtené koeficientem množství</t>
  </si>
  <si>
    <t>944511211</t>
  </si>
  <si>
    <t>Příplatek k ochranné síti za každý den použití</t>
  </si>
  <si>
    <t>-1151500809</t>
  </si>
  <si>
    <t>Síť ochranná zavěšená na konstrukci lešení z textilie z umělých vláken příplatek k ceně za každý den použití</t>
  </si>
  <si>
    <t>https://podminky.urs.cz/item/CS_URS_2024_02/944511211</t>
  </si>
  <si>
    <t>944511811</t>
  </si>
  <si>
    <t>Demontáž ochranné sítě z textilie z umělých vláken</t>
  </si>
  <si>
    <t>369038443</t>
  </si>
  <si>
    <t>Síť ochranná zavěšená na konstrukci lešení z textilie z umělých vláken demontáž</t>
  </si>
  <si>
    <t>https://podminky.urs.cz/item/CS_URS_2024_02/944511811</t>
  </si>
  <si>
    <t>945412112</t>
  </si>
  <si>
    <t>Teleskopická hydraulická montážní plošina výška zdvihu do 21 m</t>
  </si>
  <si>
    <t>den</t>
  </si>
  <si>
    <t>1289012801</t>
  </si>
  <si>
    <t>Teleskopická hydraulická montážní plošina na samohybném podvozku, s otočným košem výšky zdvihu do 21 m</t>
  </si>
  <si>
    <t>https://podminky.urs.cz/item/CS_URS_2024_02/945412112</t>
  </si>
  <si>
    <t xml:space="preserve">"manipulace s výplněmi otvorů </t>
  </si>
  <si>
    <t>953312122</t>
  </si>
  <si>
    <t>Vložky do svislých dilatačních spár z extrudovaných polystyrénových desek tl. přes 10 do 20 mm</t>
  </si>
  <si>
    <t>-499380226</t>
  </si>
  <si>
    <t>Vložky svislé do dilatačních spár z polystyrenových desek extrudovaných včetně dodání a osazení, v jakémkoliv zdivu přes 10 do 20 mm</t>
  </si>
  <si>
    <t>https://podminky.urs.cz/item/CS_URS_2024_02/953312122</t>
  </si>
  <si>
    <t>0,3*0,26*17</t>
  </si>
  <si>
    <t>953965121</t>
  </si>
  <si>
    <t>Kotevní šroub pro chemické kotvy M 12 dl 160 mm</t>
  </si>
  <si>
    <t>330933246</t>
  </si>
  <si>
    <t>Kotva chemická s vyvrtáním otvoru kotevní šrouby pro chemické kotvy, velikost M 12, délka 160 mm</t>
  </si>
  <si>
    <t>https://podminky.urs.cz/item/CS_URS_2024_02/953965121</t>
  </si>
  <si>
    <t>"podchycení parapetního zdiva" 6</t>
  </si>
  <si>
    <t>962032112</t>
  </si>
  <si>
    <t>Bourání zdiva z keramických děrovaných cihel na MVC přes 1 m3</t>
  </si>
  <si>
    <t>386564156</t>
  </si>
  <si>
    <t>Bourání zdiva nadzákladového z cihel keramických děrovaných na maltu vápenocementovou, objemu přes 1 m3</t>
  </si>
  <si>
    <t>https://podminky.urs.cz/item/CS_URS_2024_01/962032112</t>
  </si>
  <si>
    <t>"ubourání zdiva u vstupních dveří</t>
  </si>
  <si>
    <t>(0,595+0,605)*0,3*3,3</t>
  </si>
  <si>
    <t>963042819</t>
  </si>
  <si>
    <t>Bourání schodišťových stupňů betonových zhotovených na místě</t>
  </si>
  <si>
    <t>-1292965752</t>
  </si>
  <si>
    <t>https://podminky.urs.cz/item/CS_URS_2024_02/963042819</t>
  </si>
  <si>
    <t>"vybourání stáv. kce schodů pro založení nájezdové rampy</t>
  </si>
  <si>
    <t>1,5*2</t>
  </si>
  <si>
    <t>968062376</t>
  </si>
  <si>
    <t>Vybourání dřevěných rámů oken zdvojených včetně křídel pl do 4 m2</t>
  </si>
  <si>
    <t>1930984196</t>
  </si>
  <si>
    <t>Vybourání dřevěných rámů oken s křídly, dveřních zárubní, vrat, stěn, ostění nebo obkladů rámů oken s křídly zdvojených, plochy do 4 m2</t>
  </si>
  <si>
    <t>https://podminky.urs.cz/item/CS_URS_2024_02/968062376</t>
  </si>
  <si>
    <t>2,88*2</t>
  </si>
  <si>
    <t>968062377</t>
  </si>
  <si>
    <t>Vybourání dřevěných rámů oken zdvojených včetně křídel pl přes 4 m2</t>
  </si>
  <si>
    <t>757594045</t>
  </si>
  <si>
    <t>Vybourání dřevěných rámů oken s křídly, dveřních zárubní, vrat, stěn, ostění nebo obkladů rámů oken s křídly zdvojených, plochy přes 4 m2</t>
  </si>
  <si>
    <t>https://podminky.urs.cz/item/CS_URS_2024_02/968062377</t>
  </si>
  <si>
    <t>5,76+20,724+8,64+11,52</t>
  </si>
  <si>
    <t>5,76+8,64+(5,76*11)+8,64</t>
  </si>
  <si>
    <t>226494175</t>
  </si>
  <si>
    <t>(1,8*3,3*1)+(0,9*3,3*2)+(0,8*3,3*1)</t>
  </si>
  <si>
    <t>(1,8*3,3*1)+(1*3,3*2)</t>
  </si>
  <si>
    <t>977131113</t>
  </si>
  <si>
    <t>Vrty příklepovými vrtáky D 12 mm do cihelného zdiva nebo prostého betonu</t>
  </si>
  <si>
    <t>1879527433</t>
  </si>
  <si>
    <t>Vrty příklepovými vrtáky do cihelného zdiva nebo prostého betonu průměru 12 mm</t>
  </si>
  <si>
    <t>https://podminky.urs.cz/item/CS_URS_2024_02/977131113</t>
  </si>
  <si>
    <t>(0,3+0,15*2)*40</t>
  </si>
  <si>
    <t>-148958793</t>
  </si>
  <si>
    <t>166*0,2</t>
  </si>
  <si>
    <t>993111111</t>
  </si>
  <si>
    <t>Dovoz a odvoz lešení řadového do 10 km včetně naložení a složení</t>
  </si>
  <si>
    <t>-1756757761</t>
  </si>
  <si>
    <t>Dovoz a odvoz lešení včetně naložení a složení řadového, na vzdálenost do 10 km</t>
  </si>
  <si>
    <t>https://podminky.urs.cz/item/CS_URS_2024_02/993111111</t>
  </si>
  <si>
    <t>993111119</t>
  </si>
  <si>
    <t>Příplatek k ceně dovozu a odvozu lešení řadového ZKD 10 km přes 10 km</t>
  </si>
  <si>
    <t>-1101409517</t>
  </si>
  <si>
    <t>Dovoz a odvoz lešení včetně naložení a složení řadového, na vzdálenost Příplatek k ceně za každých dalších i započatých 10 km přes 10 km</t>
  </si>
  <si>
    <t>https://podminky.urs.cz/item/CS_URS_2024_02/993111119</t>
  </si>
  <si>
    <t>641,92*10 'Přepočtené koeficientem množství</t>
  </si>
  <si>
    <t>-380620267</t>
  </si>
  <si>
    <t>-366712309</t>
  </si>
  <si>
    <t>102425971</t>
  </si>
  <si>
    <t>58,222*19 'Přepočtené koeficientem množství</t>
  </si>
  <si>
    <t>997013602</t>
  </si>
  <si>
    <t>Poplatek za uložení na skládce (skládkovné) stavebního odpadu železobetonového kód odpadu 17 01 01</t>
  </si>
  <si>
    <t>-2076397923</t>
  </si>
  <si>
    <t>Poplatek za uložení stavebního odpadu na skládce (skládkovné) z armovaného betonu zatříděného do Katalogu odpadů pod kódem 17 01 01</t>
  </si>
  <si>
    <t>https://podminky.urs.cz/item/CS_URS_2024_02/997013602</t>
  </si>
  <si>
    <t>33,324</t>
  </si>
  <si>
    <t>-1330093611</t>
  </si>
  <si>
    <t>58,222-33,324</t>
  </si>
  <si>
    <t>1209674646</t>
  </si>
  <si>
    <t>712</t>
  </si>
  <si>
    <t>Povlakové krytiny</t>
  </si>
  <si>
    <t>712340833</t>
  </si>
  <si>
    <t>Odstranění povlakové krytiny střech do 10° z pásů NAIP přitavených v plné ploše třívrstvé</t>
  </si>
  <si>
    <t>-2043320096</t>
  </si>
  <si>
    <t>Odstranění povlakové krytiny střech plochých do 10° z přitavených pásů NAIP v plné ploše třívrstvé</t>
  </si>
  <si>
    <t>https://podminky.urs.cz/item/CS_URS_2024_02/712340833</t>
  </si>
  <si>
    <t>"stáv. střešní krytina 2x IPA + sklobit</t>
  </si>
  <si>
    <t>(0,3+0,09+0,43+6,77+1,47+6,77+0,43+0,09+0,3)*24,07</t>
  </si>
  <si>
    <t>"vytažení izolace na kolmé stěně</t>
  </si>
  <si>
    <t>(0,3+0,19+0,52)*2*16,27</t>
  </si>
  <si>
    <t>712363504.1</t>
  </si>
  <si>
    <t>Provedení povlak krytiny fólií mechanicky kotvenou do betonu TI tl přes 140 do 200 mm</t>
  </si>
  <si>
    <t>-245509614</t>
  </si>
  <si>
    <t>Provedení povlakové krytiny střech plochých do 10° z mechanicky kotvených hydroizolačních fólií včetně položení fólie a horkovzdušného svaření tl. tepelné izolace přes 140 mm do 200 mm budovy výšky do 18 m</t>
  </si>
  <si>
    <t>Poznámka k položce:_x000D_
- kompletní montáž dle PD vč. opracování detailů</t>
  </si>
  <si>
    <t>"nová skladba střešní kce - provedení dle PD</t>
  </si>
  <si>
    <t>(0,09+0,43+6,77+1,47+6,77+0,43+0,09)*24,07</t>
  </si>
  <si>
    <t>"vytažení izolace k atice</t>
  </si>
  <si>
    <t>(0,19+0,52)*2*16,27</t>
  </si>
  <si>
    <t>28322011</t>
  </si>
  <si>
    <t>fólie hydroizolační střešní mPVC mechanicky kotvená šedá tl 1,8mm</t>
  </si>
  <si>
    <t>-55573463</t>
  </si>
  <si>
    <t>Poznámka k položce:_x000D_
- kompletní dodávka vč. systémových prvků pro opracování detailů a prostupů</t>
  </si>
  <si>
    <t>449,827*1,1655 'Přepočtené koeficientem množství</t>
  </si>
  <si>
    <t>998712112</t>
  </si>
  <si>
    <t>Přesun hmot tonážní pro krytiny povlakové s omezením mechanizace v objektech v přes 6 do 12 m</t>
  </si>
  <si>
    <t>1504054096</t>
  </si>
  <si>
    <t>Přesun hmot pro povlakové krytiny stanovený z hmotnosti přesunovaného materiálu vodorovná dopravní vzdálenost do 50 m s omezením mechanizace v objektech výšky přes 6 do 12 m</t>
  </si>
  <si>
    <t>https://podminky.urs.cz/item/CS_URS_2024_02/998712112</t>
  </si>
  <si>
    <t>713110851</t>
  </si>
  <si>
    <t>Odstranění tepelné izolace stropů lepené z polystyrenu suchého tl do 100 mm</t>
  </si>
  <si>
    <t>-399508195</t>
  </si>
  <si>
    <t>Odstranění tepelné izolace stropů nebo podhledů z rohoží, pásů, dílců, desek, bloků připevněných lepením z polystyrenu suchého, tloušťka izolace do 100 mm</t>
  </si>
  <si>
    <t>https://podminky.urs.cz/item/CS_URS_2024_02/713110851</t>
  </si>
  <si>
    <t>"dmt tepelně izolačních podhledů</t>
  </si>
  <si>
    <t>(1,135+1,01)*24,07</t>
  </si>
  <si>
    <t>(0,325+0,325)*16,27</t>
  </si>
  <si>
    <t>(1,05+1,05)*24,07</t>
  </si>
  <si>
    <t>713141112</t>
  </si>
  <si>
    <t>Montáž izolace tepelné střech plochých lepené asfaltem plně 2 vrstvy rohoží, pásů, dílců, desek</t>
  </si>
  <si>
    <t>1207533411</t>
  </si>
  <si>
    <t>Montáž tepelné izolace střech plochých rohožemi, pásy, deskami, dílci, bloky (izolační materiál ve specifikaci) přilepenými asfaltem za horka dvouvrstvá zplna</t>
  </si>
  <si>
    <t>https://podminky.urs.cz/item/CS_URS_2024_02/713141112</t>
  </si>
  <si>
    <t>63151470</t>
  </si>
  <si>
    <t>deska tepelně izolační minerální plochých střech spodní vrstva 50kPa λ=0,036-0,039 tl 100mm</t>
  </si>
  <si>
    <t>-1111971546</t>
  </si>
  <si>
    <t>409,427*1,05 'Přepočtené koeficientem množství</t>
  </si>
  <si>
    <t>63151402</t>
  </si>
  <si>
    <t>deska tepelně izolační minerální plochých střech vrchní vrstva 60kPa λ=0,037-0,039 tl 100mm</t>
  </si>
  <si>
    <t>1419685673</t>
  </si>
  <si>
    <t>713191132</t>
  </si>
  <si>
    <t>Montáž izolace tepelné podlah, stropů vrchem nebo střech překrytí separační fólií z PE</t>
  </si>
  <si>
    <t>1579723815</t>
  </si>
  <si>
    <t>Montáž tepelné izolace stavebních konstrukcí - doplňky a konstrukční součásti podlah, stropů vrchem nebo střech překrytí fólií separační z PE</t>
  </si>
  <si>
    <t>https://podminky.urs.cz/item/CS_URS_2024_02/713191132</t>
  </si>
  <si>
    <t>"vytažení k atice</t>
  </si>
  <si>
    <t>28329044</t>
  </si>
  <si>
    <t>fólie kontaktní difuzně propustná pro doplňkovou hydroizolační vrstvu, třívrstvá mikroporézní PP 150g/m2</t>
  </si>
  <si>
    <t>1487785508</t>
  </si>
  <si>
    <t>409,427*1,1655 'Přepočtené koeficientem množství</t>
  </si>
  <si>
    <t>-909785543</t>
  </si>
  <si>
    <t>762421012</t>
  </si>
  <si>
    <t>Obložení stropu z desek OSB tl 12 mm na sraz šroubovaných</t>
  </si>
  <si>
    <t>-1810708455</t>
  </si>
  <si>
    <t>Obložení stropů nebo střešních podhledů z dřevoštěpkových desek OSB šroubovaných na sraz, tloušťky desky 12 mm</t>
  </si>
  <si>
    <t>https://podminky.urs.cz/item/CS_URS_2024_02/762421012</t>
  </si>
  <si>
    <t>"SO 02 Denní centrum, přístavby - opláštění střešních přesahů</t>
  </si>
  <si>
    <t>4,8+4,3</t>
  </si>
  <si>
    <t>762421825</t>
  </si>
  <si>
    <t>Demontáž obložení stropů z desek dřevoštěpkových tl do 15 mm na pero a drážku šroubovaných</t>
  </si>
  <si>
    <t>582874782</t>
  </si>
  <si>
    <t>Demontáž obložení stropů nebo střešních podhledů z dřevoštěpkových desek šroubovaných na pero a drážku, tloušťka desky do 15 mm</t>
  </si>
  <si>
    <t>https://podminky.urs.cz/item/CS_URS_2024_02/762421825</t>
  </si>
  <si>
    <t>762429001</t>
  </si>
  <si>
    <t>Montáž obložení stropu podkladový rošt</t>
  </si>
  <si>
    <t>-1814752040</t>
  </si>
  <si>
    <t>Obložení stropů nebo střešních podhledů montáž roštu podkladového</t>
  </si>
  <si>
    <t>https://podminky.urs.cz/item/CS_URS_2024_02/762429001</t>
  </si>
  <si>
    <t>(2,56*21)+(3,5*15)</t>
  </si>
  <si>
    <t>60514103</t>
  </si>
  <si>
    <t>řezivo jehličnaté lať 30x50mm</t>
  </si>
  <si>
    <t>834496451</t>
  </si>
  <si>
    <t>106,26*0,0024 'Přepočtené koeficientem množství</t>
  </si>
  <si>
    <t>762495000</t>
  </si>
  <si>
    <t>Spojovací prostředky pro montáž olištování, obložení stropů, střešních podhledů a stěn</t>
  </si>
  <si>
    <t>2033685118</t>
  </si>
  <si>
    <t>Spojovací prostředky olištování spár, obložení stropů, střešních podhledů a stěn hřebíky, vruty</t>
  </si>
  <si>
    <t>https://podminky.urs.cz/item/CS_URS_2024_02/762495000</t>
  </si>
  <si>
    <t>998762112</t>
  </si>
  <si>
    <t>Přesun hmot tonážní pro kce tesařské s omezením mechanizace v objektech v přes 6 do 12 m</t>
  </si>
  <si>
    <t>442609959</t>
  </si>
  <si>
    <t>Přesun hmot pro konstrukce tesařské stanovený z hmotnosti přesunovaného materiálu vodorovná dopravní vzdálenost do 50 m s omezením mechanizace v objektech výšky přes 6 do 12 m</t>
  </si>
  <si>
    <t>https://podminky.urs.cz/item/CS_URS_2024_02/998762112</t>
  </si>
  <si>
    <t>764</t>
  </si>
  <si>
    <t>Konstrukce klempířské</t>
  </si>
  <si>
    <t>764002841</t>
  </si>
  <si>
    <t>Demontáž oplechování horních ploch zdí a nadezdívek do suti</t>
  </si>
  <si>
    <t>1542532192</t>
  </si>
  <si>
    <t>Demontáž klempířských konstrukcí oplechování horních ploch zdí a nadezdívek do suti</t>
  </si>
  <si>
    <t>https://podminky.urs.cz/item/CS_URS_2024_02/764002841</t>
  </si>
  <si>
    <t>(24,67+16,27)*2</t>
  </si>
  <si>
    <t>764002851</t>
  </si>
  <si>
    <t>Demontáž oplechování parapetů do suti</t>
  </si>
  <si>
    <t>99445602</t>
  </si>
  <si>
    <t>Demontáž klempířských konstrukcí oplechování parapetů do suti</t>
  </si>
  <si>
    <t>https://podminky.urs.cz/item/CS_URS_2024_02/764002851</t>
  </si>
  <si>
    <t>(2,4*2)+(1,2*3)+8,635+3,6+9,6</t>
  </si>
  <si>
    <t>(2,4*11)+(3,6*2)</t>
  </si>
  <si>
    <t>764003801</t>
  </si>
  <si>
    <t>Demontáž lemování trub, konzol, držáků, ventilačních nástavců a jiných kusových prvků do suti</t>
  </si>
  <si>
    <t>-322333715</t>
  </si>
  <si>
    <t>Demontáž klempířských konstrukcí lemování trub, konzol, držáků, ventilačních nástavců a ostatních kusových prvků do suti</t>
  </si>
  <si>
    <t>https://podminky.urs.cz/item/CS_URS_2024_02/764003801</t>
  </si>
  <si>
    <t>764011405</t>
  </si>
  <si>
    <t>Podkladní plech z PZ plechu pro hřebeny, nároží, úžlabí nebo okapové hrany tl 0,55 mm rš 400 mm</t>
  </si>
  <si>
    <t>-1924466341</t>
  </si>
  <si>
    <t>Podkladní plech z pozinkovaného plechu tloušťky 0,55 mm rš 400 mm</t>
  </si>
  <si>
    <t>https://podminky.urs.cz/item/CS_URS_2024_02/764011405</t>
  </si>
  <si>
    <t>48,5</t>
  </si>
  <si>
    <t>48,5*1,2 'Přepočtené koeficientem množství</t>
  </si>
  <si>
    <t>764011406.1</t>
  </si>
  <si>
    <t>Podkladní plech z PZ plechu pro hřebeny, nároží, úžlabí nebo okapové hrany tl 0,55 mm rš 450 mm</t>
  </si>
  <si>
    <t>-1821393577</t>
  </si>
  <si>
    <t>Podkladní plech z pozinkovaného plechu tloušťky 0,55 mm rš 450 mm</t>
  </si>
  <si>
    <t>https://podminky.urs.cz/item/CS_URS_2024_02/764011406.1</t>
  </si>
  <si>
    <t>5,94+5,94</t>
  </si>
  <si>
    <t>11,88*1,2 'Přepočtené koeficientem množství</t>
  </si>
  <si>
    <t>764011407</t>
  </si>
  <si>
    <t>Podkladní plech z PZ plechu pro hřebeny, nároží, úžlabí nebo okapové hrany tl 0,55 mm rš 670 mm</t>
  </si>
  <si>
    <t>1526047773</t>
  </si>
  <si>
    <t>Podkladní plech z pozinkovaného plechu tloušťky 0,55 mm rš 670 mm</t>
  </si>
  <si>
    <t>https://podminky.urs.cz/item/CS_URS_2024_02/764011407</t>
  </si>
  <si>
    <t>83,2</t>
  </si>
  <si>
    <t>83,2*1,2 'Přepočtené koeficientem množství</t>
  </si>
  <si>
    <t>764212406.1</t>
  </si>
  <si>
    <t>Oplechování štítu závětrnou lištou z Pz plechu rš 490 mm</t>
  </si>
  <si>
    <t>1668246934</t>
  </si>
  <si>
    <t>Oplechování střešních prvků z pozinkovaného plechu štítu závětrnou lištou rš 490 mm</t>
  </si>
  <si>
    <t>https://podminky.urs.cz/item/CS_URS_2024_02/764212406.1</t>
  </si>
  <si>
    <t>"KP9" 15,4</t>
  </si>
  <si>
    <t>764212436</t>
  </si>
  <si>
    <t>Oplechování rovné okapové hrany z Pz plechu rš 500 mm</t>
  </si>
  <si>
    <t>-1584899196</t>
  </si>
  <si>
    <t>Oplechování střešních prvků z pozinkovaného plechu okapu okapovým plechem střechy rovné rš 500 mm</t>
  </si>
  <si>
    <t>https://podminky.urs.cz/item/CS_URS_2024_02/764212436</t>
  </si>
  <si>
    <t>"KP5 oplechování střechy nad žlabem" 5,94</t>
  </si>
  <si>
    <t>5,94*1,2 'Přepočtené koeficientem množství</t>
  </si>
  <si>
    <t>764212437.1</t>
  </si>
  <si>
    <t>Oplechování zakončení střechy z Pz plechu rš 610 mm</t>
  </si>
  <si>
    <t>352968575</t>
  </si>
  <si>
    <t>Oplechování zakončení střechy z pozinkovaného plechu střechy rovné rš 610 mm</t>
  </si>
  <si>
    <t>https://podminky.urs.cz/item/CS_URS_2024_02/764212437.1</t>
  </si>
  <si>
    <t>"KP8" 16,7</t>
  </si>
  <si>
    <t>764214406</t>
  </si>
  <si>
    <t>Oplechování horních ploch a nadezdívek (atik) bez rohů z Pz plechu mechanicky kotvené rš 500 mm</t>
  </si>
  <si>
    <t>1580009572</t>
  </si>
  <si>
    <t>Oplechování horních ploch zdí a nadezdívek (atik) z pozinkovaného plechu mechanicky kotvené rš 500 mm</t>
  </si>
  <si>
    <t>https://podminky.urs.cz/item/CS_URS_2024_02/764214406</t>
  </si>
  <si>
    <t>"KP4 oplechování střechy v přechodu pod atikový plech" 5,94</t>
  </si>
  <si>
    <t>764214409</t>
  </si>
  <si>
    <t>Oplechování horních ploch a nadezdívek (atik) bez rohů z Pz plechu mechanicky kotvené rš 800 mm</t>
  </si>
  <si>
    <t>1414224847</t>
  </si>
  <si>
    <t>Oplechování horních ploch zdí a nadezdívek (atik) z pozinkovaného plechu mechanicky kotvené rš 800 mm</t>
  </si>
  <si>
    <t>https://podminky.urs.cz/item/CS_URS_2024_02/764214409</t>
  </si>
  <si>
    <t>"KP1" 83,2</t>
  </si>
  <si>
    <t>764216405</t>
  </si>
  <si>
    <t>Oplechování parapetů rovných mechanicky kotvené z Pz plechu rš 400 mm</t>
  </si>
  <si>
    <t>8446841</t>
  </si>
  <si>
    <t>Oplechování parapetů z pozinkovaného plechu rovných mechanicky kotvené, bez rohů rš 400 mm</t>
  </si>
  <si>
    <t>https://podminky.urs.cz/item/CS_URS_2024_02/764216405</t>
  </si>
  <si>
    <t>"KP2" 48,5</t>
  </si>
  <si>
    <t>764212435.1</t>
  </si>
  <si>
    <t>Oplechování rovné okapové hrany z Pz plechu rš 425 mm</t>
  </si>
  <si>
    <t>-792150232</t>
  </si>
  <si>
    <t>Oplechování střešních prvků z pozinkovaného plechu okapu okapovým plechem střechy rovné rš 425 mm</t>
  </si>
  <si>
    <t>https://podminky.urs.cz/item/CS_URS_2024_02/764212435.1</t>
  </si>
  <si>
    <t>"KP3 oplechování balkonové okapnice" 40,9</t>
  </si>
  <si>
    <t>40,9*1,2 'Přepočtené koeficientem množství</t>
  </si>
  <si>
    <t>764511404</t>
  </si>
  <si>
    <t>Žlab podokapní půlkruhový z Pz plechu rš 330 mm</t>
  </si>
  <si>
    <t>623842945</t>
  </si>
  <si>
    <t>Žlab podokapní z pozinkovaného plechu včetně háků a čel půlkruhový rš 330 mm</t>
  </si>
  <si>
    <t>https://podminky.urs.cz/item/CS_URS_2024_02/764511404</t>
  </si>
  <si>
    <t>"KP6 " 13,84</t>
  </si>
  <si>
    <t>13,84*1,2 'Přepočtené koeficientem množství</t>
  </si>
  <si>
    <t>764511444</t>
  </si>
  <si>
    <t>Kotlík oválný (trychtýřový) pro podokapní žlaby z Pz plechu 330/100 mm</t>
  </si>
  <si>
    <t>1601301416</t>
  </si>
  <si>
    <t>Žlab podokapní z pozinkovaného plechu kotlík oválný (trychtýřový), rš žlabu/průměr svodu 330/100 mm</t>
  </si>
  <si>
    <t>https://podminky.urs.cz/item/CS_URS_2024_02/764511444</t>
  </si>
  <si>
    <t>"KP7" 2</t>
  </si>
  <si>
    <t>764518422</t>
  </si>
  <si>
    <t>Svody kruhové včetně objímek, kolen, odskoků z Pz plechu průměru 100 mm</t>
  </si>
  <si>
    <t>-309652462</t>
  </si>
  <si>
    <t>Svod z pozinkovaného plechu včetně objímek, kolen a odskoků kruhový, průměru 100 mm</t>
  </si>
  <si>
    <t>https://podminky.urs.cz/item/CS_URS_2024_02/764518422</t>
  </si>
  <si>
    <t>"KP7" 18</t>
  </si>
  <si>
    <t>18*1,2 'Přepočtené koeficientem množství</t>
  </si>
  <si>
    <t>998764112</t>
  </si>
  <si>
    <t>Přesun hmot tonážní pro konstrukce klempířské s omezením mechanizace v objektech v přes 6 do 12 m</t>
  </si>
  <si>
    <t>483260117</t>
  </si>
  <si>
    <t>Přesun hmot pro konstrukce klempířské stanovený z hmotnosti přesunovaného materiálu vodorovná dopravní vzdálenost do 50 m s omezením mechanizace v objektech výšky přes 6 do 12 m</t>
  </si>
  <si>
    <t>https://podminky.urs.cz/item/CS_URS_2024_02/998764112</t>
  </si>
  <si>
    <t>765</t>
  </si>
  <si>
    <t>Krytina skládaná</t>
  </si>
  <si>
    <t>765192001</t>
  </si>
  <si>
    <t>Nouzové (provizorní) zakrytí střechy plachtou</t>
  </si>
  <si>
    <t>-845593240</t>
  </si>
  <si>
    <t>Nouzové zakrytí střechy plachtou</t>
  </si>
  <si>
    <t>https://podminky.urs.cz/item/CS_URS_2024_02/765192001</t>
  </si>
  <si>
    <t>450</t>
  </si>
  <si>
    <t>-1557956539</t>
  </si>
  <si>
    <t>767161223</t>
  </si>
  <si>
    <t>Montáž zábradlí rovného z profilové oceli do zdí hm přes 60 kg</t>
  </si>
  <si>
    <t>1769034227</t>
  </si>
  <si>
    <t>Montáž zábradlí rovného z profilové oceli do zdiva, hmotnosti 1 m zábradlí přes 60 kg</t>
  </si>
  <si>
    <t>https://podminky.urs.cz/item/CS_URS_2024_02/767161223</t>
  </si>
  <si>
    <t>Poznámka k položce:_x000D_
- kompletní provedení - montáž dle PD OK zábradlí rampy Z1 vč. spojovacího a kotevního materiálu</t>
  </si>
  <si>
    <t>5,8*2</t>
  </si>
  <si>
    <t>13311002</t>
  </si>
  <si>
    <t>tyč ocelová kruhová jakost S235JR (11 375) D 50mm</t>
  </si>
  <si>
    <t>-1331038056</t>
  </si>
  <si>
    <t>Poznámka k položce:_x000D_
- kompletní dodávka O.K. zábradlí rampy dle PD vč. spojovacího a kotevního materiálu</t>
  </si>
  <si>
    <t>"zábradlí rampy Z-1</t>
  </si>
  <si>
    <t>0,165*1,15</t>
  </si>
  <si>
    <t>0,19*1,3 'Přepočtené koeficientem množství</t>
  </si>
  <si>
    <t>767161814</t>
  </si>
  <si>
    <t>Demontáž zábradlí rovného nerozebíratelného hmotnosti 1 m zábradlí přes 20 kg do suti</t>
  </si>
  <si>
    <t>-1470375576</t>
  </si>
  <si>
    <t>Demontáž zábradlí do suti rovného nerozebíratelný spoj hmotnosti 1 m zábradlí přes 20 kg</t>
  </si>
  <si>
    <t>https://podminky.urs.cz/item/CS_URS_2024_02/767161814</t>
  </si>
  <si>
    <t>"přerušení stáv. zábradlí pro napojení na novou přístavbu relax. místnosti</t>
  </si>
  <si>
    <t>7,2</t>
  </si>
  <si>
    <t>767221801.R</t>
  </si>
  <si>
    <t>Demontáž zábradlí z kompozitů</t>
  </si>
  <si>
    <t>-690595087</t>
  </si>
  <si>
    <t>Sanace stávajícího zábradlí</t>
  </si>
  <si>
    <t>24,07+8,985+7,785</t>
  </si>
  <si>
    <t>767620353</t>
  </si>
  <si>
    <t>Montáž oken kovových s izolačními trojskly otevíravých do zdiva plochy přes 1,5 do 2,5 m2</t>
  </si>
  <si>
    <t>-1389933260</t>
  </si>
  <si>
    <t>Montáž oken s izolačními skly z hliníkových nebo ocelových profilů na polyuretanovou pěnu s trojskly otevíravých do zdiva, plochy přes 1,5 do 2,5 m2</t>
  </si>
  <si>
    <t>https://podminky.urs.cz/item/CS_URS_2024_02/767620353</t>
  </si>
  <si>
    <t>Poznámka k položce:_x000D_
- kompletní montáž dle PD</t>
  </si>
  <si>
    <t>"dle výpisu oken</t>
  </si>
  <si>
    <t>"O1a" 2,28*3</t>
  </si>
  <si>
    <t>"O7a" 1,71*2</t>
  </si>
  <si>
    <t>55341013.R1</t>
  </si>
  <si>
    <t>okno Al otevíravé/sklopné trojsklo přes plochu 1m2 v 1,5-2,5m</t>
  </si>
  <si>
    <t>652047046</t>
  </si>
  <si>
    <t>Poznámka k položce:_x000D_
- provedení dle PD, kompletní dodávka viz výpis oken vč. kování !!!_x000D_
_x000D_
O1a_x000D_
- okno hliníkové_x000D_
- dvoukřídlé: horní otočné, spodní sklápěcí_x000D_
- zasklené termoizolačním trojsklem (connexové sklo - čiré)_x000D_
- max souč. prostupu tepla Uw = 0,9 W/K.m2_x000D_
- barva: hnědá-karmínová (RAL 3002)_x000D_
- se sníženou kličkou ovládání do 300mm nad vodorovným poutcem_x000D_
- rozměry 1200x1900mm</t>
  </si>
  <si>
    <t>55341013.R2</t>
  </si>
  <si>
    <t>431483558</t>
  </si>
  <si>
    <t>Poznámka k položce:_x000D_
- provedení dle PD, kompletní dodávka viz výpis oken vč. kování !!!_x000D_
_x000D_
O7a_x000D_
- okno hliníkové_x000D_
- dvoukřídlé: horní otočné, spodní sklápěcí_x000D_
- zasklené termoizolačním trojsklem (connexové sklo - mléčná fólie nebo ledový květ)_x000D_
- max souč. prostupu tepla Uw = 0,9 W/K.m2_x000D_
- barva: hnědá-karmínová (RAL 3002)_x000D_
- se sníženou kličkou ovládání do 300mm nad vodorovným poutcem_x000D_
- rozměry 900x1900mm</t>
  </si>
  <si>
    <t>767620354</t>
  </si>
  <si>
    <t>Montáž oken kovových s izolačními trojskly otevíravých do zdiva plochy přes 2,5 do 6 m2</t>
  </si>
  <si>
    <t>-2136548111</t>
  </si>
  <si>
    <t>Montáž oken s izolačními skly z hliníkových nebo ocelových profilů na polyuretanovou pěnu s trojskly otevíravých do zdiva, plochy přes 2,5 do 6 m2</t>
  </si>
  <si>
    <t>https://podminky.urs.cz/item/CS_URS_2024_02/767620354</t>
  </si>
  <si>
    <t>"O1" 2,88*3</t>
  </si>
  <si>
    <t>"O2" 5,76*4</t>
  </si>
  <si>
    <t>"O2a" 4,56*3</t>
  </si>
  <si>
    <t>"O2b" 3,8*3</t>
  </si>
  <si>
    <t>"O5" 5,76*1</t>
  </si>
  <si>
    <t>"O6" 3,12*1</t>
  </si>
  <si>
    <t>55341013.R3</t>
  </si>
  <si>
    <t>-1720597579</t>
  </si>
  <si>
    <t>Poznámka k položce:_x000D_
- provedení dle PD, kompletní dodávka viz výpis oken vč. kování !!!_x000D_
_x000D_
O1_x000D_
- okno hliníkové s rozšířeným horním rámem_x000D_
- dvoukřídlé: horní otočné, spodní sklápěcí_x000D_
- zasklené termoizolačním trojsklem (connexové sklo - čiré)_x000D_
- max souč. prostupu tepla Uw = 0,9 W/K.m2_x000D_
- barva: hnědá-karmínová (RAL 3002)_x000D_
- se sníženou kličkou ovládání do 300mm nad vodorovným poutcem_x000D_
- rozměry 1200x2400mm</t>
  </si>
  <si>
    <t>55341013.R4</t>
  </si>
  <si>
    <t>-1083023573</t>
  </si>
  <si>
    <t>Poznámka k položce:_x000D_
- provedení dle PD, kompletní dodávka viz výpis oken vč. kování !!!_x000D_
_x000D_
O2_x000D_
- okno hliníkové s rozšířeným horním rámem_x000D_
- 2x dvoukřídlé: horní otočné, spodní sklápěcí_x000D_
- zasklené termoizolačním trojsklem (connexové sklo - čiré)_x000D_
- max souč. prostupu tepla Uw = 0,9 W/K.m2_x000D_
- barva: hnědá-karmínová (RAL 3002)_x000D_
- se sníženou kličkou ovládání do 300mm nad vodorovným poutcem_x000D_
- rozměry 2400x2400mm</t>
  </si>
  <si>
    <t>55341013.R5</t>
  </si>
  <si>
    <t>2011271377</t>
  </si>
  <si>
    <t>Poznámka k položce:_x000D_
- provedení dle PD, kompletní dodávka viz výpis oken vč. kování !!!_x000D_
_x000D_
O2a_x000D_
- okno hliníkové_x000D_
- 2x dvoukřídlé: horní otočné, spodní sklápěcí_x000D_
- zasklené termoizolačním trojsklem (connexové sklo - čiré)_x000D_
- max souč. prostupu tepla Uw = 0,9 W/K.m2_x000D_
- barva: hnědá-karmínová (RAL 3002)_x000D_
- se sníženou kličkou ovládání do 300mm nad vodorovným poutcem_x000D_
- rozměry 2400x1900mm</t>
  </si>
  <si>
    <t>55341013.R6</t>
  </si>
  <si>
    <t>1398372458</t>
  </si>
  <si>
    <t>Poznámka k položce:_x000D_
- provedení dle PD, kompletní dodávka viz výpis oken vč. kování !!!_x000D_
_x000D_
O2b_x000D_
- okno hliníkové_x000D_
- 2x dvoukřídlé: horní otočné, spodní sklápěcí_x000D_
- zasklené termoizolačním trojsklem (connexové sklo - čiré)_x000D_
- max souč. prostupu tepla Uw = 0,9 W/K.m2_x000D_
- barva: hnědá-karmínová (RAL 3002)_x000D_
- se sníženou kličkou ovládání do 300mm nad vodorovným poutcem_x000D_
- rozměry 2000x1900mm</t>
  </si>
  <si>
    <t>55341013.R7</t>
  </si>
  <si>
    <t>-507670979</t>
  </si>
  <si>
    <t>Poznámka k položce:_x000D_
- provedení dle PD, kompletní dodávka viz výpis oken vč. kování !!!_x000D_
_x000D_
O5_x000D_
- okno hliníkové bez rozšířeného horního rámu_x000D_
- 2x dvoukřídlé: horní otočné, spodní sklápěcí_x000D_
- zasklené termoizolačním trojsklem (connexové sklo - čiré)_x000D_
- max souč. prostupu tepla Uw = 0,9 W/K.m2_x000D_
- barva: hnědá-karmínová (RAL 3002)_x000D_
- se sníženou kličkou ovládání do 300mm nad vodorovným poutcem_x000D_
- rozměry 2400x2400mm</t>
  </si>
  <si>
    <t>55341011.R8</t>
  </si>
  <si>
    <t>okno Al otevíravé/sklopné trojsklo přes plochu 1m2 do v 1,5m</t>
  </si>
  <si>
    <t>535337344</t>
  </si>
  <si>
    <t>Poznámka k položce:_x000D_
- provedení dle PD, kompletní dodávka viz výpis oken vč. kování !!!_x000D_
_x000D_
O6_x000D_
- okno hliníkové s rozšířeným horním rámem_x000D_
- 2x jednokřídlé: sklápěcí s pákovým mechanizmem_x000D_
- zasklené termoizolačním trojsklem (connexové sklo - čiré)_x000D_
- max souč. prostupu tepla Uw = 0,9 W/K.m2_x000D_
- barva: hnědá-karmínová (RAL 3002)_x000D_
- rozměry 2400x1300mm</t>
  </si>
  <si>
    <t>767620355</t>
  </si>
  <si>
    <t>Montáž oken kovových s izolačními trojskly otevíravých do zdiva plochy přes 6 m2</t>
  </si>
  <si>
    <t>-55517222</t>
  </si>
  <si>
    <t>Montáž oken s izolačními skly z hliníkových nebo ocelových profilů na polyuretanovou pěnu s trojskly otevíravých do zdiva, plochy přes 6 m2</t>
  </si>
  <si>
    <t>https://podminky.urs.cz/item/CS_URS_2024_02/767620355</t>
  </si>
  <si>
    <t>"O3" 8,64*1</t>
  </si>
  <si>
    <t>"O3a" 8,64*1</t>
  </si>
  <si>
    <t>"O4" 15,3*1</t>
  </si>
  <si>
    <t>55341013.R9</t>
  </si>
  <si>
    <t>-1665363403</t>
  </si>
  <si>
    <t>Poznámka k položce:_x000D_
- provedení dle PD, kompletní dodávka viz výpis oken vč. kování !!!_x000D_
_x000D_
O3_x000D_
- okno hliníkové s rozšířeným horním rámem_x000D_
- 3x dvoukřídlé: horní otočné, spodní sklápěcí_x000D_
- zasklené termoizolačním trojsklem (connexové sklo - čiré)_x000D_
- max souč. prostupu tepla Uw = 0,9 W/K.m2_x000D_
- barva: hnědá-karmínová (RAL 3002)_x000D_
- se sníženou kličkou ovládání do 300mm nad vodorovným poutcem_x000D_
- rozměry 3600x2400mm</t>
  </si>
  <si>
    <t>55341013.R10</t>
  </si>
  <si>
    <t>okno Al otevíravé/sklopné/pevné zasklení trojsklo přes plochu 1m2 v 1,5-2,5m</t>
  </si>
  <si>
    <t>-1529089243</t>
  </si>
  <si>
    <t>Poznámka k položce:_x000D_
- provedení dle PD, kompletní dodávka viz výpis oken vč. kování !!!_x000D_
_x000D_
O3a_x000D_
- okno hliníkové s rozšířeným horním rámem_x000D_
- 3x dvoukřídlé: horní 1x otočné, spodní pevné zasklení_x000D_
- zasklené termoizolačním trojsklem (connexové sklo - čiré)_x000D_
- max souč. prostupu tepla Uw = 0,9 W/K.m2_x000D_
- barva: hnědá-karmínová (RAL 3002)_x000D_
- se sníženou kličkou ovládání do 300mm nad vodorovným poutcem_x000D_
- rozměry 3600x2400mm</t>
  </si>
  <si>
    <t>55341015.R11</t>
  </si>
  <si>
    <t>okno Al otevíravé/sklopné trojsklo přes plochu 1m2 přes v 2,5m</t>
  </si>
  <si>
    <t>-665190290</t>
  </si>
  <si>
    <t>Poznámka k položce:_x000D_
- provedení dle PD, kompletní dodávka viz výpis oken vč. kování !!!_x000D_
_x000D_
O4_x000D_
- okno hliníkové s rozšířeným horním rámem_x000D_
- 4x dvoukřídlé: horní 1x otočné, spodní sklápěcí_x000D_
- s dveřním křídlem a nadsvětlíkem_x000D_
- zasklené termoizolačním trojsklem (connexové sklo - čiré)_x000D_
- max souč. prostupu tepla Uw = 0,9 W/K.m2_x000D_
- křídlo bude osazeno samozavíračem a oboustrannou hrazdou pro OTP_x000D_
- barva: hnědá-karmínová (RAL 3002)_x000D_
- se sníženou kličkou ovládání do 300mm nad vodorovným poutcem_x000D_
- rozměry 4800x2400+750mm</t>
  </si>
  <si>
    <t>767640111</t>
  </si>
  <si>
    <t>Montáž dveří ocelových nebo hliníkových vchodových jednokřídlových bez nadsvětlíku</t>
  </si>
  <si>
    <t>1475981180</t>
  </si>
  <si>
    <t>https://podminky.urs.cz/item/CS_URS_2024_02/767640111</t>
  </si>
  <si>
    <t>Poznámka k položce:_x000D_
- kompletní montáž dle PD vč. systémové zárubně</t>
  </si>
  <si>
    <t>"dle výpisu dveří vnější dveře</t>
  </si>
  <si>
    <t>"20P" 1</t>
  </si>
  <si>
    <t>"20L" 1</t>
  </si>
  <si>
    <t>55341332.R</t>
  </si>
  <si>
    <t>dveře jednokřídlé Al prosklené vnější</t>
  </si>
  <si>
    <t>-653229271</t>
  </si>
  <si>
    <t xml:space="preserve">Poznámka k položce:_x000D_
- kompletní dodávka dle PD vč. zárubně_x000D_
- DVEŘE VENKOVNÍ HLINÍKOVÉ, JEDNOKŘÍDLÉ, OTOČNÉ, PROSKLENÉ_x000D_
- ZASKLENÉ TERMOIZOL. DVOJSKLEM (CONNEXOVÉ SKLO - ČIRÉ) S MAX. SOUČ. PROSTUPU TEPLA Uw = 0,9 W/K.m2_x000D_
- ZÁRUBEŇ: SYSTÉMOVÁ_x000D_
- ZÁMEK: VLOŽKOVÝ_x000D_
- KOVÁNÍ kovové: KLIKA-KLIKA (kartáčovaný nerez)_x000D_
- BARVA KŘÍDLA I ZÁRUBNĚ: HNĚDÁ-KARMÍNOVÁ (RAL 3002)_x000D_
</t>
  </si>
  <si>
    <t>"20P" 0,7*2</t>
  </si>
  <si>
    <t>"20L" 0,7*2</t>
  </si>
  <si>
    <t>767640112</t>
  </si>
  <si>
    <t>Montáž dveří ocelových nebo hliníkových vchodových jednokřídlových s nadsvětlíkem</t>
  </si>
  <si>
    <t>-1321876029</t>
  </si>
  <si>
    <t>https://podminky.urs.cz/item/CS_URS_2024_02/767640112</t>
  </si>
  <si>
    <t>"2L" 1</t>
  </si>
  <si>
    <t>"3L - součást okenní stěny viz O4" 0</t>
  </si>
  <si>
    <t>55341337.R</t>
  </si>
  <si>
    <t>dveře jednokřídlé Al prosklené vnější s nadsvětlíkem</t>
  </si>
  <si>
    <t>891116105</t>
  </si>
  <si>
    <t>Poznámka k položce:_x000D_
- kompletní dodávka dle PD vč. zárubně_x000D_
- DVEŘE VENKOVNÍ HLINÍKOVÉ, JEDNOKŘÍDLÉ, OTOČNÉ, PROSKLENÉ S NADSVĚTLÍKEM_x000D_
- ZASKLENÉ TERMOIZOL. DVOJSKLEM (CONNEXOVÉ SKLO - ČIRÉ) S MAX. SOUČ. PROSTUPU TEPLA Uw = 0,9 W/K.m2_x000D_
- ZÁRUBEŇ: SYSTÉMOVÁ_x000D_
- ZÁMEK: VLOŽKOVÝ_x000D_
- KOVÁNÍ kovové: KLIKA-PANIK KLIKA (kartáčovaný nerez)_x000D_
- BARVA KŘÍDLA I ZÁRUBNĚ: HNĚDÁ-KARMÍNOVÁ (RAL 3002)_x000D_
- OSADIT PANIKOVOU KLIKOU</t>
  </si>
  <si>
    <t>"2L" 1,1*2,75</t>
  </si>
  <si>
    <t>767640223</t>
  </si>
  <si>
    <t>Montáž dveří ocelových nebo hliníkových vchodových dvoukřídlových s pevným bočním dílem</t>
  </si>
  <si>
    <t>478214583</t>
  </si>
  <si>
    <t>Montáž dveří ocelových nebo hliníkových vchodových dvoukřídlové s pevným bočním dílem</t>
  </si>
  <si>
    <t>https://podminky.urs.cz/item/CS_URS_2024_02/767640223</t>
  </si>
  <si>
    <t>"18P" 1</t>
  </si>
  <si>
    <t>55341345.R</t>
  </si>
  <si>
    <t>dveře dvoukřídlé Al prosklené vnější, protipožární</t>
  </si>
  <si>
    <t>1905008647</t>
  </si>
  <si>
    <t>Poznámka k položce:_x000D_
- kompletní dodávka dle PD vč. zárubně_x000D_
- DVEŘE VENKOVNÍ HLINÍKOVÉ, PROTIPOŽÁRNÍ, DVOUKŘÍDLÉ, OTOČNÉ, PROSKLENÉ_x000D_
- ZASKLENÉ TERMOIZOL. DVOJSKLEM (CONNEXOVÉ SKLO - ČIRÉ) S MAX. SOUČ. PROSTUPU TEPLA Uw = 0,9 W/K.m2_x000D_
- EI 15 S200 C3 DP3_x000D_
- ZÁRUBEŇ: SYSTÉMOVÁ_x000D_
- KOVÁNÍ kovové: KLIKA-KLIKA (kartáčovaný nerez)_x000D_
- BARVA KŘÍDLA I ZÁRUBNĚ: HNĚDÁ-KARMÍNOVÁ (RAL 3002)_x000D_
- OSADIT PANIKOVOU HRAZDOU</t>
  </si>
  <si>
    <t>"18P" 1,4*2</t>
  </si>
  <si>
    <t>767640222</t>
  </si>
  <si>
    <t>Montáž dveří ocelových nebo hliníkových vchodových dvoukřídlových s nadsvětlíkem</t>
  </si>
  <si>
    <t>1050491776</t>
  </si>
  <si>
    <t>Montáž dveří ocelových nebo hliníkových vchodových dvoukřídlové s nadsvětlíkem</t>
  </si>
  <si>
    <t>https://podminky.urs.cz/item/CS_URS_2024_02/767640222</t>
  </si>
  <si>
    <t>"1P" 1</t>
  </si>
  <si>
    <t>"1aP" 1</t>
  </si>
  <si>
    <t>55341346.R</t>
  </si>
  <si>
    <t>dveře dvoukřídlé Al prosklené vnější, s nadsvětlíkem</t>
  </si>
  <si>
    <t>647574018</t>
  </si>
  <si>
    <t>Poznámka k položce:_x000D_
- kompletní dodávka dle PD vč. zárubně_x000D_
- DVEŘE VENKOVNÍ HLINÍKOVÉ, DVOUKŘÍDLÉ, OTOČNÉ, PROSKLENÉ_x000D_
- ZASKLENÉ TERMOIZOL. DVOJSKLEM (CONNEXOVÉ SKLO - ČIRÉ) S MAX. SOUČ. PROSTUPU TEPLA Uw = 0,9 W/K.m2_x000D_
- EI 15 S200 C3 DP3_x000D_
- ZÁRUBEŇ: SYSTÉMOVÁ_x000D_
- ZÁMEK: VLOŽKOVÝ_x000D_
- KOVÁNÍ kovové: KLIKA-KOULE (kartáčovaný nerez)_x000D_
- BARVA KŘÍDLA I ZÁRUBNĚ: HNĚDÁ-KARMÍNOVÁ (RAL 3002)</t>
  </si>
  <si>
    <t>"1P" 1,8*3,25</t>
  </si>
  <si>
    <t>"1aP" 1,8*2,75</t>
  </si>
  <si>
    <t>767832101</t>
  </si>
  <si>
    <t>Montáž venkovních požárních žebříků do zdiva se suchovodem</t>
  </si>
  <si>
    <t>1274831138</t>
  </si>
  <si>
    <t>https://podminky.urs.cz/item/CS_URS_2024_02/767832101</t>
  </si>
  <si>
    <t>Poznámka k položce:_x000D_
- montáž a kotvení do fasády dle PD</t>
  </si>
  <si>
    <t>44983001</t>
  </si>
  <si>
    <t>žebřík venkovní se suchovodem v provedení žárový Zn</t>
  </si>
  <si>
    <t>717266303</t>
  </si>
  <si>
    <t>767832801</t>
  </si>
  <si>
    <t>Demontáž venkovních požárních žebříků se ochranným košem</t>
  </si>
  <si>
    <t>1712971526</t>
  </si>
  <si>
    <t>Demontáž venkovních požárních žebříků s ochranným košem</t>
  </si>
  <si>
    <t>https://podminky.urs.cz/item/CS_URS_2024_02/767832801</t>
  </si>
  <si>
    <t>767834111</t>
  </si>
  <si>
    <t>Příplatek k ceně za montáž ochranného koše připevněného šroubováním</t>
  </si>
  <si>
    <t>879956190</t>
  </si>
  <si>
    <t>Montáž venkovních požárních žebříků Příplatek k cenám za montáž ochranného koše, připevněného šroubováním</t>
  </si>
  <si>
    <t>https://podminky.urs.cz/item/CS_URS_2024_02/767834111</t>
  </si>
  <si>
    <t>767871110.1</t>
  </si>
  <si>
    <t>Montáž podpěrných konstrukcí</t>
  </si>
  <si>
    <t>464836062</t>
  </si>
  <si>
    <t>Poznámka k položce:_x000D_
- kompetní provedení dle PD vč. spojovacího a kotevního materiálu</t>
  </si>
  <si>
    <t>"ZK pod VZT jednotky</t>
  </si>
  <si>
    <t>"ZK-1" 178*2</t>
  </si>
  <si>
    <t>"ZK-2" 105*2</t>
  </si>
  <si>
    <t>"ZK-3" 105*2</t>
  </si>
  <si>
    <t>"ZK-4" 78</t>
  </si>
  <si>
    <t>13010710.1</t>
  </si>
  <si>
    <t>Ocel vč. spojovacího materiálu</t>
  </si>
  <si>
    <t>-1746339143</t>
  </si>
  <si>
    <t>"ZK-1" 0,178*2</t>
  </si>
  <si>
    <t>"ZK-2" 0,105*2</t>
  </si>
  <si>
    <t>"ZK-3" 0,105*2</t>
  </si>
  <si>
    <t>"ZK-4" 0,078</t>
  </si>
  <si>
    <t>0,854*1,1 'Přepočtené koeficientem množství</t>
  </si>
  <si>
    <t>767995113</t>
  </si>
  <si>
    <t>Montáž atypických zámečnických konstrukcí hmotnosti přes 10 do 20 kg</t>
  </si>
  <si>
    <t>-780583871</t>
  </si>
  <si>
    <t>Montáž ostatních atypických zámečnických konstrukcí hmotnosti přes 10 do 20 kg</t>
  </si>
  <si>
    <t>https://podminky.urs.cz/item/CS_URS_2024_02/767995113</t>
  </si>
  <si>
    <t>Poznámka k položce:_x000D_
- kompletní provedení podchycení parapetního zdiva dle PD_x000D_
- vč. provaření oc. plechů a nosníků</t>
  </si>
  <si>
    <t>"podchycení parapetního zdiva, I 120 viz. osazování válcovaných nosníků</t>
  </si>
  <si>
    <t>37,92+1,09+4,37+0,76</t>
  </si>
  <si>
    <t>13611228</t>
  </si>
  <si>
    <t>plech ocelový hladký jakost S235JR tl 10mm tabule</t>
  </si>
  <si>
    <t>1512217543</t>
  </si>
  <si>
    <t>44,14*0,001 'Přepočtené koeficientem množství</t>
  </si>
  <si>
    <t>-1471199290</t>
  </si>
  <si>
    <t>771271811</t>
  </si>
  <si>
    <t>Demontáž obkladů stupnic z dlaždic keramických kladených do malty š do 250 mm</t>
  </si>
  <si>
    <t>-392014975</t>
  </si>
  <si>
    <t>Demontáž obkladů schodišť z dlaždic keramických kladených do malty stupnic do 250 mm</t>
  </si>
  <si>
    <t>https://podminky.urs.cz/item/CS_URS_2024_02/771271811</t>
  </si>
  <si>
    <t>1,5</t>
  </si>
  <si>
    <t>771271832</t>
  </si>
  <si>
    <t>Demontáž obkladů podstupnic z dlaždic keramických kladených do malty v do 250 mm</t>
  </si>
  <si>
    <t>-888055623</t>
  </si>
  <si>
    <t>Demontáž obkladů schodišť z dlaždic keramických kladených do malty podstupnic do 250 mm</t>
  </si>
  <si>
    <t>https://podminky.urs.cz/item/CS_URS_2024_02/771271832</t>
  </si>
  <si>
    <t>771571810</t>
  </si>
  <si>
    <t>Demontáž podlah z dlaždic keramických kladených do malty</t>
  </si>
  <si>
    <t>1572353598</t>
  </si>
  <si>
    <t>https://podminky.urs.cz/item/CS_URS_2024_02/771571810</t>
  </si>
  <si>
    <t>1,2*1,5</t>
  </si>
  <si>
    <t>772</t>
  </si>
  <si>
    <t>Podlahy z kamene</t>
  </si>
  <si>
    <t>772231313</t>
  </si>
  <si>
    <t>Montáž obkladu stupňů deskami lepenými z kamene tvrdého tl přes 30 do 50 mm</t>
  </si>
  <si>
    <t>-699672470</t>
  </si>
  <si>
    <t>Montáž obkladu schodišťových stupňů deskami z tvrdých kamenů kladených do lepidla s přímou nebo zakřivenou výstupní čárou deskami stupnicovými pravoúhlými nebo kosoúhlými, tl. přes 30 do 50 mm</t>
  </si>
  <si>
    <t>https://podminky.urs.cz/item/CS_URS_2024_02/772231313</t>
  </si>
  <si>
    <t>"rozšíření schodiště</t>
  </si>
  <si>
    <t>16,3*2</t>
  </si>
  <si>
    <t>772231424</t>
  </si>
  <si>
    <t>Montáž obkladu stupňů deskami podstupnicovými lepenými z kamene tvrdého tl přes 30 do 50 mm</t>
  </si>
  <si>
    <t>-86189705</t>
  </si>
  <si>
    <t>Montáž obkladu schodišťových stupňů deskami z tvrdých kamenů kladených do lepidla s přímou nebo zakřivenou výstupní čárou deskami podstupnicovými v. do 200 mm, tl. přes 30 do 50 mm</t>
  </si>
  <si>
    <t>https://podminky.urs.cz/item/CS_URS_2024_02/772231424</t>
  </si>
  <si>
    <t>58384646</t>
  </si>
  <si>
    <t>deska dlažební leštěná mramor š 400mm tl 30mm</t>
  </si>
  <si>
    <t>649061726</t>
  </si>
  <si>
    <t>32,6*(0,3+0,15)</t>
  </si>
  <si>
    <t>14,67*1,1 'Přepočtené koeficientem množství</t>
  </si>
  <si>
    <t>772521250</t>
  </si>
  <si>
    <t>Kladení dlažby z kamene z pravoúhlých desek a dlaždic lepených tl přes 30 do 50 mm</t>
  </si>
  <si>
    <t>285892558</t>
  </si>
  <si>
    <t>Kladení dlažby z kamene do lepidla z nejvýše dvou rozdílných druhů pravoúhlých desek nebo dlaždic ve skladbě se pravidelně opakujících, tl. přes 30 do 50 mm</t>
  </si>
  <si>
    <t>https://podminky.urs.cz/item/CS_URS_2024_02/772521250</t>
  </si>
  <si>
    <t>"doplnění</t>
  </si>
  <si>
    <t>16,3*(0,3+0,5)/2</t>
  </si>
  <si>
    <t>58384617</t>
  </si>
  <si>
    <t>deska dlažební řezaná mramor š 400mm tl 30mm</t>
  </si>
  <si>
    <t>2029315850</t>
  </si>
  <si>
    <t>6,52*1,04 'Přepočtené koeficientem množství</t>
  </si>
  <si>
    <t>772991111</t>
  </si>
  <si>
    <t>Penetrace podkladu dlažby z kamene</t>
  </si>
  <si>
    <t>1458668257</t>
  </si>
  <si>
    <t>Dlažby z kamene - ostatní práce penetrace podkladu</t>
  </si>
  <si>
    <t>https://podminky.urs.cz/item/CS_URS_2024_02/772991111</t>
  </si>
  <si>
    <t>772991411</t>
  </si>
  <si>
    <t>Základní čištění nově položených kamenných dlažeb vysátím a setřením vlhkým mopem</t>
  </si>
  <si>
    <t>-66819029</t>
  </si>
  <si>
    <t>Dlažby z kamene - ostatní práce čištění nových dlažeb po pokládce základní</t>
  </si>
  <si>
    <t>https://podminky.urs.cz/item/CS_URS_2024_02/772991411</t>
  </si>
  <si>
    <t>772991439.1</t>
  </si>
  <si>
    <t>Vyrovnání podkladní vrstvy samonivelační stěrkou tl. 4 mm, min. pevnosti 40 MPa</t>
  </si>
  <si>
    <t>1011944807</t>
  </si>
  <si>
    <t>https://podminky.urs.cz/item/CS_URS_2024_02/772991439.1</t>
  </si>
  <si>
    <t>998772111</t>
  </si>
  <si>
    <t>Přesun hmot tonážní pro podlahy z kamene s omezením mechanizace v objektech v do 6 m</t>
  </si>
  <si>
    <t>-48254128</t>
  </si>
  <si>
    <t>Přesun hmot pro kamenné dlažby, obklady schodišťových stupňů a soklů stanovený z hmotnosti přesunovaného materiálu vodorovná dopravní vzdálenost do 50 m s omezením mechanizace v objektech výšky do 6 m</t>
  </si>
  <si>
    <t>https://podminky.urs.cz/item/CS_URS_2024_02/998772111</t>
  </si>
  <si>
    <t>315259211</t>
  </si>
  <si>
    <t>"obklad podokenních parapetních ploch</t>
  </si>
  <si>
    <t>1,08+(2,16*3)+(0,81*2)+(1,075*2)+3,01+2,09+1,04</t>
  </si>
  <si>
    <t>4,85+3,19</t>
  </si>
  <si>
    <t>3,11+(2,1+2,16+2,1)+(2,21*2)+1,93+3,31</t>
  </si>
  <si>
    <t>1,4*8</t>
  </si>
  <si>
    <t>781734111</t>
  </si>
  <si>
    <t>Montáž obkladů vnějších z obkladaček nebo obkladových pásků cihelných do 50 ks/m2 lepené flexibilním lepidlem</t>
  </si>
  <si>
    <t>1303737001</t>
  </si>
  <si>
    <t>Montáž obkladů vnějších stěn z obkladaček nebo obkladových pásků cihelných lepených flexibilním lepidlem do 50 ks/m2</t>
  </si>
  <si>
    <t>https://podminky.urs.cz/item/CS_URS_2024_02/781734111</t>
  </si>
  <si>
    <t>59623113</t>
  </si>
  <si>
    <t>pásek obkladový cihlový hladký 240x71x14mm červený</t>
  </si>
  <si>
    <t>-195196217</t>
  </si>
  <si>
    <t>55,84*52,8 'Přepočtené koeficientem množství</t>
  </si>
  <si>
    <t>781739191</t>
  </si>
  <si>
    <t>Příplatek k montáži obkladů vnějších z obkladaček nebo obkladových pásků cihelných za plochu do 10 m2</t>
  </si>
  <si>
    <t>-314922735</t>
  </si>
  <si>
    <t>Montáž obkladů vnějších stěn z obkladaček nebo obkladových pásků cihelných Příplatek k cenám za plochu do 10 m2 jednotlivě</t>
  </si>
  <si>
    <t>https://podminky.urs.cz/item/CS_URS_2024_02/781739191</t>
  </si>
  <si>
    <t>-523757659</t>
  </si>
  <si>
    <t>Práce a dodávky M</t>
  </si>
  <si>
    <t>23-M</t>
  </si>
  <si>
    <t>Montáže potrubí - přeložení tepelné sítě</t>
  </si>
  <si>
    <t>230196199.R1</t>
  </si>
  <si>
    <t>Zemní výkopové práce pro přeložení kanálu</t>
  </si>
  <si>
    <t>668940803</t>
  </si>
  <si>
    <t>5,6*10,366</t>
  </si>
  <si>
    <t>230196199.R2</t>
  </si>
  <si>
    <t>Odbourání rohové části stávajícího kanálu</t>
  </si>
  <si>
    <t>-1137946636</t>
  </si>
  <si>
    <t>"předpoklad" 1,2</t>
  </si>
  <si>
    <t>230196199.R3</t>
  </si>
  <si>
    <t>Odbourání kolidující části kanálu</t>
  </si>
  <si>
    <t>1093105566</t>
  </si>
  <si>
    <t>6,5</t>
  </si>
  <si>
    <t>1,532+1,15</t>
  </si>
  <si>
    <t>192</t>
  </si>
  <si>
    <t>230196199.R4</t>
  </si>
  <si>
    <t>Betonová prefa konstrukce nové přeložené části kanálu vč. dobetonování</t>
  </si>
  <si>
    <t>678808394</t>
  </si>
  <si>
    <t xml:space="preserve">Poznámka k položce:_x000D_
- provedení dle PD!_x000D_
- konstrukce nového (přeloženého) úseku, bude směrově i výškově napojena do stávajících částí podzemního kanálu_x000D_
- např. Energokanál tvaru U – např.IZE 95/50/119 U vč. zákrytové desky např. EKU 95/58_x000D_
_x000D_
</t>
  </si>
  <si>
    <t>193</t>
  </si>
  <si>
    <t>230196199.R5</t>
  </si>
  <si>
    <t>Podkladní beton tl. 100mm</t>
  </si>
  <si>
    <t>-1654499105</t>
  </si>
  <si>
    <t>3,75*(8,81+1,556)</t>
  </si>
  <si>
    <t>194</t>
  </si>
  <si>
    <t>230196199.R6</t>
  </si>
  <si>
    <t>Štěrkopískový podsyp tl. 100mm</t>
  </si>
  <si>
    <t>1505101643</t>
  </si>
  <si>
    <t>195</t>
  </si>
  <si>
    <t>230196199.R7</t>
  </si>
  <si>
    <t>Přeložení tepelné sítě</t>
  </si>
  <si>
    <t>-1160217225</t>
  </si>
  <si>
    <t>196</t>
  </si>
  <si>
    <t>230196199.R8</t>
  </si>
  <si>
    <t>Zpětný zásyp</t>
  </si>
  <si>
    <t>1173760906</t>
  </si>
  <si>
    <t>58,050-(0,95*10,366)</t>
  </si>
  <si>
    <t>197</t>
  </si>
  <si>
    <t>230196199.R9</t>
  </si>
  <si>
    <t>Odvoz přebytečné zeminy na skládku vč. poplatku za uložení</t>
  </si>
  <si>
    <t>-74707486</t>
  </si>
  <si>
    <t>"vč. nakládání, dopravy a poplatku za uložení</t>
  </si>
  <si>
    <t>"předpoklad, zemina může být použita i na terénní úpravy po dokončení stavebních prací</t>
  </si>
  <si>
    <t>58,050-48,202</t>
  </si>
  <si>
    <t>198</t>
  </si>
  <si>
    <t>230196199.R10</t>
  </si>
  <si>
    <t>Úprava terénu po provedení prací</t>
  </si>
  <si>
    <t>2106850276</t>
  </si>
  <si>
    <t>43-M</t>
  </si>
  <si>
    <t>Montáž ocelových konstrukcí</t>
  </si>
  <si>
    <t>199</t>
  </si>
  <si>
    <t>43-M01</t>
  </si>
  <si>
    <t>kotvicí zařízení typu C dle ČSN EN 795 - samostatný/průběžný prvek</t>
  </si>
  <si>
    <t>-1978787518</t>
  </si>
  <si>
    <t>200</t>
  </si>
  <si>
    <t>43-M02</t>
  </si>
  <si>
    <t>kotvicí zařízení typu C dle ČSN EN 795, koncový, rohový prvek</t>
  </si>
  <si>
    <t>-52912898</t>
  </si>
  <si>
    <t>201</t>
  </si>
  <si>
    <t>43-M04</t>
  </si>
  <si>
    <t>ID štítek</t>
  </si>
  <si>
    <t>443109494</t>
  </si>
  <si>
    <t>202</t>
  </si>
  <si>
    <t>43-M05</t>
  </si>
  <si>
    <t>poddajné kotvicí vedení - ocelové lano</t>
  </si>
  <si>
    <t>2123690543</t>
  </si>
  <si>
    <t>203</t>
  </si>
  <si>
    <t>43-M06</t>
  </si>
  <si>
    <t>Výchozí prohlídka</t>
  </si>
  <si>
    <t>-1978072187</t>
  </si>
  <si>
    <t>204</t>
  </si>
  <si>
    <t>43-M07</t>
  </si>
  <si>
    <t>Montáž</t>
  </si>
  <si>
    <t>-1488818562</t>
  </si>
  <si>
    <t>205</t>
  </si>
  <si>
    <t>348328381</t>
  </si>
  <si>
    <t>20-009-200.4 - Zařízení pro vytápění staveb</t>
  </si>
  <si>
    <t>N.C.RE.PSZ - Montážní a demontážní práce, doprava</t>
  </si>
  <si>
    <t>N.C.RE.RRE - Kontrolní činnost (revize a zkoušky)</t>
  </si>
  <si>
    <t>N.C.RE.SP - Stavební přípomoce</t>
  </si>
  <si>
    <t>N.V.ND.KOT - Kotle, čerpadla, armatury, topný tělesa</t>
  </si>
  <si>
    <t>N.V.PM.STP - Potrubní díly + ostatní materiál</t>
  </si>
  <si>
    <t>N.C.RE.PSZ</t>
  </si>
  <si>
    <t>Montážní a demontážní práce, doprava</t>
  </si>
  <si>
    <t>444-001</t>
  </si>
  <si>
    <t>Montážní práce zařízení pro vytápění</t>
  </si>
  <si>
    <t>592606592</t>
  </si>
  <si>
    <t>444-002</t>
  </si>
  <si>
    <t>Doprava zařízení pro vytápění na místo stavby</t>
  </si>
  <si>
    <t>-731245743</t>
  </si>
  <si>
    <t>444-003</t>
  </si>
  <si>
    <t>Montáž měřiče tepla - dodávka THMÚ</t>
  </si>
  <si>
    <t>ks</t>
  </si>
  <si>
    <t>-637920415</t>
  </si>
  <si>
    <t>444-004</t>
  </si>
  <si>
    <t>Demontáž stávajících rozvodů topné vody vedených v překládaném technickém kanále - potrubí 2x DN 40 + izolace v celkové délce cca 30 metrů</t>
  </si>
  <si>
    <t>-1064465931</t>
  </si>
  <si>
    <t>N.C.RE.RRE</t>
  </si>
  <si>
    <t>Kontrolní činnost (revize a zkoušky)</t>
  </si>
  <si>
    <t>555-001</t>
  </si>
  <si>
    <t>Zkoušky, uvedení do provozu a vyregulování</t>
  </si>
  <si>
    <t>-120074579</t>
  </si>
  <si>
    <t>555-002</t>
  </si>
  <si>
    <t>Zajištění chodu zařízení ve zkušebním provozu</t>
  </si>
  <si>
    <t>-262246656</t>
  </si>
  <si>
    <t>555-003</t>
  </si>
  <si>
    <t>Zaškolení obsluhy</t>
  </si>
  <si>
    <t>938555294</t>
  </si>
  <si>
    <t>555-004</t>
  </si>
  <si>
    <t>Návrh provozního řádu</t>
  </si>
  <si>
    <t>782886667</t>
  </si>
  <si>
    <t>555-005</t>
  </si>
  <si>
    <t>Dokumentace pro provádění stavby</t>
  </si>
  <si>
    <t>767083754</t>
  </si>
  <si>
    <t>555-006</t>
  </si>
  <si>
    <t>Dokumentace skutečného provedení</t>
  </si>
  <si>
    <t>-1616179637</t>
  </si>
  <si>
    <t>N.C.RE.SP</t>
  </si>
  <si>
    <t>Stavební přípomoce</t>
  </si>
  <si>
    <t>333-001</t>
  </si>
  <si>
    <t>Stavební přípomoce - koordinace prací na zařízení vytápění spolu se stavební profesí</t>
  </si>
  <si>
    <t>-979915307</t>
  </si>
  <si>
    <t>333-002</t>
  </si>
  <si>
    <t>Lešení pomocné jednořadové lehké s podlahami do výšky 2,0 až 3,0 m pro montáž rozvodů potrubí a zařízení pro vytápění</t>
  </si>
  <si>
    <t>983147904</t>
  </si>
  <si>
    <t>N.V.ND.KOT</t>
  </si>
  <si>
    <t>Kotle, čerpadla, armatury, topný tělesa</t>
  </si>
  <si>
    <t>777-001</t>
  </si>
  <si>
    <t>Kompaktní předávací stanice voda-voda, výkon ÚT 40 kW, Rozsah dodávky – viz schéma Předávací stanice a včetně rozpisu komponentů - včetně dopravy, zkoušek, revizí a uvedení do provozu</t>
  </si>
  <si>
    <t>-600907961</t>
  </si>
  <si>
    <t>Poznámka k položce:_x000D_
- Součástí ceny je dále:_x000D_
- Zařízení MaR kompaktní předávací stanice voda-voda, výkon ÚT 40 kW - cena je součástí položky 777-001</t>
  </si>
  <si>
    <t>777-003</t>
  </si>
  <si>
    <t>Topný registr 1820.500</t>
  </si>
  <si>
    <t>512976650</t>
  </si>
  <si>
    <t>777-004</t>
  </si>
  <si>
    <t>Ventilový spodek s předregulací pro napojení topného registru, 1/2"</t>
  </si>
  <si>
    <t>193804863</t>
  </si>
  <si>
    <t>777-005</t>
  </si>
  <si>
    <t>Uzavíratelné radiátorové šroubení přímé 1/2“</t>
  </si>
  <si>
    <t>-1597046320</t>
  </si>
  <si>
    <t>777-006</t>
  </si>
  <si>
    <t>Termostatická hlavice K s vestavěným teplotním čidlem</t>
  </si>
  <si>
    <t>1847617359</t>
  </si>
  <si>
    <t>777-007</t>
  </si>
  <si>
    <t>Vypouštěcí kohout závitový 1/2“</t>
  </si>
  <si>
    <t>-795735703</t>
  </si>
  <si>
    <t>777-008</t>
  </si>
  <si>
    <t>Automatický odvzdušňovací ventil závitový 3/8“</t>
  </si>
  <si>
    <t>2141284901</t>
  </si>
  <si>
    <t>777-009</t>
  </si>
  <si>
    <t>Manometr D 100, 0-600 kPa, včetně jímky, konden. smyčky a manometr. ventilu</t>
  </si>
  <si>
    <t>1280443127</t>
  </si>
  <si>
    <t>777-010</t>
  </si>
  <si>
    <t>Teploměr, L = 60 mm, D 100 mm, 0-120 oC, včetně teploměrné jímky M20x1,5 a návarku</t>
  </si>
  <si>
    <t>-1574731245</t>
  </si>
  <si>
    <t>777-011</t>
  </si>
  <si>
    <t>Kulový kohout závitový 3/4“</t>
  </si>
  <si>
    <t>-551093054</t>
  </si>
  <si>
    <t>777-012</t>
  </si>
  <si>
    <t>Zpětná klapka závitová 3/4“</t>
  </si>
  <si>
    <t>161179843</t>
  </si>
  <si>
    <t>777-013</t>
  </si>
  <si>
    <t>Vyvažovací ventil závitový 1/2", DN 15, Kvs = 2,56 - včetně měřících vsuvek</t>
  </si>
  <si>
    <t>-1993142177</t>
  </si>
  <si>
    <t>777-014</t>
  </si>
  <si>
    <t>Přepouštěcí ventil závitový AVDO 1/2", topná voda 90 oC, o.p. 0,05  bar, Danfoss</t>
  </si>
  <si>
    <t>-51378263</t>
  </si>
  <si>
    <t>Přepouštěcí ventil závitový AVDO 1/2", topná voda 90 oC, o.p. 0,05 bar, Danfoss</t>
  </si>
  <si>
    <t>777-015</t>
  </si>
  <si>
    <t>Sestava rozdělovač/sběrač pro podlahové vytápění – 11.cestný - včetně uzavíracích a regulačních armatur s průtokoměry, odvzdušňovacích a vypouštěcích ventilů, teploměrů a držáků sestavy - včetně skříně pro rozdělovače pod omítku vel. 4 – klasik 1030x640x1</t>
  </si>
  <si>
    <t>-2144624129</t>
  </si>
  <si>
    <t>Sestava rozdělovač/sběrač pro podlahové vytápění – 11.cestný - včetně uzavíracích a regulačních armatur s průtokoměry, odvzdušňovacích a vypouštěcích ventilů, teploměrů a držáků sestavy - včetně skříně pro rozdělovače pod omítku vel. 4 – klasik 1030x640x130 mm</t>
  </si>
  <si>
    <t>777-016</t>
  </si>
  <si>
    <t>Sestava rozdělovač/sběrač pro podlahové vytápění – 9.cestný - včetně uzavíracích a regulačních armatur s průtokoměry, odvzdušňovacích a vypouštěcích ventilů, teploměrů a držáků sestavy - včetně skříně pro rozdělovače pod omítku vel. 3 – klasik 830x640x130</t>
  </si>
  <si>
    <t>458455218</t>
  </si>
  <si>
    <t>Sestava rozdělovač/sběrač pro podlahové vytápění – 9.cestný - včetně uzavíracích a regulačních armatur s průtokoměry, odvzdušňovacích a vypouštěcích ventilů, teploměrů a držáků sestavy - včetně skříně pro rozdělovače pod omítku vel. 3 – klasik 830x640x130 mm</t>
  </si>
  <si>
    <t>777-017</t>
  </si>
  <si>
    <t>Sestava rozdělovač/sběrač pro podlahové vytápění – 7.cestný - včetně uzavíracích a regulačních armatur s průtokoměry, odvzdušňovacích a vypouštěcích ventilů, teploměrů a držáků sestavy - včetně skříně pro rozdělovače pod omítku vel. 3 – klasik 830x640x130</t>
  </si>
  <si>
    <t>-1447635080</t>
  </si>
  <si>
    <t>Sestava rozdělovač/sběrač pro podlahové vytápění – 7.cestný - včetně uzavíracích a regulačních armatur s průtokoměry, odvzdušňovacích a vypouštěcích ventilů, teploměrů a držáků sestavy - včetně skříně pro rozdělovače pod omítku vel. 3 – klasik 830x640x130 mm</t>
  </si>
  <si>
    <t>777-018</t>
  </si>
  <si>
    <t>Sestava rozdělovač/sběrač pro podlahové vytápění – 3.cestný - včetně uzavíracích a regulačních armatur s průtokoměry, odvzdušňovacích a vypouštěcích ventilů, teploměrů a držáků sestavy - včetně skříně pro rozdělovače pod omítku vel. 2 – klasik 530x640x130</t>
  </si>
  <si>
    <t>622558893</t>
  </si>
  <si>
    <t>Sestava rozdělovač/sběrač pro podlahové vytápění – 3.cestný - včetně uzavíracích a regulačních armatur s průtokoměry, odvzdušňovacích a vypouštěcích ventilů, teploměrů a držáků sestavy - včetně skříně pro rozdělovače pod omítku vel. 2 – klasik 530x640x130 mm</t>
  </si>
  <si>
    <t>N.V.PM.STP</t>
  </si>
  <si>
    <t>Potrubní díly + ostatní materiál</t>
  </si>
  <si>
    <t>111-001</t>
  </si>
  <si>
    <t>Potrubí DN 40, ocelové hladké, ČSN 42 57 15, materiál tř. 11</t>
  </si>
  <si>
    <t>-1159232040</t>
  </si>
  <si>
    <t>111-002</t>
  </si>
  <si>
    <t>Potrubí DN 32, ocelové hladké, ČSN 42 57 15, materiál tř. 11</t>
  </si>
  <si>
    <t>-1077503306</t>
  </si>
  <si>
    <t>111-003</t>
  </si>
  <si>
    <t>Potrubí DN 25, ocelové hladké, ČSN 42 57 15, materiál tř. 11</t>
  </si>
  <si>
    <t>-822691117</t>
  </si>
  <si>
    <t>111-004</t>
  </si>
  <si>
    <t>Měděné potrubí 35x1,5</t>
  </si>
  <si>
    <t>1929351576</t>
  </si>
  <si>
    <t>111-005</t>
  </si>
  <si>
    <t>Měděné potrubí 28x1,0</t>
  </si>
  <si>
    <t>-14028458</t>
  </si>
  <si>
    <t>111-006</t>
  </si>
  <si>
    <t>Měděné potrubí 22x1,0</t>
  </si>
  <si>
    <t>-661023722</t>
  </si>
  <si>
    <t>111-007</t>
  </si>
  <si>
    <t>Měděné potrubí 15x1,0</t>
  </si>
  <si>
    <t>85337705</t>
  </si>
  <si>
    <t>111-008</t>
  </si>
  <si>
    <t>Trubka s kyslíkovou bariérou 16x2, pro podlahové vytápění</t>
  </si>
  <si>
    <t>585872490</t>
  </si>
  <si>
    <t>111-009</t>
  </si>
  <si>
    <t>Trubka vícevrstvá 20x2 - provedení trubka v trubce, pro napojení topných registrů</t>
  </si>
  <si>
    <t>284532006</t>
  </si>
  <si>
    <t>111-010</t>
  </si>
  <si>
    <t>Chránička pro plastové potrubí na vstupu a výstupu z rozdělovací sestavy</t>
  </si>
  <si>
    <t>1399780009</t>
  </si>
  <si>
    <t>111-011</t>
  </si>
  <si>
    <t>Systémová deska pro podlahové vytápění o výšce 37 mm, rozteč 50 mm (s fólií)</t>
  </si>
  <si>
    <t>-218654158</t>
  </si>
  <si>
    <t>111-012</t>
  </si>
  <si>
    <t>Okrajová dilatační páska 10x160 mm</t>
  </si>
  <si>
    <t>-1540891856</t>
  </si>
  <si>
    <t>111-013</t>
  </si>
  <si>
    <t>Šroubení svěrné pro potrubí podlahového vytápění 16x2 Alu-EK</t>
  </si>
  <si>
    <t>-479628880</t>
  </si>
  <si>
    <t>111-014</t>
  </si>
  <si>
    <t>Šroubení svěrné pro vícevrstvé potrubí (trubka v trubce) 20x2 Alu-EK</t>
  </si>
  <si>
    <t>1831227101</t>
  </si>
  <si>
    <t>111-015</t>
  </si>
  <si>
    <t>Svěrné šroubení pro spojení OT a plastového potrubí – přechodka press - závit vnější ½“</t>
  </si>
  <si>
    <t>1224947788</t>
  </si>
  <si>
    <t>111-016</t>
  </si>
  <si>
    <t>Tepelná izolace na potrubí DN 40, tl. izolace 40 mm minerální vlna + Al polep</t>
  </si>
  <si>
    <t>179984127</t>
  </si>
  <si>
    <t>111-017</t>
  </si>
  <si>
    <t>Tepelná izolace na potrubí DN 32, tl. izolace 30 mm minerální vlna + Al polep</t>
  </si>
  <si>
    <t>626547548</t>
  </si>
  <si>
    <t>111-018</t>
  </si>
  <si>
    <t>Tepelná izolace na potrubí DN 25, tl. izolace 30 mm minerální vlna + Al polep</t>
  </si>
  <si>
    <t>-2047554743</t>
  </si>
  <si>
    <t>111-019</t>
  </si>
  <si>
    <t>Tepelná izolace na potrubí Cu 35x1,5, tl. izolace 20 mm - pěnová navlékací</t>
  </si>
  <si>
    <t>-1123437719</t>
  </si>
  <si>
    <t>111-020</t>
  </si>
  <si>
    <t>Tepelná izolace na potrubí Cu 28x1,0, tl. izolace 20 mm - pěnová navlékací</t>
  </si>
  <si>
    <t>1967679840</t>
  </si>
  <si>
    <t>111-021</t>
  </si>
  <si>
    <t>Tepelná izolace na potrubí Cu 22x1,0, tl. izolace 20 mm - pěnová navlékací</t>
  </si>
  <si>
    <t>-888327634</t>
  </si>
  <si>
    <t>111-022</t>
  </si>
  <si>
    <t>Tepelná izolace na potrubí Cu 15x1,0, tl. izolace 20 mm - pěnová navlékací</t>
  </si>
  <si>
    <t>260301127</t>
  </si>
  <si>
    <t>111-023</t>
  </si>
  <si>
    <t>Ocelová + Cu - kolena, redukce, T-kusy a další tvarovky příslušných dimenzí - přesný počet bude stanoven při montáži, odborný odhad tvarovek cca 40%</t>
  </si>
  <si>
    <t>-909482308</t>
  </si>
  <si>
    <t>111-024</t>
  </si>
  <si>
    <t>Pomocný ocelový materiál pro uchycení potrubí včetně ochranného nátěru – konzole, třmeny, objímky, nastřelovací šrouby, matice, hmoždinky, ostatní spojovací materiál atd. - přesný počet bude stanoven na stavbě při montáži</t>
  </si>
  <si>
    <t>-440642101</t>
  </si>
  <si>
    <t>111-025</t>
  </si>
  <si>
    <t>Popisné štítky na zařízení včetně šipek proudění</t>
  </si>
  <si>
    <t>-1730874404</t>
  </si>
  <si>
    <t>20-009-200.5 - Zařízení vzduchotechniky</t>
  </si>
  <si>
    <t>N.V.ND.VEN.1 - Zařízení poz. 1.1</t>
  </si>
  <si>
    <t>N.V.ND.VEN.10 - Zařízení poz. 10.1</t>
  </si>
  <si>
    <t>N.V.ND.VEN.2 - Zařízení poz. 2.1</t>
  </si>
  <si>
    <t>N.V.ND.VEN.3 - Zařízení poz. 3.1</t>
  </si>
  <si>
    <t>N.V.ND.VEN.4 - Zařízení poz. 4.1</t>
  </si>
  <si>
    <t>N.V.ND.VEN.5 - Zařízení poz. 5.1</t>
  </si>
  <si>
    <t>N.V.ND.VEN.6 - Zařízení poz. 6.1</t>
  </si>
  <si>
    <t>N.V.ND.VEN.7 - Zařízení poz. 7.1</t>
  </si>
  <si>
    <t>N.V.ND.VEN.8 - Zařízení poz. 8.1</t>
  </si>
  <si>
    <t>N.V.ND.VEN.9 - Zařízení poz. 9.1</t>
  </si>
  <si>
    <t>N.V.PM.VZTP - Ostatní materiál</t>
  </si>
  <si>
    <t>Montážní práce zařízení vzduchotechniky</t>
  </si>
  <si>
    <t>188299526</t>
  </si>
  <si>
    <t>Doprava zařízení vzduchotechniky na místo stavby</t>
  </si>
  <si>
    <t>256476970</t>
  </si>
  <si>
    <t>Zkoušky, uvedení do provozu, vyregulování</t>
  </si>
  <si>
    <t>-1938017447</t>
  </si>
  <si>
    <t>Zajištění chodu VZT zařízení ve zkušebním provozu</t>
  </si>
  <si>
    <t>-537227782</t>
  </si>
  <si>
    <t>1842316850</t>
  </si>
  <si>
    <t>-1267585456</t>
  </si>
  <si>
    <t>-1253056130</t>
  </si>
  <si>
    <t>733418614</t>
  </si>
  <si>
    <t>Stavební přípomoce - spolupráce se stavbou na vyznačení míst, kde budou provedeny stavební otvory pro vedení vzduchotechnických potrubních rozvodů</t>
  </si>
  <si>
    <t>1356585780</t>
  </si>
  <si>
    <t>Lešení pomocné jednořadové lehké s podlahami do výšky 2,0 m pro montáž potrubních rozvodů potrubí a zařízení vzduchotechniky</t>
  </si>
  <si>
    <t>202844784</t>
  </si>
  <si>
    <t>333-003</t>
  </si>
  <si>
    <t>Jeřáb pro přesun VZT zařízení na pozici, váha nejtěžšího VZT zařízení do 0,5 tun, dopravní výška do 10 metrů</t>
  </si>
  <si>
    <t>-1252579501</t>
  </si>
  <si>
    <t>N.V.ND.VEN.1</t>
  </si>
  <si>
    <t>Zařízení poz. 1.1</t>
  </si>
  <si>
    <t>101-001</t>
  </si>
  <si>
    <t>1.1 - Klimatizační vzduchotechnická jednotka rekuperační uzavírací klapky (ovládání servo, dodáno separátně 2 ks), filtry (F7 / M5), ohřívací komora (teplovodní 45/35 oC, topný výkon 2,9 kW), ventilátory (1,67 kW, 230 V, 7,2 A), zpětný zdroj tepla rotační</t>
  </si>
  <si>
    <t>1629195598</t>
  </si>
  <si>
    <t>1.1 - Klimatizační vzduchotechnická jednotka rekuperační uzavírací klapky (ovládání servo, dodáno separátně 2 ks), filtry (F7 / M5), ohřívací komora (teplovodní 45/35 oC, topný výkon 2,9 kW), ventilátory (1,67 kW, 230 V, 7,2 A), zpětný zdroj tepla rotační, základový rám pod VZT jednotku, tlumící manžety pro napojení na potrubí Vpř = 1.100 m3/h, ppř externí = 300 Pa Vod = 1.100 m3/h, pod externí = 300 Pa váha - 220 kg provedení - venkovní, stojaté, levé připojení - VZT jednotka musí splňovat Nařízení komise EU č. 1253/2014 (Ecodesign 2018)</t>
  </si>
  <si>
    <t>Poznámka k položce:_x000D_
- Součástí ceny je dále:_x000D_
- MaR pro větrací jednotku (poz. 1.1) - včetně rozvaděče, rozvaděčové skříně, prokabelování (mezi VZT jednotkou a rozvaděčem), směšovacího uzle (oběhové čerpadlo + 3-cestný směšovací ventil) čidel, snímačů, montáže zařízení MaR, oživení a uvedení do provozu - požadavky na Měření a regulaci VZT jednotky viz technická zpráva !!! - cena je součástí položky 101-001</t>
  </si>
  <si>
    <t>101-003</t>
  </si>
  <si>
    <t>Vyústka 1225x140 s regulací R1, osazená do potrubí, přívod vzduchu průtok - V = 220 až 240 m3/h</t>
  </si>
  <si>
    <t>178433636</t>
  </si>
  <si>
    <t>101-004</t>
  </si>
  <si>
    <t>Vyústka 1025x140 s regulací R1, osazená do potrubí, přívod vzduchu průtok - V = 150 m3/h</t>
  </si>
  <si>
    <t>597954779</t>
  </si>
  <si>
    <t>101-005</t>
  </si>
  <si>
    <t>Vyústka 825x140 s regulací R1, osazená do potrubí, přívod vzduchu průtok - V = 125 m3/h</t>
  </si>
  <si>
    <t>555938330</t>
  </si>
  <si>
    <t>101-006</t>
  </si>
  <si>
    <t>Odvodní talířový plastový ventil Æ 160 průtok - V = 120 až 150 m3/h</t>
  </si>
  <si>
    <t>1636440509</t>
  </si>
  <si>
    <t>101-007</t>
  </si>
  <si>
    <t>Odvodní talířový plastový ventil Æ 100 průtok - V = 30 až 60 m3/h</t>
  </si>
  <si>
    <t>-10211881</t>
  </si>
  <si>
    <t>101-008</t>
  </si>
  <si>
    <t>Tlumič hluku 400x300-1000, včetně sdružujícího plechového pláště, skladba jader 1x JTH 400/300/1000 - pro celkový útlum hluku pod Lw = 50 dB(A), čerstvý vzduch</t>
  </si>
  <si>
    <t>2137509527</t>
  </si>
  <si>
    <t>101-009</t>
  </si>
  <si>
    <t>Tlumič hluku 400x300-1500, včetně sdružujícího plechového pláště, skladba jader 1x JTH 400/300/1500 - pro celkový útlum hluku pod Lw = 50 dB(A), odpadní vzduch</t>
  </si>
  <si>
    <t>1139473482</t>
  </si>
  <si>
    <t>101-010</t>
  </si>
  <si>
    <t>Tlumič hluku 400x300-1500, včetně sdružujícího plechového pláště, skladba jader 1x JTH 400/300/1500 - pro celkový útlum hluku pod Lw = 50 dB(A), přiváděný vzduch</t>
  </si>
  <si>
    <t>175712907</t>
  </si>
  <si>
    <t>101-011</t>
  </si>
  <si>
    <t>Tlumič hluku 400x300-1500, včetně sdružujícího plechového pláště, skladba jader 1x JTH 400/300/1500 - pro celkový útlum hluku pod Lw = 50 dB(A), odváděný vzduch</t>
  </si>
  <si>
    <t>-1051964654</t>
  </si>
  <si>
    <t>101-012</t>
  </si>
  <si>
    <t>Nasávací kus 400x300 s ochrannou mřížkou proti vniknutí mechanických nečistot</t>
  </si>
  <si>
    <t>-1844205628</t>
  </si>
  <si>
    <t>101-013</t>
  </si>
  <si>
    <t>Výfukový kus 400x300 s ochrannou mřížkou proti vniknutí mechanických nečistot</t>
  </si>
  <si>
    <t>27245958</t>
  </si>
  <si>
    <t>101-014</t>
  </si>
  <si>
    <t>Regulační klapka čtyřhranná 200x200, ruční průtok = 480 až 620 m3/h</t>
  </si>
  <si>
    <t>-1760142564</t>
  </si>
  <si>
    <t>101-015</t>
  </si>
  <si>
    <t>Spiro potrubí Æ 160, L = 1000 mm</t>
  </si>
  <si>
    <t>142890291</t>
  </si>
  <si>
    <t>101-016</t>
  </si>
  <si>
    <t>Spiro potrubí Æ 100, L = 1000 mm</t>
  </si>
  <si>
    <t>1390642570</t>
  </si>
  <si>
    <t>101-017</t>
  </si>
  <si>
    <t>Oblouk 90o Æ 160</t>
  </si>
  <si>
    <t>2004063100</t>
  </si>
  <si>
    <t>101-018</t>
  </si>
  <si>
    <t>Oblouk 90o Æ 100</t>
  </si>
  <si>
    <t>583903618</t>
  </si>
  <si>
    <t>101-019</t>
  </si>
  <si>
    <t>Čtyřhranné potrubí z ocelového pozink. plechu spojovaného přírubami (standardní provedení) vč. spojovacího, těsnícího a montážního materiálu (počet tvarovek - odborný odhad do 40%)</t>
  </si>
  <si>
    <t>519028851</t>
  </si>
  <si>
    <t>101-020</t>
  </si>
  <si>
    <t>Tepelná izolace na VZT potrubí ve venkovním prostředí a na tlumiče hluku, minerální vlna tl. 40 mm + Al plech</t>
  </si>
  <si>
    <t>-1719617128</t>
  </si>
  <si>
    <t>101-021</t>
  </si>
  <si>
    <t>Protipožární izolace na VZT potrubí procházející 2.NP, minerální vlna tl. 40 mm + Al plech</t>
  </si>
  <si>
    <t>1203880543</t>
  </si>
  <si>
    <t>101-022</t>
  </si>
  <si>
    <t>Protipožární spékací výústková větrací tvarovka s odolností EI 45 do otvoru 400x100 (celkem 4 kusy 100x100) - včetně krycího plechu</t>
  </si>
  <si>
    <t>1535713354</t>
  </si>
  <si>
    <t>N.V.ND.VEN.10</t>
  </si>
  <si>
    <t>Zařízení poz. 10.1</t>
  </si>
  <si>
    <t>110-001</t>
  </si>
  <si>
    <t xml:space="preserve">10.1 - Venkovní kondenzační jednotka multisplitová VRF chladící výkon instalovaný – 33,50 kW chladící výkon provozní – 30,36 kW elektrický příkon - 9,77 kW, U = 3x 400 V, I = 15,5 A, dop. jištění 3x 32 A včetně soft-startéru váha - 320 kg vzduchový výkon </t>
  </si>
  <si>
    <t>1252331737</t>
  </si>
  <si>
    <t>10.1 - Venkovní kondenzační jednotka multisplitová VRF chladící výkon instalovaný – 33,50 kW chladící výkon provozní – 30,36 kW elektrický příkon - 9,77 kW, U = 3x 400 V, I = 15,5 A, dop. jištění 3x 32 A včetně soft-startéru váha - 320 kg vzduchový výkon - 12 200 m3/h chladivo - R410A</t>
  </si>
  <si>
    <t>110-002</t>
  </si>
  <si>
    <t>10.2 - Klimatizační kazetová jednotka chladící výkon instalovaný – 2,80 kW chladící výkon provozní – 2,58 kW elektrický příkon - 25 W, 230 V váha - 18 kg vzduchový výkon - 570 m3/h chladivo - R410A včetně dálkového ovládání, konzolí pro uchycení vnitřní j</t>
  </si>
  <si>
    <t>1268670715</t>
  </si>
  <si>
    <t>10.2 - Klimatizační kazetová jednotka chladící výkon instalovaný – 2,80 kW chladící výkon provozní – 2,58 kW elektrický příkon - 25 W, 230 V váha - 18 kg vzduchový výkon - 570 m3/h chladivo - R410A včetně dálkového ovládání, konzolí pro uchycení vnitřní jednotky a čerpadla kondenzátu</t>
  </si>
  <si>
    <t>110-003</t>
  </si>
  <si>
    <t>10.3 - Klimatizační kazetová jednotka chladící výkon instalovaný – 2,20 kW chladící výkon provozní – 2,02 kW elektrický příkon - 23 W, 230 V váha - 18 kg vzduchový výkon - 550 m3/h chladivo - R410A včetně dálkového ovládání, konzolí pro uchycení vnitřní j</t>
  </si>
  <si>
    <t>-623577608</t>
  </si>
  <si>
    <t>10.3 - Klimatizační kazetová jednotka chladící výkon instalovaný – 2,20 kW chladící výkon provozní – 2,02 kW elektrický příkon - 23 W, 230 V váha - 18 kg vzduchový výkon - 550 m3/h chladivo - R410A včetně dálkového ovládání, konzolí pro uchycení vnitřní jednotky a čerpadla kondenzátu</t>
  </si>
  <si>
    <t>110-004</t>
  </si>
  <si>
    <t>Rozbočka Y-55</t>
  </si>
  <si>
    <t>-782729495</t>
  </si>
  <si>
    <t>110-005</t>
  </si>
  <si>
    <t>Rozbočka Y-105</t>
  </si>
  <si>
    <t>-1275124363</t>
  </si>
  <si>
    <t>110-006</t>
  </si>
  <si>
    <t>Potrubí Cu (měděné) 1-1/8“</t>
  </si>
  <si>
    <t>1333249561</t>
  </si>
  <si>
    <t>110-007</t>
  </si>
  <si>
    <t>Potrubí Cu (měděné) 7/8“</t>
  </si>
  <si>
    <t>-250398163</t>
  </si>
  <si>
    <t>110-008</t>
  </si>
  <si>
    <t>Potrubí Cu (měděné) 5/8“</t>
  </si>
  <si>
    <t>1862070888</t>
  </si>
  <si>
    <t>110-009</t>
  </si>
  <si>
    <t>Potrubí Cu (měděné) 1/2“</t>
  </si>
  <si>
    <t>1238904167</t>
  </si>
  <si>
    <t>110-010</t>
  </si>
  <si>
    <t>Potrubí Cu (měděné) 3/8“</t>
  </si>
  <si>
    <t>695020344</t>
  </si>
  <si>
    <t>110-011</t>
  </si>
  <si>
    <t>Potrubí Cu (měděné) 1/4“</t>
  </si>
  <si>
    <t>2012839580</t>
  </si>
  <si>
    <t>110-012</t>
  </si>
  <si>
    <t>Izolace měděného potrubí 1-1/8“ z kaučukové pěny tl. 19 mm + Al oplechování proti klimatickým podmínkám ve venkovním prostředí</t>
  </si>
  <si>
    <t>1659891422</t>
  </si>
  <si>
    <t>110-013</t>
  </si>
  <si>
    <t>Izolace měděného potrubí 7/8“ z kaučukové pěny tl. 13 mm + Al polep</t>
  </si>
  <si>
    <t>-897991716</t>
  </si>
  <si>
    <t>110-014</t>
  </si>
  <si>
    <t>Izolace měděného potrubí 5/8“ z kaučukové pěny tl. 13 mm  + Al polep</t>
  </si>
  <si>
    <t>-93863263</t>
  </si>
  <si>
    <t>Izolace měděného potrubí 5/8“ z kaučukové pěny tl. 13 mm + Al polep</t>
  </si>
  <si>
    <t>110-015</t>
  </si>
  <si>
    <t>Izolace měděného potrubí 1/2“ z kaučukové pěny tl. 9 mm + oplechování proti klimatickým podmínkám ve venkovním prostředí</t>
  </si>
  <si>
    <t>867958609</t>
  </si>
  <si>
    <t>110-016</t>
  </si>
  <si>
    <t>Izolace měděného potrubí 3/8“ z kaučukové pěny tl. 9 mm  + Al polep</t>
  </si>
  <si>
    <t>-714045110</t>
  </si>
  <si>
    <t>Izolace měděného potrubí 3/8“ z kaučukové pěny tl. 9 mm + Al polep</t>
  </si>
  <si>
    <t>110-017</t>
  </si>
  <si>
    <t>Izolace měděného potrubí 1/4“ z kaučukové pěny tl. 9 mm  + Al polep</t>
  </si>
  <si>
    <t>-295235548</t>
  </si>
  <si>
    <t>Izolace měděného potrubí 1/4“ z kaučukové pěny tl. 9 mm + Al polep</t>
  </si>
  <si>
    <t>110-018</t>
  </si>
  <si>
    <t>Fitinky pro spojení měděného potrubí (kolena, spojky, šroubení) + upevňovací konzole pro vedení potrubí - odborný odhad 40 % z rovných dílů</t>
  </si>
  <si>
    <t>-230428162</t>
  </si>
  <si>
    <t>110-019</t>
  </si>
  <si>
    <t>Přechodové šroubení pro napojení měděného potrubí na klimatizační jednotky</t>
  </si>
  <si>
    <t>693569806</t>
  </si>
  <si>
    <t>110-020</t>
  </si>
  <si>
    <t>Chladivo R410A</t>
  </si>
  <si>
    <t>371776398</t>
  </si>
  <si>
    <t>N.V.ND.VEN.2</t>
  </si>
  <si>
    <t>Zařízení poz. 2.1</t>
  </si>
  <si>
    <t>102-001</t>
  </si>
  <si>
    <t>2.1 - Klimatizační vzduchotechnická jednotka rekuperační uzavírací klapky (ovládání servo, dodáno separátně 2 ks), filtry (F7 / M5), ohřívací komora (teplovodní 45/35 oC, topný výkon 2,9 kW), ventilátory (1,67 kW, 230 V, 7,2 A), zpětný zdroj tepla rotační</t>
  </si>
  <si>
    <t>351710308</t>
  </si>
  <si>
    <t>2.1 - Klimatizační vzduchotechnická jednotka rekuperační uzavírací klapky (ovládání servo, dodáno separátně 2 ks), filtry (F7 / M5), ohřívací komora (teplovodní 45/35 oC, topný výkon 2,9 kW), ventilátory (1,67 kW, 230 V, 7,2 A), zpětný zdroj tepla rotační, základový rám pod VZT jednotku, tlumící manžety pro napojení na potrubí Vpř = 1.000 m3/h, ppř externí = 300 Pa Vod = 1.000 m3/h, pod externí = 300 Pa váha - 220 kg provedení - venkovní, stojaté, levé připojení - VZT jednotka musí splňovat Nařízení komise EU č. 1253/2014 (Ecodesign 2018)</t>
  </si>
  <si>
    <t>Poznámka k položce:_x000D_
- Součástí ceny je dále:_x000D_
- MaR pro větrací jednotku (poz. 2.1) - včetně rozvaděče, rozvaděčové skříně, prokabelování (mezi VZT jednotkou a rozvaděčem), směšovacího uzle (oběhové čerpadlo + 3-cestný směšovací ventil) čidel, snímačů, montáže zařízení MaR, oživení a uvedení do provozu - požadavky na Měření a regulaci VZT jednotky viz technická zpráva !!! - cena je součástí položky 102-001</t>
  </si>
  <si>
    <t>102-003</t>
  </si>
  <si>
    <t>Vyústka 1225x200 s regulací R1, osazená do potrubí, přívod vzduchu průtok - V = 250 m3/h</t>
  </si>
  <si>
    <t>1064391410</t>
  </si>
  <si>
    <t>102-004</t>
  </si>
  <si>
    <t>Vyústka 1225x200 s regulací R1, osazená do potrubí, odvod vzduchu průtok - V = 250 m3/h</t>
  </si>
  <si>
    <t>-689385473</t>
  </si>
  <si>
    <t>102-005</t>
  </si>
  <si>
    <t>-414694625</t>
  </si>
  <si>
    <t>102-006</t>
  </si>
  <si>
    <t>-1176438959</t>
  </si>
  <si>
    <t>102-007</t>
  </si>
  <si>
    <t>220973459</t>
  </si>
  <si>
    <t>102-008</t>
  </si>
  <si>
    <t>1400201806</t>
  </si>
  <si>
    <t>102-009</t>
  </si>
  <si>
    <t>2079960008</t>
  </si>
  <si>
    <t>102-010</t>
  </si>
  <si>
    <t>-721614829</t>
  </si>
  <si>
    <t>102-011</t>
  </si>
  <si>
    <t>1750511895</t>
  </si>
  <si>
    <t>102-012</t>
  </si>
  <si>
    <t>454173154</t>
  </si>
  <si>
    <t>N.V.ND.VEN.3</t>
  </si>
  <si>
    <t>Zařízení poz. 3.1</t>
  </si>
  <si>
    <t>103-001</t>
  </si>
  <si>
    <t>3.1 - Nástěnný axiální odtahový ventilátor, připojení Æ 150 Vod = 120 m3/h, pod = 40 Pa elektrický příkon 35 W, 230 V váha - 1,5 kg</t>
  </si>
  <si>
    <t>-311635434</t>
  </si>
  <si>
    <t>103-002</t>
  </si>
  <si>
    <t>Spiro potrubí Æ 150, L = 1000 mm</t>
  </si>
  <si>
    <t>612765441</t>
  </si>
  <si>
    <t>103-003</t>
  </si>
  <si>
    <t>Protidešťová přetlaková žaluzie pro zakrytí otvoru Æ 150, s ochrannou mřížkou proti vniknutí mechanických nečistot</t>
  </si>
  <si>
    <t>-1969993595</t>
  </si>
  <si>
    <t>N.V.ND.VEN.4</t>
  </si>
  <si>
    <t>Zařízení poz. 4.1</t>
  </si>
  <si>
    <t>104-001</t>
  </si>
  <si>
    <t>4.1 - Potrubní odtahový ventilátor diagonální Æ 160 Vod = 300 m3/h, pod = 170 Pa elektrický příkon 53 W, 230 V, 0,21 A váha - 2,7 kg</t>
  </si>
  <si>
    <t>159535928</t>
  </si>
  <si>
    <t>104-002</t>
  </si>
  <si>
    <t>Odvodní talířový plastový ventil Æ 160 průtok - V = 120 až 180 m3/h</t>
  </si>
  <si>
    <t>-815939788</t>
  </si>
  <si>
    <t>104-003</t>
  </si>
  <si>
    <t>823467172</t>
  </si>
  <si>
    <t>104-004</t>
  </si>
  <si>
    <t>Odbočka jednoduchá 90o Æ 160-Æ 160</t>
  </si>
  <si>
    <t>610346266</t>
  </si>
  <si>
    <t>104-005</t>
  </si>
  <si>
    <t>1380739773</t>
  </si>
  <si>
    <t>104-006</t>
  </si>
  <si>
    <t>Výfuková hlavice Æ 160</t>
  </si>
  <si>
    <t>1358017386</t>
  </si>
  <si>
    <t>N.V.ND.VEN.5</t>
  </si>
  <si>
    <t>Zařízení poz. 5.1</t>
  </si>
  <si>
    <t>105-001</t>
  </si>
  <si>
    <t>4.1 - Potrubní odtahový ventilátor diagonální Æ 160 Vod = 160 m3/h, pod = 170 Pa elektrický příkon 53 W, 230 V, 0,21 A váha - 2,7 kg</t>
  </si>
  <si>
    <t>949398905</t>
  </si>
  <si>
    <t>105-002</t>
  </si>
  <si>
    <t>Odvodní talířový plastový ventil Æ 100 průtok - V = 30 až 80 m3/h</t>
  </si>
  <si>
    <t>-170073886</t>
  </si>
  <si>
    <t>105-003</t>
  </si>
  <si>
    <t>1908397910</t>
  </si>
  <si>
    <t>105-004</t>
  </si>
  <si>
    <t>192711257</t>
  </si>
  <si>
    <t>105-005</t>
  </si>
  <si>
    <t>Odbočka jednoduchá 90o Æ 160-Æ 100</t>
  </si>
  <si>
    <t>1083471722</t>
  </si>
  <si>
    <t>105-006</t>
  </si>
  <si>
    <t>Odbočka jednoduchá 90o Æ 100-Æ 100</t>
  </si>
  <si>
    <t>1913017883</t>
  </si>
  <si>
    <t>105-007</t>
  </si>
  <si>
    <t>649473525</t>
  </si>
  <si>
    <t>105-008</t>
  </si>
  <si>
    <t>-19255629</t>
  </si>
  <si>
    <t>105-009</t>
  </si>
  <si>
    <t>Přechod Æ 160 - Æ 100</t>
  </si>
  <si>
    <t>499848289</t>
  </si>
  <si>
    <t>105-010</t>
  </si>
  <si>
    <t>-1441471220</t>
  </si>
  <si>
    <t>N.V.ND.VEN.6</t>
  </si>
  <si>
    <t>Zařízení poz. 6.1</t>
  </si>
  <si>
    <t>106-001</t>
  </si>
  <si>
    <t>6.1 - Nástěnný axiální odtahový ventilátor, připojení Æ 100 Vod = 40 m3/h, pod = 20 Pa elektrický příkon 17 W, 230 V váha - 0,4 kg</t>
  </si>
  <si>
    <t>831674210</t>
  </si>
  <si>
    <t>106-002</t>
  </si>
  <si>
    <t>1955339000</t>
  </si>
  <si>
    <t>106-003</t>
  </si>
  <si>
    <t>Protidešťová přetlaková žaluzie pro zakrytí otvoru Æ 100, s ochrannou mřížkou proti vniknutí mechanických nečistot</t>
  </si>
  <si>
    <t>-2042919110</t>
  </si>
  <si>
    <t>N.V.ND.VEN.7</t>
  </si>
  <si>
    <t>Zařízení poz. 7.1</t>
  </si>
  <si>
    <t>107-001</t>
  </si>
  <si>
    <t>7.1 - Nástěnný axiální odtahový ventilátor, připojení Æ 100 Vod = 40 m3/h, pod = 20 Pa elektrický příkon 17 W, 230 V váha - 0,4 kg</t>
  </si>
  <si>
    <t>286020590</t>
  </si>
  <si>
    <t>107-002</t>
  </si>
  <si>
    <t>1551875135</t>
  </si>
  <si>
    <t>107-003</t>
  </si>
  <si>
    <t>-1046017642</t>
  </si>
  <si>
    <t>N.V.ND.VEN.8</t>
  </si>
  <si>
    <t>Zařízení poz. 8.1</t>
  </si>
  <si>
    <t>108-001</t>
  </si>
  <si>
    <t>8.1 - Nástěnný axiální odtahový ventilátor, připojení Æ 150 Vod = 120 m3/h, pod = 40 Pa elektrický příkon 35 W, 230 V váha - 1,5 kg</t>
  </si>
  <si>
    <t>1957143244</t>
  </si>
  <si>
    <t>108-002</t>
  </si>
  <si>
    <t>1256257970</t>
  </si>
  <si>
    <t>108-003</t>
  </si>
  <si>
    <t>1315523693</t>
  </si>
  <si>
    <t>N.V.ND.VEN.9</t>
  </si>
  <si>
    <t>Zařízení poz. 9.1</t>
  </si>
  <si>
    <t>109-001</t>
  </si>
  <si>
    <t>9.1 - Nástěnný axiální odtahový ventilátor, připojení Æ 150 Vod = 120 m3/h, pod = 40 Pa elektrický příkon 35 W, 230 V váha - 1,5 kg teplotní odolnost - 40 oC</t>
  </si>
  <si>
    <t>455908554</t>
  </si>
  <si>
    <t>109-002</t>
  </si>
  <si>
    <t>444169153</t>
  </si>
  <si>
    <t>109-003</t>
  </si>
  <si>
    <t>-410581561</t>
  </si>
  <si>
    <t>N.V.PM.VZTP</t>
  </si>
  <si>
    <t>Ostatní materiál</t>
  </si>
  <si>
    <t>222-001</t>
  </si>
  <si>
    <t>1170584181</t>
  </si>
  <si>
    <t>222-002</t>
  </si>
  <si>
    <t>1539912305</t>
  </si>
  <si>
    <t>20-009-200.6 - Zařízení zdravotně technických instalací</t>
  </si>
  <si>
    <t xml:space="preserve">    8 - Trubní vedení</t>
  </si>
  <si>
    <t xml:space="preserve">    721 - Zdravotechnika - vnitřní kanalizace</t>
  </si>
  <si>
    <t xml:space="preserve">    722 - Zdravotechnika - vnitřní vodovod</t>
  </si>
  <si>
    <t xml:space="preserve">    725 - Zdravotechnika - zařizovací předměty</t>
  </si>
  <si>
    <t xml:space="preserve">      OST - Stavební přípomoce</t>
  </si>
  <si>
    <t>132212231</t>
  </si>
  <si>
    <t>Hloubení rýh š do 2000 mm v soudržných horninách třídy těžitelnosti I skupiny 3 objemu do 10 m3 při překopech inženýrských sítí ručně</t>
  </si>
  <si>
    <t>-1084694736</t>
  </si>
  <si>
    <t>Hloubení rýh šířky přes 800 do 2 000 mm při překopech inženýrských sítí ručně zapažených i nezapažených, s urovnáním dna do předepsaného profilu a spádu objemu do 10 m3 v hornině třídy těžitelnosti I skupiny 3 soudržných</t>
  </si>
  <si>
    <t>https://podminky.urs.cz/item/CS_URS_2024_01/132212231</t>
  </si>
  <si>
    <t>"výkopové práce pro ležatou kanalizaci 1.NP</t>
  </si>
  <si>
    <t>((1,12+1,47)/2)*1,1*12,5</t>
  </si>
  <si>
    <t>((1,44+1,46)/2)*1,1*1</t>
  </si>
  <si>
    <t>((1,32+1,39)/2)*1,1*2,5</t>
  </si>
  <si>
    <t>((1,26+1,34)/2)*1,1*2,1</t>
  </si>
  <si>
    <t>((1,29+1,34)/2)*1,1*1</t>
  </si>
  <si>
    <t>((1,25+1,27)/2)*1,1*0,6</t>
  </si>
  <si>
    <t>((1,22+1,24)/2)*1,1*1</t>
  </si>
  <si>
    <t>((1,03+1,15)/2)*1,1*6,5</t>
  </si>
  <si>
    <t>((0,86+1,15)/2)*1,1*10</t>
  </si>
  <si>
    <t>((0,94+1,1)/2)*1,1*5,5</t>
  </si>
  <si>
    <t>((0,95+1)/2)*1,1*1,6</t>
  </si>
  <si>
    <t>"výkopové práce mimo budovu</t>
  </si>
  <si>
    <t>((1,46+1,65)/2)*1,2*5,8</t>
  </si>
  <si>
    <t>((1,25+1,39)/2)*1,2*5,8</t>
  </si>
  <si>
    <t>1943313977</t>
  </si>
  <si>
    <t>https://podminky.urs.cz/item/CS_URS_2024_01/162751117</t>
  </si>
  <si>
    <t>76,508-58,943</t>
  </si>
  <si>
    <t>-1650598581</t>
  </si>
  <si>
    <t>https://podminky.urs.cz/item/CS_URS_2024_01/162751119</t>
  </si>
  <si>
    <t>17,565*10 'Přepočtené koeficientem množství</t>
  </si>
  <si>
    <t>518733812</t>
  </si>
  <si>
    <t>https://podminky.urs.cz/item/CS_URS_2024_01/167111101</t>
  </si>
  <si>
    <t>171201221</t>
  </si>
  <si>
    <t>Poplatek za uložení na skládce (skládkovné) zeminy a kamení kód odpadu 17 05 04</t>
  </si>
  <si>
    <t>191170576</t>
  </si>
  <si>
    <t>Poplatek za uložení stavebního odpadu na skládce (skládkovné) zeminy a kamení zatříděného do Katalogu odpadů pod kódem 17 05 04</t>
  </si>
  <si>
    <t>https://podminky.urs.cz/item/CS_URS_2024_01/171201221</t>
  </si>
  <si>
    <t>17,565*1,4 'Přepočtené koeficientem množství</t>
  </si>
  <si>
    <t>174112101</t>
  </si>
  <si>
    <t>Zásyp jam, šachet a rýh do 30 m3 sypaninou se zhutněním při překopech inženýrských sítí ručně</t>
  </si>
  <si>
    <t>-89982138</t>
  </si>
  <si>
    <t>Zásyp sypaninou z jakékoliv horniny při překopech inženýrských sítí ručně objemu do 30 m3 s uložením výkopku ve vrstvách se zhutněním jam, šachet, rýh nebo kolem objektů v těchto vykopávkách</t>
  </si>
  <si>
    <t>https://podminky.urs.cz/item/CS_URS_2024_01/174112101</t>
  </si>
  <si>
    <t>76,508-17,565</t>
  </si>
  <si>
    <t>451573111</t>
  </si>
  <si>
    <t>Lože pod potrubí otevřený výkop ze štěrkopísku</t>
  </si>
  <si>
    <t>23243172</t>
  </si>
  <si>
    <t>Lože pod potrubí, stoky a drobné objekty v otevřeném výkopu z písku a štěrkopísku do 63 mm</t>
  </si>
  <si>
    <t>https://podminky.urs.cz/item/CS_URS_2024_01/451573111</t>
  </si>
  <si>
    <t>(12,5+1+2,5+2,1+1+0,6+1+6,5+10+55+1,6)*1,1*0,15</t>
  </si>
  <si>
    <t>(5,8+5,8)*1,2*0,15</t>
  </si>
  <si>
    <t>Trubní vedení</t>
  </si>
  <si>
    <t>894812199.R</t>
  </si>
  <si>
    <t>Napojení na stávající revizní šachtu vč. vyvrtání otvoru do šachty a utěsnění potrubí DN 150</t>
  </si>
  <si>
    <t>-524225564</t>
  </si>
  <si>
    <t>1992569122</t>
  </si>
  <si>
    <t>https://podminky.urs.cz/item/CS_URS_2024_01/998011009</t>
  </si>
  <si>
    <t>721</t>
  </si>
  <si>
    <t>Zdravotechnika - vnitřní kanalizace</t>
  </si>
  <si>
    <t>721110809.R</t>
  </si>
  <si>
    <t>Demontáž stávajících rozvodů kanalizace</t>
  </si>
  <si>
    <t>-1796433623</t>
  </si>
  <si>
    <t>721173402</t>
  </si>
  <si>
    <t>Potrubí kanalizační z PVC SN 4 svodné DN 125</t>
  </si>
  <si>
    <t>1813863464</t>
  </si>
  <si>
    <t>Potrubí z trub PVC SN4 svodné (ležaté) DN 125</t>
  </si>
  <si>
    <t>https://podminky.urs.cz/item/CS_URS_2024_01/721173402</t>
  </si>
  <si>
    <t>721173403</t>
  </si>
  <si>
    <t>Potrubí kanalizační z PVC SN 4 svodné DN 160</t>
  </si>
  <si>
    <t>-623850916</t>
  </si>
  <si>
    <t>Potrubí z trub PVC SN4 svodné (ležaté) DN 160</t>
  </si>
  <si>
    <t>https://podminky.urs.cz/item/CS_URS_2024_01/721173403</t>
  </si>
  <si>
    <t>721174025</t>
  </si>
  <si>
    <t>Potrubí kanalizační z PP odpadní DN 110</t>
  </si>
  <si>
    <t>-839760450</t>
  </si>
  <si>
    <t>Potrubí z trub polypropylenových odpadní (svislé) DN 110</t>
  </si>
  <si>
    <t>https://podminky.urs.cz/item/CS_URS_2024_01/721174025</t>
  </si>
  <si>
    <t>721174026</t>
  </si>
  <si>
    <t>Potrubí kanalizační z PP odpadní DN 125</t>
  </si>
  <si>
    <t>-1778948155</t>
  </si>
  <si>
    <t>Potrubí z trub polypropylenových odpadní (svislé) DN 125</t>
  </si>
  <si>
    <t>https://podminky.urs.cz/item/CS_URS_2024_01/721174026</t>
  </si>
  <si>
    <t>721174041</t>
  </si>
  <si>
    <t>Potrubí kanalizační z PP připojovací DN 32</t>
  </si>
  <si>
    <t>1084669148</t>
  </si>
  <si>
    <t>Potrubí z trub polypropylenových připojovací DN 32</t>
  </si>
  <si>
    <t>https://podminky.urs.cz/item/CS_URS_2024_01/721174041</t>
  </si>
  <si>
    <t>721174042</t>
  </si>
  <si>
    <t>Potrubí kanalizační z PP připojovací DN 40</t>
  </si>
  <si>
    <t>1475994307</t>
  </si>
  <si>
    <t>Potrubí z trub polypropylenových připojovací DN 40</t>
  </si>
  <si>
    <t>https://podminky.urs.cz/item/CS_URS_2024_01/721174042</t>
  </si>
  <si>
    <t>721174043</t>
  </si>
  <si>
    <t>Potrubí kanalizační z PP připojovací DN 50</t>
  </si>
  <si>
    <t>1525270917</t>
  </si>
  <si>
    <t>Potrubí z trub polypropylenových připojovací DN 50</t>
  </si>
  <si>
    <t>https://podminky.urs.cz/item/CS_URS_2024_01/721174043</t>
  </si>
  <si>
    <t>721174045</t>
  </si>
  <si>
    <t>Potrubí kanalizační z PP připojovací DN 110</t>
  </si>
  <si>
    <t>-1392740375</t>
  </si>
  <si>
    <t>Potrubí z trub polypropylenových připojovací DN 110</t>
  </si>
  <si>
    <t>https://podminky.urs.cz/item/CS_URS_2024_01/721174045</t>
  </si>
  <si>
    <t>721194104</t>
  </si>
  <si>
    <t>Vyvedení a upevnění odpadních výpustek DN 40</t>
  </si>
  <si>
    <t>-271311749</t>
  </si>
  <si>
    <t>Vyměření přípojek na potrubí vyvedení a upevnění odpadních výpustek DN 40</t>
  </si>
  <si>
    <t>https://podminky.urs.cz/item/CS_URS_2024_01/721194104</t>
  </si>
  <si>
    <t>721194105</t>
  </si>
  <si>
    <t>Vyvedení a upevnění odpadních výpustek DN 50</t>
  </si>
  <si>
    <t>-683220980</t>
  </si>
  <si>
    <t>Vyměření přípojek na potrubí vyvedení a upevnění odpadních výpustek DN 50</t>
  </si>
  <si>
    <t>https://podminky.urs.cz/item/CS_URS_2024_01/721194105</t>
  </si>
  <si>
    <t>721194109</t>
  </si>
  <si>
    <t>Vyvedení a upevnění odpadních výpustek DN 110</t>
  </si>
  <si>
    <t>-342560059</t>
  </si>
  <si>
    <t>Vyměření přípojek na potrubí vyvedení a upevnění odpadních výpustek DN 110</t>
  </si>
  <si>
    <t>https://podminky.urs.cz/item/CS_URS_2024_01/721194109</t>
  </si>
  <si>
    <t>721211422</t>
  </si>
  <si>
    <t>Vpusť podlahová se svislým odtokem DN 50/75/110 mřížka nerez 138x138</t>
  </si>
  <si>
    <t>-1991067935</t>
  </si>
  <si>
    <t>Podlahové vpusti se svislým odtokem DN 50/75/110 mřížka nerez 138x138</t>
  </si>
  <si>
    <t>https://podminky.urs.cz/item/CS_URS_2024_01/721211422</t>
  </si>
  <si>
    <t>721226511</t>
  </si>
  <si>
    <t>Zápachová uzávěrka podomítková pro pračku a myčku DN 40</t>
  </si>
  <si>
    <t>-976729494</t>
  </si>
  <si>
    <t>Zápachové uzávěrky podomítkové (Pe) s krycí deskou pro pračku a myčku DN 40</t>
  </si>
  <si>
    <t>https://podminky.urs.cz/item/CS_URS_2024_01/721226511</t>
  </si>
  <si>
    <t>721233213</t>
  </si>
  <si>
    <t>Střešní vtok polypropylen PP pro pochůzné střechy svislý odtok DN 125</t>
  </si>
  <si>
    <t>-2078378343</t>
  </si>
  <si>
    <t>Střešní vtoky (vpusti) polypropylenové (PP) pro pochůzné střechy s odtokem svislým DN 125</t>
  </si>
  <si>
    <t>https://podminky.urs.cz/item/CS_URS_2024_01/721233213</t>
  </si>
  <si>
    <t>721273153</t>
  </si>
  <si>
    <t>Hlavice ventilační polypropylen PP DN 110</t>
  </si>
  <si>
    <t>-1587250218</t>
  </si>
  <si>
    <t>Ventilační hlavice z polypropylenu (PP) DN 110</t>
  </si>
  <si>
    <t>https://podminky.urs.cz/item/CS_URS_2024_01/721273153</t>
  </si>
  <si>
    <t>721274123</t>
  </si>
  <si>
    <t>Přivzdušňovací ventil vnitřní odpadních potrubí DN 100</t>
  </si>
  <si>
    <t>312114413</t>
  </si>
  <si>
    <t>Ventily přivzdušňovací odpadních potrubí vnitřní DN 100</t>
  </si>
  <si>
    <t>https://podminky.urs.cz/item/CS_URS_2024_01/721274123</t>
  </si>
  <si>
    <t>721290111</t>
  </si>
  <si>
    <t>Zkouška těsnosti potrubí kanalizace vodou DN do 125</t>
  </si>
  <si>
    <t>-2046925954</t>
  </si>
  <si>
    <t>Zkouška těsnosti kanalizace v objektech vodou do DN 125</t>
  </si>
  <si>
    <t>https://podminky.urs.cz/item/CS_URS_2024_01/721290111</t>
  </si>
  <si>
    <t>721290112</t>
  </si>
  <si>
    <t>Zkouška těsnosti potrubí kanalizace vodou DN 150/DN 200</t>
  </si>
  <si>
    <t>1263622358</t>
  </si>
  <si>
    <t>Zkouška těsnosti kanalizace v objektech vodou DN 150 nebo DN 200</t>
  </si>
  <si>
    <t>https://podminky.urs.cz/item/CS_URS_2024_01/721290112</t>
  </si>
  <si>
    <t>998721112</t>
  </si>
  <si>
    <t>Přesun hmot tonážní pro vnitřní kanalizaci s omezením mechanizace v objektech v přes 6 do 12 m</t>
  </si>
  <si>
    <t>638628121</t>
  </si>
  <si>
    <t>Přesun hmot pro vnitřní kanalizaci stanovený z hmotnosti přesunovaného materiálu vodorovná dopravní vzdálenost do 50 m s omezením mechanizace v objektech výšky přes 6 do 12 m</t>
  </si>
  <si>
    <t>https://podminky.urs.cz/item/CS_URS_2024_01/998721112</t>
  </si>
  <si>
    <t>722</t>
  </si>
  <si>
    <t>Zdravotechnika - vnitřní vodovod</t>
  </si>
  <si>
    <t>722110819</t>
  </si>
  <si>
    <t>Demontáž stávajících rozvodů vodovodu</t>
  </si>
  <si>
    <t>1301346814</t>
  </si>
  <si>
    <t>722140114</t>
  </si>
  <si>
    <t>Potrubí vodovodní z ušlechtilé oceli spojované lisováním D 28x1,2 mm</t>
  </si>
  <si>
    <t>-1021267442</t>
  </si>
  <si>
    <t>Potrubí z ocelových trubek z ušlechtilé oceli (nerez) spojované lisováním PN 16 do 85°C Ø 28/1,2</t>
  </si>
  <si>
    <t>https://podminky.urs.cz/item/CS_URS_2024_01/722140114</t>
  </si>
  <si>
    <t>722140115</t>
  </si>
  <si>
    <t>Potrubí vodovodní z ušlechtilé oceli spojované lisováním D 35x 1,5 mm</t>
  </si>
  <si>
    <t>1627786237</t>
  </si>
  <si>
    <t>Potrubí z ocelových trubek z ušlechtilé oceli (nerez) spojované lisováním PN 16 do 85°C Ø 35/1,5</t>
  </si>
  <si>
    <t>https://podminky.urs.cz/item/CS_URS_2024_01/722140115</t>
  </si>
  <si>
    <t>722174002</t>
  </si>
  <si>
    <t>Potrubí vodovodní plastové PPR svar polyfúze PN 16 D 20x2,8 mm</t>
  </si>
  <si>
    <t>-407494199</t>
  </si>
  <si>
    <t>Potrubí z plastových trubek z polypropylenu PPR svařovaných polyfúzně PN 16 (SDR 7,4) D 20 x 2,8</t>
  </si>
  <si>
    <t>https://podminky.urs.cz/item/CS_URS_2024_01/722174002</t>
  </si>
  <si>
    <t>722174003</t>
  </si>
  <si>
    <t>Potrubí vodovodní plastové PPR svar polyfúze PN 16 D 25x3,5 mm</t>
  </si>
  <si>
    <t>-2023040510</t>
  </si>
  <si>
    <t>Potrubí z plastových trubek z polypropylenu PPR svařovaných polyfúzně PN 16 (SDR 7,4) D 25 x 3,5</t>
  </si>
  <si>
    <t>https://podminky.urs.cz/item/CS_URS_2024_01/722174003</t>
  </si>
  <si>
    <t>722174004</t>
  </si>
  <si>
    <t>Potrubí vodovodní plastové PPR svar polyfúze PN 16 D 32x4,4 mm</t>
  </si>
  <si>
    <t>684424225</t>
  </si>
  <si>
    <t>Potrubí z plastových trubek z polypropylenu PPR svařovaných polyfúzně PN 16 (SDR 7,4) D 32 x 4,4</t>
  </si>
  <si>
    <t>https://podminky.urs.cz/item/CS_URS_2024_01/722174004</t>
  </si>
  <si>
    <t>722174005</t>
  </si>
  <si>
    <t>Potrubí vodovodní plastové PPR svar polyfúze PN 16 D 40x5,5 mm</t>
  </si>
  <si>
    <t>569994722</t>
  </si>
  <si>
    <t>Potrubí z plastových trubek z polypropylenu PPR svařovaných polyfúzně PN 16 (SDR 7,4) D 40 x 5,5</t>
  </si>
  <si>
    <t>https://podminky.urs.cz/item/CS_URS_2024_01/722174005</t>
  </si>
  <si>
    <t>722174006</t>
  </si>
  <si>
    <t>Potrubí vodovodní plastové PPR svar polyfúze PN 16 D 50x6,9 mm</t>
  </si>
  <si>
    <t>-624407140</t>
  </si>
  <si>
    <t>Potrubí z plastových trubek z polypropylenu PPR svařovaných polyfúzně PN 16 (SDR 7,4) D 50 x 6,9</t>
  </si>
  <si>
    <t>https://podminky.urs.cz/item/CS_URS_2024_01/722174006</t>
  </si>
  <si>
    <t>722174062</t>
  </si>
  <si>
    <t>Potrubí vodovodní plastové křížení PPR svar polyfúze PN 20 D 20x3,4 mm</t>
  </si>
  <si>
    <t>1013092328</t>
  </si>
  <si>
    <t>Potrubí z plastových trubek z polypropylenu PPR svařovaných polyfúzně křížení potrubí (PPR) PN 20 (SDR 6) D 20 x 3,4</t>
  </si>
  <si>
    <t>https://podminky.urs.cz/item/CS_URS_2024_01/722174062</t>
  </si>
  <si>
    <t>722174063</t>
  </si>
  <si>
    <t>Potrubí vodovodní plastové křížení PPR svar polyfúze PN 20 D 25x4,2 mm</t>
  </si>
  <si>
    <t>2073640014</t>
  </si>
  <si>
    <t>Potrubí z plastových trubek z polypropylenu PPR svařovaných polyfúzně křížení potrubí (PPR) PN 20 (SDR 6) D 25 x 4,2</t>
  </si>
  <si>
    <t>https://podminky.urs.cz/item/CS_URS_2024_01/722174063</t>
  </si>
  <si>
    <t>722174064</t>
  </si>
  <si>
    <t>Potrubí vodovodní plastové křížení PPR svar polyfúze PN 20 D 32x5,4 mm</t>
  </si>
  <si>
    <t>-60633722</t>
  </si>
  <si>
    <t>Potrubí z plastových trubek z polypropylenu PPR svařovaných polyfúzně křížení potrubí (PPR) PN 20 (SDR 6) D 32 x 5,4</t>
  </si>
  <si>
    <t>https://podminky.urs.cz/item/CS_URS_2024_01/722174064</t>
  </si>
  <si>
    <t>722174072</t>
  </si>
  <si>
    <t>Potrubí vodovodní plastové kompenzační smyčka PPR svar polyfúze PN 20 D 20x3,4 mm</t>
  </si>
  <si>
    <t>-510921900</t>
  </si>
  <si>
    <t>Potrubí z plastových trubek z polypropylenu PPR svařovaných polyfúzně kompenzační smyčky na potrubí (PPR) D 20 x 3,4</t>
  </si>
  <si>
    <t>https://podminky.urs.cz/item/CS_URS_2024_01/722174072</t>
  </si>
  <si>
    <t>722174074</t>
  </si>
  <si>
    <t>Potrubí vodovodní plastové kompenzační smyčka PPR svar polyfúze PN 20 D 32x5,4 mm</t>
  </si>
  <si>
    <t>-1457891797</t>
  </si>
  <si>
    <t>Potrubí z plastových trubek z polypropylenu PPR svařovaných polyfúzně kompenzační smyčky na potrubí (PPR) D 32 x 5,4</t>
  </si>
  <si>
    <t>https://podminky.urs.cz/item/CS_URS_2024_01/722174074</t>
  </si>
  <si>
    <t>722174075</t>
  </si>
  <si>
    <t>Potrubí vodovodní plastové kompenzační smyčka PPR svar polyfúze PN 20 D 40x6,7 mm</t>
  </si>
  <si>
    <t>-240740045</t>
  </si>
  <si>
    <t>Potrubí z plastových trubek z polypropylenu PPR svařovaných polyfúzně kompenzační smyčky na potrubí (PPR) D 40 x 6,7</t>
  </si>
  <si>
    <t>https://podminky.urs.cz/item/CS_URS_2024_01/722174075</t>
  </si>
  <si>
    <t>722181231</t>
  </si>
  <si>
    <t>Ochrana vodovodního potrubí přilepenými termoizolačními trubicemi z PE tl přes 9 do 13 mm DN do 22 mm</t>
  </si>
  <si>
    <t>-1470065870</t>
  </si>
  <si>
    <t>Ochrana potrubí termoizolačními trubicemi z pěnového polyetylenu PE přilepenými v příčných a podélných spojích, tloušťky izolace přes 9 do 13 mm, vnitřního průměru izolace DN do 22 mm</t>
  </si>
  <si>
    <t>https://podminky.urs.cz/item/CS_URS_2024_01/722181231</t>
  </si>
  <si>
    <t>722181232</t>
  </si>
  <si>
    <t>Ochrana vodovodního potrubí přilepenými termoizolačními trubicemi z PE tl přes 9 do 13 mm DN přes 22 do 45 mm</t>
  </si>
  <si>
    <t>137263981</t>
  </si>
  <si>
    <t>Ochrana potrubí termoizolačními trubicemi z pěnového polyetylenu PE přilepenými v příčných a podélných spojích, tloušťky izolace přes 9 do 13 mm, vnitřního průměru izolace DN přes 22 do 45 mm</t>
  </si>
  <si>
    <t>https://podminky.urs.cz/item/CS_URS_2024_01/722181232</t>
  </si>
  <si>
    <t>722181233</t>
  </si>
  <si>
    <t>Ochrana vodovodního potrubí přilepenými termoizolačními trubicemi z PE tl přes 9 do 13 mm DN přes 45 do 63 mm</t>
  </si>
  <si>
    <t>-97075020</t>
  </si>
  <si>
    <t>Ochrana potrubí termoizolačními trubicemi z pěnového polyetylenu PE přilepenými v příčných a podélných spojích, tloušťky izolace přes 9 do 13 mm, vnitřního průměru izolace DN přes 45 do 63 mm</t>
  </si>
  <si>
    <t>https://podminky.urs.cz/item/CS_URS_2024_01/722181233</t>
  </si>
  <si>
    <t>722182011</t>
  </si>
  <si>
    <t>Podpůrný žlab pro potrubí D 20</t>
  </si>
  <si>
    <t>2092594280</t>
  </si>
  <si>
    <t>Podpůrný žlab pro potrubí průměru D 20</t>
  </si>
  <si>
    <t>https://podminky.urs.cz/item/CS_URS_2024_01/722182011</t>
  </si>
  <si>
    <t>722182013</t>
  </si>
  <si>
    <t>Podpůrný žlab pro potrubí D 32</t>
  </si>
  <si>
    <t>-1765983901</t>
  </si>
  <si>
    <t>Podpůrný žlab pro potrubí průměru D 32</t>
  </si>
  <si>
    <t>https://podminky.urs.cz/item/CS_URS_2024_01/722182013</t>
  </si>
  <si>
    <t>722182014</t>
  </si>
  <si>
    <t>Podpůrný žlab pro potrubí D 40</t>
  </si>
  <si>
    <t>-1662491823</t>
  </si>
  <si>
    <t>Podpůrný žlab pro potrubí průměru D 40</t>
  </si>
  <si>
    <t>https://podminky.urs.cz/item/CS_URS_2024_01/722182014</t>
  </si>
  <si>
    <t>722182015</t>
  </si>
  <si>
    <t>Podpůrný žlab pro potrubí D 50</t>
  </si>
  <si>
    <t>-1481087148</t>
  </si>
  <si>
    <t>Podpůrný žlab pro potrubí průměru D 50</t>
  </si>
  <si>
    <t>https://podminky.urs.cz/item/CS_URS_2024_01/722182015</t>
  </si>
  <si>
    <t>722190401</t>
  </si>
  <si>
    <t>Vyvedení a upevnění výpustku DN do 25</t>
  </si>
  <si>
    <t>-253086924</t>
  </si>
  <si>
    <t>Zřízení přípojek na potrubí vyvedení a upevnění výpustek do DN 25</t>
  </si>
  <si>
    <t>https://podminky.urs.cz/item/CS_URS_2024_01/722190401</t>
  </si>
  <si>
    <t>722212440</t>
  </si>
  <si>
    <t>Orientační štítky na zeď</t>
  </si>
  <si>
    <t>soubor</t>
  </si>
  <si>
    <t>1109872730</t>
  </si>
  <si>
    <t>Armatury přírubové šoupátka orientační štítky na zeď</t>
  </si>
  <si>
    <t>https://podminky.urs.cz/item/CS_URS_2024_01/722212440</t>
  </si>
  <si>
    <t>722220111</t>
  </si>
  <si>
    <t>Nástěnka pro výtokový ventil G 1/2" s jedním závitem</t>
  </si>
  <si>
    <t>-18456430</t>
  </si>
  <si>
    <t>Armatury s jedním závitem nástěnky pro výtokový ventil G 1/2"</t>
  </si>
  <si>
    <t>https://podminky.urs.cz/item/CS_URS_2024_01/722220111</t>
  </si>
  <si>
    <t>722220112</t>
  </si>
  <si>
    <t>Nástěnka pro výtokový ventil G 3/4" s jedním závitem</t>
  </si>
  <si>
    <t>556454181</t>
  </si>
  <si>
    <t>Armatury s jedním závitem nástěnky pro výtokový ventil G 3/4"</t>
  </si>
  <si>
    <t>https://podminky.urs.cz/item/CS_URS_2024_01/722220112</t>
  </si>
  <si>
    <t>722220121</t>
  </si>
  <si>
    <t>Nástěnka pro baterii G 1/2" s jedním závitem</t>
  </si>
  <si>
    <t>pár</t>
  </si>
  <si>
    <t>-592921848</t>
  </si>
  <si>
    <t>Armatury s jedním závitem nástěnky pro baterii G 1/2"</t>
  </si>
  <si>
    <t>https://podminky.urs.cz/item/CS_URS_2024_01/722220121</t>
  </si>
  <si>
    <t>722220231</t>
  </si>
  <si>
    <t>Přechodka dGK PPR PN 20 D 20 x G 1/2" s kovovým vnitřním závitem</t>
  </si>
  <si>
    <t>-114909259</t>
  </si>
  <si>
    <t>Armatury s jedním závitem přechodové tvarovky PPR, PN 20 (SDR 6) s kovovým závitem vnitřním přechodky dGK D 20 x G 1/2"</t>
  </si>
  <si>
    <t>https://podminky.urs.cz/item/CS_URS_2024_01/722220231</t>
  </si>
  <si>
    <t>722220232</t>
  </si>
  <si>
    <t>Přechodka dGK PPR PN 20 D 25 x G 3/4" s kovovým vnitřním závitem</t>
  </si>
  <si>
    <t>2001376085</t>
  </si>
  <si>
    <t>Armatury s jedním závitem přechodové tvarovky PPR, PN 20 (SDR 6) s kovovým závitem vnitřním přechodky dGK D 25 x G 3/4"</t>
  </si>
  <si>
    <t>https://podminky.urs.cz/item/CS_URS_2024_01/722220232</t>
  </si>
  <si>
    <t>722220233</t>
  </si>
  <si>
    <t>Přechodka dGK PPR PN 20 D 32 x G 1" s kovovým vnitřním závitem</t>
  </si>
  <si>
    <t>334351652</t>
  </si>
  <si>
    <t>Armatury s jedním závitem přechodové tvarovky PPR, PN 20 (SDR 6) s kovovým závitem vnitřním přechodky dGK D 32 x G 1"</t>
  </si>
  <si>
    <t>https://podminky.urs.cz/item/CS_URS_2024_01/722220233</t>
  </si>
  <si>
    <t>722220234</t>
  </si>
  <si>
    <t>Přechodka dGK PPR PN 20 D 40 x G 5/4" s kovovým vnitřním závitem</t>
  </si>
  <si>
    <t>895339898</t>
  </si>
  <si>
    <t>Armatury s jedním závitem přechodové tvarovky PPR, PN 20 (SDR 6) s kovovým závitem vnitřním přechodky dGK D 40 x G 5/4"</t>
  </si>
  <si>
    <t>https://podminky.urs.cz/item/CS_URS_2024_01/722220234</t>
  </si>
  <si>
    <t>722220235</t>
  </si>
  <si>
    <t>Přechodka dGK PPR PN 20 D 50 x G 6/4" s kovovým vnitřním závitem</t>
  </si>
  <si>
    <t>1466889947</t>
  </si>
  <si>
    <t>Armatury s jedním závitem přechodové tvarovky PPR, PN 20 (SDR 6) s kovovým závitem vnitřním přechodky dGK D 50 x G 6/4"</t>
  </si>
  <si>
    <t>https://podminky.urs.cz/item/CS_URS_2024_01/722220235</t>
  </si>
  <si>
    <t>722221134</t>
  </si>
  <si>
    <t>Ventil výtokový G 1/2" s jedním závitem</t>
  </si>
  <si>
    <t>1807806503</t>
  </si>
  <si>
    <t>Armatury s jedním závitem ventily výtokové G 1/2"</t>
  </si>
  <si>
    <t>https://podminky.urs.cz/item/CS_URS_2024_01/722221134</t>
  </si>
  <si>
    <t>722231075</t>
  </si>
  <si>
    <t>Ventil zpětný mosazný G 5/4" PN 10 do 110°C se dvěma závity</t>
  </si>
  <si>
    <t>-815976801</t>
  </si>
  <si>
    <t>Armatury se dvěma závity ventily zpětné mosazné PN 10 do 110°C G 5/4"</t>
  </si>
  <si>
    <t>https://podminky.urs.cz/item/CS_URS_2024_01/722231075</t>
  </si>
  <si>
    <t>722232012</t>
  </si>
  <si>
    <t>Kohout kulový podomítkový G 3/4" PN 16 do 120°C vnitřní závit</t>
  </si>
  <si>
    <t>-1636897258</t>
  </si>
  <si>
    <t>Armatury se dvěma závity kulové kohouty PN 16 do 120°C podomítkové vnitřní závit G 3/4"</t>
  </si>
  <si>
    <t>https://podminky.urs.cz/item/CS_URS_2024_01/722232012</t>
  </si>
  <si>
    <t>722232043</t>
  </si>
  <si>
    <t>Kohout kulový přímý G 1/2" PN 42 do 185°C vnitřní závit</t>
  </si>
  <si>
    <t>-132964640</t>
  </si>
  <si>
    <t>Armatury se dvěma závity kulové kohouty PN 42 do 185 °C přímé vnitřní závit G 1/2"</t>
  </si>
  <si>
    <t>https://podminky.urs.cz/item/CS_URS_2024_01/722232043</t>
  </si>
  <si>
    <t>722232045</t>
  </si>
  <si>
    <t>Kohout kulový přímý G 1" PN 42 do 185°C vnitřní závit</t>
  </si>
  <si>
    <t>582562778</t>
  </si>
  <si>
    <t>Armatury se dvěma závity kulové kohouty PN 42 do 185 °C přímé vnitřní závit G 1"</t>
  </si>
  <si>
    <t>https://podminky.urs.cz/item/CS_URS_2024_01/722232045</t>
  </si>
  <si>
    <t>722232046</t>
  </si>
  <si>
    <t>Kohout kulový přímý G 5/4" PN 42 do 185°C vnitřní závit</t>
  </si>
  <si>
    <t>626941929</t>
  </si>
  <si>
    <t>Armatury se dvěma závity kulové kohouty PN 42 do 185 °C přímé vnitřní závit G 5/4"</t>
  </si>
  <si>
    <t>https://podminky.urs.cz/item/CS_URS_2024_01/722232046</t>
  </si>
  <si>
    <t>722232063</t>
  </si>
  <si>
    <t>Kohout kulový přímý G 1" PN 42 do 185°C vnitřní závit s vypouštěním</t>
  </si>
  <si>
    <t>536478085</t>
  </si>
  <si>
    <t>Armatury se dvěma závity kulové kohouty PN 42 do 185 °C přímé vnitřní závit s vypouštěním G 1"</t>
  </si>
  <si>
    <t>https://podminky.urs.cz/item/CS_URS_2024_01/722232063</t>
  </si>
  <si>
    <t>722232064</t>
  </si>
  <si>
    <t>Kohout kulový přímý G 5/4" PN 42 do 185°C vnitřní závit s vypouštěním</t>
  </si>
  <si>
    <t>-1832906357</t>
  </si>
  <si>
    <t>Armatury se dvěma závity kulové kohouty PN 42 do 185 °C přímé vnitřní závit s vypouštěním G 5/4"</t>
  </si>
  <si>
    <t>https://podminky.urs.cz/item/CS_URS_2024_01/722232064</t>
  </si>
  <si>
    <t>722232504</t>
  </si>
  <si>
    <t>Potrubní oddělovač G 5/4" PN 10 do 65°C vnější závit</t>
  </si>
  <si>
    <t>216236428</t>
  </si>
  <si>
    <t>Armatury se dvěma závity potrubní oddělovače vnější závit PN 10 do 65 °C G 5/4"</t>
  </si>
  <si>
    <t>https://podminky.urs.cz/item/CS_URS_2024_01/722232504</t>
  </si>
  <si>
    <t>722250143</t>
  </si>
  <si>
    <t>Hydrantový systém s tvarově stálou hadicí D 25 x 30 m prosklený</t>
  </si>
  <si>
    <t>-241505815</t>
  </si>
  <si>
    <t>Požární příslušenství a armatury hydrantový systém s tvarově stálou hadicí prosklený D 25 x 30 m</t>
  </si>
  <si>
    <t>https://podminky.urs.cz/item/CS_URS_2024_01/722250143</t>
  </si>
  <si>
    <t>722270101</t>
  </si>
  <si>
    <t>Sestava vodoměrová závitová G 3/4"</t>
  </si>
  <si>
    <t>-163026085</t>
  </si>
  <si>
    <t>Vodoměrové sestavy závitové G 3/4"</t>
  </si>
  <si>
    <t>https://podminky.urs.cz/item/CS_URS_2024_01/722270101</t>
  </si>
  <si>
    <t>722270109.R</t>
  </si>
  <si>
    <t>Propojení na stávající TK - rozvod teplé vody a cirkulace</t>
  </si>
  <si>
    <t>-1497633517</t>
  </si>
  <si>
    <t>722290226</t>
  </si>
  <si>
    <t>Zkouška těsnosti vodovodního potrubí závitového DN do 50</t>
  </si>
  <si>
    <t>1899473341</t>
  </si>
  <si>
    <t>Zkoušky, proplach a desinfekce vodovodního potrubí zkoušky těsnosti vodovodního potrubí závitového do DN 50</t>
  </si>
  <si>
    <t>https://podminky.urs.cz/item/CS_URS_2024_01/722290226</t>
  </si>
  <si>
    <t>722290234</t>
  </si>
  <si>
    <t>Proplach a dezinfekce vodovodního potrubí DN do 80</t>
  </si>
  <si>
    <t>685038092</t>
  </si>
  <si>
    <t>Zkoušky, proplach a desinfekce vodovodního potrubí proplach a desinfekce vodovodního potrubí do DN 80</t>
  </si>
  <si>
    <t>https://podminky.urs.cz/item/CS_URS_2024_01/722290234</t>
  </si>
  <si>
    <t>998722112</t>
  </si>
  <si>
    <t>Přesun hmot tonážní pro vnitřní vodovod s omezením mechanizace v objektech v přes 6 do 12 m</t>
  </si>
  <si>
    <t>2054774063</t>
  </si>
  <si>
    <t>Přesun hmot pro vnitřní vodovod stanovený z hmotnosti přesunovaného materiálu vodorovná dopravní vzdálenost do 50 m s omezením mechanizace v objektech výšky přes 6 do 12 m</t>
  </si>
  <si>
    <t>https://podminky.urs.cz/item/CS_URS_2024_01/998722112</t>
  </si>
  <si>
    <t>725</t>
  </si>
  <si>
    <t>Zdravotechnika - zařizovací předměty</t>
  </si>
  <si>
    <t>725110811</t>
  </si>
  <si>
    <t>Demontáž klozetů splachovací s nádrží</t>
  </si>
  <si>
    <t>-1425614003</t>
  </si>
  <si>
    <t>Demontáž klozetů splachovacích s nádrží nebo tlakovým splachovačem</t>
  </si>
  <si>
    <t>https://podminky.urs.cz/item/CS_URS_2024_01/725110811</t>
  </si>
  <si>
    <t>725111231</t>
  </si>
  <si>
    <t>Splachovač nádržkový keramický s armaturou boční nebo spodní napouštění</t>
  </si>
  <si>
    <t>1763332116</t>
  </si>
  <si>
    <t>Zařízení záchodů splachovače nádržkové keramické s armaturou boční nebo spodní napouštění</t>
  </si>
  <si>
    <t>https://podminky.urs.cz/item/CS_URS_2024_01/725111231</t>
  </si>
  <si>
    <t>725112171</t>
  </si>
  <si>
    <t>Kombi klozet s hlubokým splachováním odpad vodorovný</t>
  </si>
  <si>
    <t>-336782781</t>
  </si>
  <si>
    <t>Zařízení záchodů kombi klozety s hlubokým splachováním odpad vodorovný</t>
  </si>
  <si>
    <t>https://podminky.urs.cz/item/CS_URS_2024_01/725112171</t>
  </si>
  <si>
    <t>725112173</t>
  </si>
  <si>
    <t>Kombi klozeti s hlubokým splachováním zvýšený odpad svislý</t>
  </si>
  <si>
    <t>-2057840630</t>
  </si>
  <si>
    <t>Zařízení záchodů kombi klozety s hlubokým splachováním zvýšený 50 cm s odpadem svislým</t>
  </si>
  <si>
    <t>https://podminky.urs.cz/item/CS_URS_2024_01/725112173</t>
  </si>
  <si>
    <t>725122813</t>
  </si>
  <si>
    <t>Demontáž pisoárových stání s nádrží a jedním záchodkem</t>
  </si>
  <si>
    <t>-1570992344</t>
  </si>
  <si>
    <t>Demontáž pisoárů s nádrží a 1 záchodkem</t>
  </si>
  <si>
    <t>https://podminky.urs.cz/item/CS_URS_2024_01/725122813</t>
  </si>
  <si>
    <t>725210821</t>
  </si>
  <si>
    <t>Demontáž umyvadel bez výtokových armatur</t>
  </si>
  <si>
    <t>-1140691518</t>
  </si>
  <si>
    <t>Demontáž umyvadel bez výtokových armatur umyvadel</t>
  </si>
  <si>
    <t>https://podminky.urs.cz/item/CS_URS_2024_01/725210821</t>
  </si>
  <si>
    <t>725211603</t>
  </si>
  <si>
    <t>Umyvadlo keramické bílé šířky 600 mm bez krytu na sifon připevněné na stěnu šrouby</t>
  </si>
  <si>
    <t>354320334</t>
  </si>
  <si>
    <t>Umyvadla keramická bílá bez výtokových armatur připevněná na stěnu šrouby bez sloupu nebo krytu na sifon, šířka umyvadla 600 mm</t>
  </si>
  <si>
    <t>https://podminky.urs.cz/item/CS_URS_2024_01/725211603</t>
  </si>
  <si>
    <t>725211661</t>
  </si>
  <si>
    <t>Umyvadlo keramické bílé zápustné kruhové připevněné do desky</t>
  </si>
  <si>
    <t>-786724588</t>
  </si>
  <si>
    <t>Umyvadla keramická bílá bez výtokových armatur do desky zápustná, kruhové</t>
  </si>
  <si>
    <t>https://podminky.urs.cz/item/CS_URS_2024_01/725211661</t>
  </si>
  <si>
    <t>725211681</t>
  </si>
  <si>
    <t>Umyvadlo keramické bílé zdravotní šířky 640 mm připevněné na stěnu šrouby</t>
  </si>
  <si>
    <t>714156210</t>
  </si>
  <si>
    <t>Umyvadla keramická bílá bez výtokových armatur připevněná na stěnu šrouby zdravotní, šířka umyvadla 640 mm</t>
  </si>
  <si>
    <t>https://podminky.urs.cz/item/CS_URS_2024_01/725211681</t>
  </si>
  <si>
    <t>725240812</t>
  </si>
  <si>
    <t>Demontáž vaniček sprchových bez výtokových armatur</t>
  </si>
  <si>
    <t>796810009</t>
  </si>
  <si>
    <t>Demontáž sprchových kabin a vaniček bez výtokových armatur vaniček</t>
  </si>
  <si>
    <t>https://podminky.urs.cz/item/CS_URS_2024_01/725240812</t>
  </si>
  <si>
    <t>725241121</t>
  </si>
  <si>
    <t>Vanička sprchová akrylátová obdélníková 900x750 mm</t>
  </si>
  <si>
    <t>527118306</t>
  </si>
  <si>
    <t>Sprchové vaničky akrylátové obdélníkové 900x750 mm</t>
  </si>
  <si>
    <t>https://podminky.urs.cz/item/CS_URS_2024_01/725241121</t>
  </si>
  <si>
    <t>725244152</t>
  </si>
  <si>
    <t>Dveře sprchové polorámové skleněné tl. 6 mm otvíravé dvoukřídlové do niky na vaničku šířky 800 mm</t>
  </si>
  <si>
    <t>-773801776</t>
  </si>
  <si>
    <t>Sprchové dveře a zástěny dveře sprchové do niky polorámové skleněné tl. 6 mm dveře otvíravé dvoukřídlové, na vaničku šířky 800 mm</t>
  </si>
  <si>
    <t>https://podminky.urs.cz/item/CS_URS_2024_01/725244152</t>
  </si>
  <si>
    <t>725243119.1</t>
  </si>
  <si>
    <t>Sprchový panel</t>
  </si>
  <si>
    <t>126478512</t>
  </si>
  <si>
    <t>725291662</t>
  </si>
  <si>
    <t>Montáž sedačky do sprchy</t>
  </si>
  <si>
    <t>-1062842735</t>
  </si>
  <si>
    <t>Montáž doplňků zařízení koupelen a záchodů sedačky do sprchy</t>
  </si>
  <si>
    <t>https://podminky.urs.cz/item/CS_URS_2024_01/725291662</t>
  </si>
  <si>
    <t>55147081</t>
  </si>
  <si>
    <t>sedátko sklopné do sprchy</t>
  </si>
  <si>
    <t>634087768</t>
  </si>
  <si>
    <t>725291670</t>
  </si>
  <si>
    <t>Montáž madla invalidního vodorovného, sklopného</t>
  </si>
  <si>
    <t>-2088142035</t>
  </si>
  <si>
    <t>Montáž doplňků zařízení koupelen a záchodů madla invalidního vodorovného, sklopného</t>
  </si>
  <si>
    <t>https://podminky.urs.cz/item/CS_URS_2024_01/725291670</t>
  </si>
  <si>
    <t>"u WC invalida" 1</t>
  </si>
  <si>
    <t>55147060.1</t>
  </si>
  <si>
    <t>madlo invalidní vodorovné sklopné</t>
  </si>
  <si>
    <t>-453740355</t>
  </si>
  <si>
    <t>725291670.1</t>
  </si>
  <si>
    <t>Montáž madla invalidního krakorcového sklopného</t>
  </si>
  <si>
    <t>-2064172031</t>
  </si>
  <si>
    <t>Montáž doplňků zařízení koupelen a záchodů madla invalidního krakorcového sklopného</t>
  </si>
  <si>
    <t>"u umyvadla invalida" 1</t>
  </si>
  <si>
    <t>"u sedátek 1.NP, 2.NP" 2</t>
  </si>
  <si>
    <t>"sprchové kouty 1.NP, 2.NP" 4</t>
  </si>
  <si>
    <t>"sprchový panel 1.NP, 2.NP" 4</t>
  </si>
  <si>
    <t>55147060</t>
  </si>
  <si>
    <t>madlo invalidní sklopné</t>
  </si>
  <si>
    <t>834347985</t>
  </si>
  <si>
    <t>725310823</t>
  </si>
  <si>
    <t>Demontáž dřez jednoduchý vestavěný v kuchyňských sestavách bez výtokových armatur</t>
  </si>
  <si>
    <t>-1692196541</t>
  </si>
  <si>
    <t>Demontáž dřezů jednodílných bez výtokových armatur vestavěných v kuchyňských sestavách</t>
  </si>
  <si>
    <t>https://podminky.urs.cz/item/CS_URS_2024_01/725310823</t>
  </si>
  <si>
    <t>725311111</t>
  </si>
  <si>
    <t>Dřez jednoduchý keramický se zápachovou uzávěrkou 590x450 mm</t>
  </si>
  <si>
    <t>1733235975</t>
  </si>
  <si>
    <t>Dřezy bez výtokových armatur jednoduché se zápachovou uzávěrkou keramické 590x450 mm</t>
  </si>
  <si>
    <t>https://podminky.urs.cz/item/CS_URS_2024_01/725311111</t>
  </si>
  <si>
    <t>725330840</t>
  </si>
  <si>
    <t>Demontáž výlevka litinová nebo ocelová</t>
  </si>
  <si>
    <t>1706103297</t>
  </si>
  <si>
    <t>Demontáž výlevek bez výtokových armatur a bez nádrže a splachovacího potrubí ocelových nebo litinových</t>
  </si>
  <si>
    <t>https://podminky.urs.cz/item/CS_URS_2024_01/725330840</t>
  </si>
  <si>
    <t>725331111</t>
  </si>
  <si>
    <t>Výlevka bez výtokových armatur keramická se sklopnou plastovou mřížkou 500 mm</t>
  </si>
  <si>
    <t>-152777582</t>
  </si>
  <si>
    <t>Výlevky bez výtokových armatur a splachovací nádrže keramické se sklopnou plastovou mřížkou 425 mm</t>
  </si>
  <si>
    <t>https://podminky.urs.cz/item/CS_URS_2024_01/725331111</t>
  </si>
  <si>
    <t>725813111</t>
  </si>
  <si>
    <t>Ventil rohový bez připojovací trubičky nebo flexi hadičky G 1/2"</t>
  </si>
  <si>
    <t>2096093780</t>
  </si>
  <si>
    <t>Ventily rohové bez připojovací trubičky nebo flexi hadičky G 1/2"</t>
  </si>
  <si>
    <t>https://podminky.urs.cz/item/CS_URS_2024_01/725813111</t>
  </si>
  <si>
    <t>725841312</t>
  </si>
  <si>
    <t>Baterie sprchová nástěnná páková</t>
  </si>
  <si>
    <t>-1484562386</t>
  </si>
  <si>
    <t>Baterie sprchové nástěnné pákové</t>
  </si>
  <si>
    <t>https://podminky.urs.cz/item/CS_URS_2024_01/725841312</t>
  </si>
  <si>
    <t>725821316</t>
  </si>
  <si>
    <t>Baterie dřezová nástěnná páková s otáčivým plochým ústím a délkou ramínka 300 mm</t>
  </si>
  <si>
    <t>1263868531</t>
  </si>
  <si>
    <t>Baterie dřezové nástěnné pákové s otáčivým plochým ústím a délkou ramínka 300 mm</t>
  </si>
  <si>
    <t>https://podminky.urs.cz/item/CS_URS_2024_01/725821316</t>
  </si>
  <si>
    <t>725822611</t>
  </si>
  <si>
    <t>Baterie umyvadlová stojánková páková bez výpusti</t>
  </si>
  <si>
    <t>-709675049</t>
  </si>
  <si>
    <t>Baterie umyvadlové stojánkové pákové bez výpusti</t>
  </si>
  <si>
    <t>https://podminky.urs.cz/item/CS_URS_2024_01/725822611</t>
  </si>
  <si>
    <t>725851315</t>
  </si>
  <si>
    <t>Ventil odpadní dřezový s přepadem G 6/4"</t>
  </si>
  <si>
    <t>1980230620</t>
  </si>
  <si>
    <t>Ventily odpadní pro zařizovací předměty dřezové s přepadem G 6/4"</t>
  </si>
  <si>
    <t>https://podminky.urs.cz/item/CS_URS_2024_01/725851315</t>
  </si>
  <si>
    <t>725851325</t>
  </si>
  <si>
    <t>Ventil odpadní umyvadlový bez přepadu G 5/4"</t>
  </si>
  <si>
    <t>1204180247</t>
  </si>
  <si>
    <t>Ventily odpadní pro zařizovací předměty umyvadlové bez přepadu G 5/4"</t>
  </si>
  <si>
    <t>https://podminky.urs.cz/item/CS_URS_2024_01/725851325</t>
  </si>
  <si>
    <t>725861102</t>
  </si>
  <si>
    <t>Zápachová uzávěrka pro umyvadla DN 40</t>
  </si>
  <si>
    <t>-1818108963</t>
  </si>
  <si>
    <t>Zápachové uzávěrky zařizovacích předmětů pro umyvadla DN 40</t>
  </si>
  <si>
    <t>https://podminky.urs.cz/item/CS_URS_2024_01/725861102</t>
  </si>
  <si>
    <t>725861312</t>
  </si>
  <si>
    <t>Zápachová uzávěrka pro umyvadlo DN 40 podomítková</t>
  </si>
  <si>
    <t>-1153473406</t>
  </si>
  <si>
    <t>Zápachové uzávěrky zařizovacích předmětů pro umyvadla podomítkové DN 40/50</t>
  </si>
  <si>
    <t>https://podminky.urs.cz/item/CS_URS_2024_01/725861312</t>
  </si>
  <si>
    <t>725862103</t>
  </si>
  <si>
    <t>Zápachová uzávěrka pro dřezy DN 40/50</t>
  </si>
  <si>
    <t>-543841704</t>
  </si>
  <si>
    <t>Zápachové uzávěrky zařizovacích předmětů pro dřezy DN 40/50</t>
  </si>
  <si>
    <t>https://podminky.urs.cz/item/CS_URS_2024_01/725862103</t>
  </si>
  <si>
    <t>725865312</t>
  </si>
  <si>
    <t>Zápachová uzávěrka sprchových van DN 40/50 s kulovým kloubem na odtoku a odpadním ventilem</t>
  </si>
  <si>
    <t>365498112</t>
  </si>
  <si>
    <t>Zápachové uzávěrky zařizovacích předmětů pro vany sprchových koutů s kulovým kloubem na odtoku DN 40/50 a odpadním ventilem</t>
  </si>
  <si>
    <t>https://podminky.urs.cz/item/CS_URS_2024_01/725865312</t>
  </si>
  <si>
    <t>725991199.R1</t>
  </si>
  <si>
    <t>Stavební připravenost pro napojení sprchového panelu</t>
  </si>
  <si>
    <t>-183377173</t>
  </si>
  <si>
    <t>725991199.R2</t>
  </si>
  <si>
    <t>Stavební připravenost pro napojení klimatizačních jednotek HL 136N</t>
  </si>
  <si>
    <t>896793239</t>
  </si>
  <si>
    <t>998725112</t>
  </si>
  <si>
    <t>Přesun hmot tonážní pro zařizovací předměty s omezením mechanizace v objektech v přes 6 do 12 m</t>
  </si>
  <si>
    <t>-1279422134</t>
  </si>
  <si>
    <t>Přesun hmot pro zařizovací předměty stanovený z hmotnosti přesunovaného materiálu vodorovná dopravní vzdálenost do 50 m s omezením mechanizace v objektech výšky přes 6 do 12 m</t>
  </si>
  <si>
    <t>https://podminky.urs.cz/item/CS_URS_2024_01/998725112</t>
  </si>
  <si>
    <t>Stavební práce a výpomoci pro rozvody vody a kanalizace</t>
  </si>
  <si>
    <t>-1407937201</t>
  </si>
  <si>
    <t xml:space="preserve">Poznámka k položce:_x000D_
- prostupy a drážky pro potrubí, rýhy a zapravení rýh ve zdivu nebo podlaze, stropech_x000D_
</t>
  </si>
  <si>
    <t>20-009-200.7 - Zařízení silnoproudé elektro vč. hromosvodu</t>
  </si>
  <si>
    <t>Soupis:</t>
  </si>
  <si>
    <t>01 - Elektroinstalace NN</t>
  </si>
  <si>
    <t>254 66 810</t>
  </si>
  <si>
    <t>G DESIGN</t>
  </si>
  <si>
    <t>PSV - PSV</t>
  </si>
  <si>
    <t xml:space="preserve">    Rozvaděč R1 - Rozvaděč R1</t>
  </si>
  <si>
    <t xml:space="preserve">      741 - Elektroinstalace - silnoproud</t>
  </si>
  <si>
    <t>741</t>
  </si>
  <si>
    <t>Elektroinstalace - silnoproud</t>
  </si>
  <si>
    <t>741122145</t>
  </si>
  <si>
    <t>Montáž kabelů měděných bez ukončení uložených v trubkách zatažených plných kulatých nebo bezhalogenových (např. CYKY) počtu a průřezu žil 5x16 mm2</t>
  </si>
  <si>
    <t>-1324817291</t>
  </si>
  <si>
    <t>https://podminky.urs.cz/item/CS_URS_2024_01/741122145</t>
  </si>
  <si>
    <t>34113035</t>
  </si>
  <si>
    <t>kabel instalační jádro Cu plné izolace PVC plášť PVC 450/750V (CYKY) 5x16mm2</t>
  </si>
  <si>
    <t>111240102</t>
  </si>
  <si>
    <t>60*1,15 "Přepočtené koeficientem množství</t>
  </si>
  <si>
    <t>741122033</t>
  </si>
  <si>
    <t>Montáž kabelů měděných bez ukončení uložených pod omítku plných kulatých (např. CYKY), počtu a průřezu žil 5x10 mm2</t>
  </si>
  <si>
    <t>CS ÚRS 2023 01</t>
  </si>
  <si>
    <t>-1143696908</t>
  </si>
  <si>
    <t>https://podminky.urs.cz/item/CS_URS_2023_01/741122033</t>
  </si>
  <si>
    <t>341112992</t>
  </si>
  <si>
    <t>kabel silový oheň retardující bezhalogenový s funkční schopnosti při požáru jádro Cu 0,6/1kV (PRAFladur) 5x10mm2 - B2</t>
  </si>
  <si>
    <t>61322761</t>
  </si>
  <si>
    <t>741210002</t>
  </si>
  <si>
    <t>Montáž rozvodnic oceloplechových nebo plastových bez zapojení vodičů běžných, hmotnosti do 50 kg</t>
  </si>
  <si>
    <t>-531198369</t>
  </si>
  <si>
    <t>https://podminky.urs.cz/item/CS_URS_2024_01/741210002</t>
  </si>
  <si>
    <t>10001187897</t>
  </si>
  <si>
    <t>Elektroměrový rozvaděč oceloplechový pro 1xelektroměr, 1xHDO -  EI30-S200 - PROTIPOžáRNí úPRAVA a příprava pro zapojení FVE.</t>
  </si>
  <si>
    <t>179815749</t>
  </si>
  <si>
    <t>741330651</t>
  </si>
  <si>
    <t>Montáž relé pomocných se zapojením vodičů vestavných střídavých</t>
  </si>
  <si>
    <t>CS ÚRS 2021 01</t>
  </si>
  <si>
    <t>1770806902</t>
  </si>
  <si>
    <t>https://podminky.urs.cz/item/CS_URS_2021_01/741330651</t>
  </si>
  <si>
    <t>1718489</t>
  </si>
  <si>
    <t xml:space="preserve">Časové jednofukční relé 230V, 1x výstupní kontakt, 16A, umístěno do elektroinstalační krabice_x000D_
</t>
  </si>
  <si>
    <t>-457861567</t>
  </si>
  <si>
    <t xml:space="preserve">Časové jednofukční relé 230V, 1x výstupní kontakt, 16A, umístěno do elektroinstalační krabice
</t>
  </si>
  <si>
    <t>741310011.1</t>
  </si>
  <si>
    <t>Montáž spínačů jedno nebo dvoupólových nástěnných se zapojením vodičů, pro prostředí normální ovladačů, řazení 1/0-tlačítkových zapínacích</t>
  </si>
  <si>
    <t>CS ÚRS 2022 02</t>
  </si>
  <si>
    <t>-952068392</t>
  </si>
  <si>
    <t>https://podminky.urs.cz/item/CS_URS_2022_02/741310011.1</t>
  </si>
  <si>
    <t>ABB.2TKA002095G1</t>
  </si>
  <si>
    <t>Stop tlačítko umístěné pod sklem, nástěnné</t>
  </si>
  <si>
    <t>1110735505</t>
  </si>
  <si>
    <t>742330011</t>
  </si>
  <si>
    <t>Montáž zařízení UPS</t>
  </si>
  <si>
    <t>1617206759</t>
  </si>
  <si>
    <t>https://podminky.urs.cz/item/CS_URS_2021_01/742330011</t>
  </si>
  <si>
    <t>ADI.0062619.URSR</t>
  </si>
  <si>
    <t>UPS, 3/3 fáze, pro výtah 12kW, bypass, 45minut..</t>
  </si>
  <si>
    <t>-1344426335</t>
  </si>
  <si>
    <t>R0000001</t>
  </si>
  <si>
    <t>Demontáž stávající elektroinstalace</t>
  </si>
  <si>
    <t>-2116502288</t>
  </si>
  <si>
    <t>973021511</t>
  </si>
  <si>
    <t>Vysekání výklenků nebo kapes ve zdivu z kamene výklenků, pohledové plochy přes 0,25 m2</t>
  </si>
  <si>
    <t>1623150088</t>
  </si>
  <si>
    <t>https://podminky.urs.cz/item/CS_URS_2023_01/973021511</t>
  </si>
  <si>
    <t>973032616</t>
  </si>
  <si>
    <t>Vysekání kapes ve zdivu z dutých cihel nebo tvárnic pro špalíky a krabice, velikosti do 100x100x50 mm</t>
  </si>
  <si>
    <t>-1483470847</t>
  </si>
  <si>
    <t>https://podminky.urs.cz/item/CS_URS_2023_01/973032616</t>
  </si>
  <si>
    <t>974041112</t>
  </si>
  <si>
    <t>Vysekání otvoru cihla průřezu do 40x50 mm</t>
  </si>
  <si>
    <t>-1865661231</t>
  </si>
  <si>
    <t>https://podminky.urs.cz/item/CS_URS_2021_01/974041112</t>
  </si>
  <si>
    <t>974041113</t>
  </si>
  <si>
    <t>Vysekání otvoru cihla průřezu do 40x70 mm</t>
  </si>
  <si>
    <t>-581708376</t>
  </si>
  <si>
    <t>https://podminky.urs.cz/item/CS_URS_2021_01/974041113</t>
  </si>
  <si>
    <t>977332211</t>
  </si>
  <si>
    <t>Frézování drážek pro vodiče ve stěnách z dutých cihel nebo tvárnic, rozměru do 30x30 mm</t>
  </si>
  <si>
    <t>457819848</t>
  </si>
  <si>
    <t>https://podminky.urs.cz/item/CS_URS_2023_01/977332211</t>
  </si>
  <si>
    <t>210813037</t>
  </si>
  <si>
    <t>Montáž izolovaných kabelů měděných do 1 kV bez ukončení plných nebo laněných kulatých (např. CYKY, CHKE-R) uložených pevně počtu a průřezu žil 4x25 až 35 mm2</t>
  </si>
  <si>
    <t>-1032082977</t>
  </si>
  <si>
    <t>https://podminky.urs.cz/item/CS_URS_2023_01/210813037</t>
  </si>
  <si>
    <t>34111610</t>
  </si>
  <si>
    <t>kabel silový jádro Cu izolace PVC plášť PVC 0,6/1kV (1-CYKY) 4x25mm2</t>
  </si>
  <si>
    <t>914841861</t>
  </si>
  <si>
    <t>39,1304347826087*1,15 "Přepočtené koeficientem množství</t>
  </si>
  <si>
    <t>741120301</t>
  </si>
  <si>
    <t>Montáž vodičů izolovaných měděných bez ukončení uložených pevně plných a laněných s PVC pláštěm, bezhalogenových, ohniodolných (např. CY, CHAH-V) průřezu žíly 0,55 až 16 mm2</t>
  </si>
  <si>
    <t>554542515</t>
  </si>
  <si>
    <t>https://podminky.urs.cz/item/CS_URS_2023_01/741120301</t>
  </si>
  <si>
    <t>34141026</t>
  </si>
  <si>
    <t>vodič propojovací flexibilní jádro Cu lanované izolace PVC 450/750V (H07V-K) 1x4mm2</t>
  </si>
  <si>
    <t>478756554</t>
  </si>
  <si>
    <t>34141027</t>
  </si>
  <si>
    <t>vodič propojovací flexibilní jádro Cu lanované izolace PVC 450/750V (H07V-K) 1x6mm2</t>
  </si>
  <si>
    <t>1562338639</t>
  </si>
  <si>
    <t>34141028</t>
  </si>
  <si>
    <t>vodič propojovací flexibilní jádro Cu lanované izolace PVC 450/750V (H07V-K) 1x10mm2</t>
  </si>
  <si>
    <t>-1537296096</t>
  </si>
  <si>
    <t>34141029</t>
  </si>
  <si>
    <t>vodič propojovací flexibilní jádro Cu lanované izolace PVC 450/750V (H07V-K) 1x16mm2</t>
  </si>
  <si>
    <t>-1841154677</t>
  </si>
  <si>
    <t>34141030</t>
  </si>
  <si>
    <t>vodič propojovací flexibilní jádro Cu lanované izolace PVC 450/750V (H07V-K) 1x25mm2</t>
  </si>
  <si>
    <t>1814621566</t>
  </si>
  <si>
    <t>43,4782608695652*1,15 "Přepočtené koeficientem množství</t>
  </si>
  <si>
    <t>210812001</t>
  </si>
  <si>
    <t>Montáž izolovaných kabelů měděných do 1 kV bez ukončení plných nebo laněných kulatých (např. CYKY, CHKE-R) uložených volně nebo v liště počtu a průřezu žil 2x1,5 až 6 mm2</t>
  </si>
  <si>
    <t>CS ÚRS 2023 02</t>
  </si>
  <si>
    <t>120766325</t>
  </si>
  <si>
    <t>https://podminky.urs.cz/item/CS_URS_2023_02/210812001</t>
  </si>
  <si>
    <t>PKB.727626</t>
  </si>
  <si>
    <t>PRAFlaDur-O 2x1,5 RE</t>
  </si>
  <si>
    <t>739105069</t>
  </si>
  <si>
    <t>741122121</t>
  </si>
  <si>
    <t>Montáž kabelů měděných bez ukončení uložených v trubkách zatažených plných kulatých nebo bezhalogenových (např. CYKY) počtu a průřezu žil 2x1,5 až 6 mm2</t>
  </si>
  <si>
    <t>487153794</t>
  </si>
  <si>
    <t>https://podminky.urs.cz/item/CS_URS_2023_01/741122121</t>
  </si>
  <si>
    <t>34111005</t>
  </si>
  <si>
    <t>kabel instalační jádro Cu plné izolace PVC plášť PVC 450/750V (CYKY) 2x1,5mm2</t>
  </si>
  <si>
    <t>1967936099</t>
  </si>
  <si>
    <t>130,434782608696*1,15 "Přepočtené koeficientem množství</t>
  </si>
  <si>
    <t>741122122</t>
  </si>
  <si>
    <t>Montáž kabelů měděných bez ukončení uložených v trubkách zatažených plných kulatých nebo bezhalogenových (např. CYKY) počtu a průřezu žil 3x1,5 až 6 mm2</t>
  </si>
  <si>
    <t>756020107</t>
  </si>
  <si>
    <t>https://podminky.urs.cz/item/CS_URS_2023_01/741122122</t>
  </si>
  <si>
    <t>34111030</t>
  </si>
  <si>
    <t>kabel instalační jádro Cu plné izolace PVC plášť PVC 450/750V (CYKY) 3x1,5mm2</t>
  </si>
  <si>
    <t>-1002628728</t>
  </si>
  <si>
    <t>2130,4347826087*1,15 "Přepočtené koeficientem množství</t>
  </si>
  <si>
    <t>1857545746</t>
  </si>
  <si>
    <t>34111036</t>
  </si>
  <si>
    <t>kabel instalační jádro Cu plné izolace PVC plášť PVC 450/750V (CYKY) 3x2,5mm2</t>
  </si>
  <si>
    <t>-567788387</t>
  </si>
  <si>
    <t>2434,78260869565*1,15 "Přepočtené koeficientem množství</t>
  </si>
  <si>
    <t>741122142</t>
  </si>
  <si>
    <t>Montáž kabelů měděných bez ukončení uložených v trubkách zatažených plných kulatých nebo bezhalogenových (např. CYKY) počtu a průřezu žil 5x1,5 až 2,5 mm2</t>
  </si>
  <si>
    <t>-68444221</t>
  </si>
  <si>
    <t>https://podminky.urs.cz/item/CS_URS_2023_01/741122142</t>
  </si>
  <si>
    <t>34111094</t>
  </si>
  <si>
    <t>kabel instalační jádro Cu plné izolace PVC plášť PVC 450/750V (CYKY) 5x2,5mm2</t>
  </si>
  <si>
    <t>357291533</t>
  </si>
  <si>
    <t>26,0869565217391*1,15 "Přepočtené koeficientem množství</t>
  </si>
  <si>
    <t>-1119231831</t>
  </si>
  <si>
    <t>34111090</t>
  </si>
  <si>
    <t>kabel instalační jádro Cu plné izolace PVC plášť PVC 450/750V (CYKY) 5x1,5mm2</t>
  </si>
  <si>
    <t>-1986607582</t>
  </si>
  <si>
    <t>217,391304347826*1,15 "Přepočtené koeficientem množství</t>
  </si>
  <si>
    <t>741122143</t>
  </si>
  <si>
    <t>Montáž kabelů měděných bez ukončení uložených v trubkách zatažených plných kulatých nebo bezhalogenových (např. CYKY) počtu a průřezu žil 5x4 až 6 mm2</t>
  </si>
  <si>
    <t>260063505</t>
  </si>
  <si>
    <t>https://podminky.urs.cz/item/CS_URS_2023_01/741122143</t>
  </si>
  <si>
    <t>34111098</t>
  </si>
  <si>
    <t>kabel instalační jádro Cu plné izolace PVC plášť PVC 450/750V (CYKY) 5x4mm2</t>
  </si>
  <si>
    <t>524088267</t>
  </si>
  <si>
    <t>-1187041576</t>
  </si>
  <si>
    <t>34111100</t>
  </si>
  <si>
    <t>kabel instalační jádro Cu plné izolace PVC plášť PVC 450/750V (CYKY) 5x6mm2</t>
  </si>
  <si>
    <t>-20951349</t>
  </si>
  <si>
    <t>741122144</t>
  </si>
  <si>
    <t>Montáž kabelů měděných bez ukončení uložených v trubkách zatažených plných kulatých nebo bezhalogenových (např. CYKY) počtu a průřezu žil 5x10 mm2</t>
  </si>
  <si>
    <t>-627343876</t>
  </si>
  <si>
    <t>https://podminky.urs.cz/item/CS_URS_2024_01/741122144</t>
  </si>
  <si>
    <t>34113034</t>
  </si>
  <si>
    <t>kabel instalační jádro Cu plné izolace PVC plášť PVC 450/750V (CYKY) 5x10mm2</t>
  </si>
  <si>
    <t>341277553</t>
  </si>
  <si>
    <t>34562694</t>
  </si>
  <si>
    <t>svorkovnice krabicová bezšroubová jednopólová pro 3 vodiče 0,5-2,5mm2, 400V 24A</t>
  </si>
  <si>
    <t>1038122434</t>
  </si>
  <si>
    <t>34562695</t>
  </si>
  <si>
    <t>svorkovnice krabicová bezšroubová jednopólová pro 4 vodiče 0,5-2,5mm2, 400V 24A</t>
  </si>
  <si>
    <t>1202141234</t>
  </si>
  <si>
    <t>34562696</t>
  </si>
  <si>
    <t>svorkovnice krabicová bezšroubová jednopólová pro 5 vodičů 0,5-2,5mm2, 400V 24A</t>
  </si>
  <si>
    <t>206975565</t>
  </si>
  <si>
    <t>741112001</t>
  </si>
  <si>
    <t>Montáž krabic elektroinstalačních bez napojení na trubky a lišty, demontáže a montáže víčka a přístroje protahovacích nebo odbočných zapuštěných plastových kruhových</t>
  </si>
  <si>
    <t>347364029</t>
  </si>
  <si>
    <t>https://podminky.urs.cz/item/CS_URS_2023_01/741112001</t>
  </si>
  <si>
    <t>34571451</t>
  </si>
  <si>
    <t>krabice pod omítku PVC přístrojová kruhová D 70mm hluboká</t>
  </si>
  <si>
    <t>256</t>
  </si>
  <si>
    <t>1479967183</t>
  </si>
  <si>
    <t>Nouzové přivolání pomoci - 8xtlačítko se šňurkou, 3xsignalizace nadedveřmi, 3xresetovací tlačítko kabely, montáž</t>
  </si>
  <si>
    <t>1955866490</t>
  </si>
  <si>
    <t>741310011</t>
  </si>
  <si>
    <t>-2128900865</t>
  </si>
  <si>
    <t>https://podminky.urs.cz/item/CS_URS_2023_01/741310011</t>
  </si>
  <si>
    <t>34535008</t>
  </si>
  <si>
    <t>ovládač zapínací, řazení 1/0</t>
  </si>
  <si>
    <t>-448043313</t>
  </si>
  <si>
    <t>34535000</t>
  </si>
  <si>
    <t>spínač jednopólový, řazení 1</t>
  </si>
  <si>
    <t>946626014</t>
  </si>
  <si>
    <t>34535002</t>
  </si>
  <si>
    <t>přepínač sériový, řazení 5</t>
  </si>
  <si>
    <t>231311528</t>
  </si>
  <si>
    <t>34535003</t>
  </si>
  <si>
    <t>přepínač střídavý, řazení 6</t>
  </si>
  <si>
    <t>1180246668</t>
  </si>
  <si>
    <t>741313002</t>
  </si>
  <si>
    <t>Montáž zásuvek domovních se zapojením vodičů bezšroubové připojení polozapuštěných nebo zapuštěných 10/16 A, provedení 2P + PE dvojí zapojení pro průběžnou montáž</t>
  </si>
  <si>
    <t>2001787591</t>
  </si>
  <si>
    <t>https://podminky.urs.cz/item/CS_URS_2023_01/741313002</t>
  </si>
  <si>
    <t>34555241</t>
  </si>
  <si>
    <t>přístroj zásuvky zápustné jednonásobné, krytka s clonkami, bezšroubové svorky</t>
  </si>
  <si>
    <t>1673875228</t>
  </si>
  <si>
    <t>34539059</t>
  </si>
  <si>
    <t>rámeček jednonásobný</t>
  </si>
  <si>
    <t>-65457742</t>
  </si>
  <si>
    <t>741331075</t>
  </si>
  <si>
    <t>Montáž měřicích přístrojů bez zapojení vodičů termostatu, manostatu, zaplavení</t>
  </si>
  <si>
    <t>CS ÚRS 2021 02</t>
  </si>
  <si>
    <t>-602650811</t>
  </si>
  <si>
    <t>https://podminky.urs.cz/item/CS_URS_2021_02/741331075</t>
  </si>
  <si>
    <t>IVR.580002</t>
  </si>
  <si>
    <t>Termostat  nástěnný do +65 °C</t>
  </si>
  <si>
    <t>264531112</t>
  </si>
  <si>
    <t>741370034</t>
  </si>
  <si>
    <t>Montáž svítidel LED se zapojením vodičů bytových nebo společenských místností nástěnných přisazených 2 zdroje nouzové</t>
  </si>
  <si>
    <t>-1966920422</t>
  </si>
  <si>
    <t>https://podminky.urs.cz/item/CS_URS_2021_01/741370034</t>
  </si>
  <si>
    <t>1000052602</t>
  </si>
  <si>
    <t>LED nouzové svítidlo "NO" 11W  IP42 1h , stále svítící / svítící při výpadku, čirý kryt</t>
  </si>
  <si>
    <t>-144427731</t>
  </si>
  <si>
    <t>741372021</t>
  </si>
  <si>
    <t>Montáž svítidel LED se zapojením vodičů bytových nebo společenských místností přisazených nástěnných panelových, obsahu do 0,09 m2</t>
  </si>
  <si>
    <t>-1891924938</t>
  </si>
  <si>
    <t>https://podminky.urs.cz/item/CS_URS_2021_01/741372021</t>
  </si>
  <si>
    <t>34825006</t>
  </si>
  <si>
    <t xml:space="preserve">svítidlo "A" LED přisazené 41W, 4592lm, Ra85, 4000K, mikropyramidová optika, L90/B10, 50000hod  </t>
  </si>
  <si>
    <t>-736630438</t>
  </si>
  <si>
    <t>348R250002</t>
  </si>
  <si>
    <t xml:space="preserve">svítidlo "B" LED přisazené 64W, 7148m, Ra85, 4000K, mikropyramidová optika, L90/B10, 50000hod  </t>
  </si>
  <si>
    <t>1248311924</t>
  </si>
  <si>
    <t>1209431</t>
  </si>
  <si>
    <t>svítidlo "C" LED přisazené 30W, 4700lm, IP20, PMMA kryt</t>
  </si>
  <si>
    <t>2145218942</t>
  </si>
  <si>
    <t>1209430</t>
  </si>
  <si>
    <t>svítidlo "D" LED přisazené 54W, 7800lm, IP54, PMMA kryt</t>
  </si>
  <si>
    <t>-374533138</t>
  </si>
  <si>
    <t>1209433</t>
  </si>
  <si>
    <t>LED kruhové svítidlo "E" 19W IP20,1800lm,nástěnné</t>
  </si>
  <si>
    <t>-1796000725</t>
  </si>
  <si>
    <t>1209447</t>
  </si>
  <si>
    <t>LED kruhové svítidlo "F" 26W IP20,2800lm,nástěnné</t>
  </si>
  <si>
    <t>1463060444</t>
  </si>
  <si>
    <t>R1209447</t>
  </si>
  <si>
    <t>LED kruhové svítidlo "F1" 26W IP54,2800lm,nástěnné, mikrovlnný senzor</t>
  </si>
  <si>
    <t>748277800</t>
  </si>
  <si>
    <t>1209432</t>
  </si>
  <si>
    <t>svítidlo "G" LED přisazené 40W, 4100lm, IP54, PMMA kryt</t>
  </si>
  <si>
    <t>935275581</t>
  </si>
  <si>
    <t>348R250003</t>
  </si>
  <si>
    <t xml:space="preserve">svítidlo "H" LED přisazené 64W, 6093m, Ra90, 4000K, mikropyramidová optika, L90/B10, 50000hod  </t>
  </si>
  <si>
    <t>1673911642</t>
  </si>
  <si>
    <t>1209437</t>
  </si>
  <si>
    <t>LED  svítidlo "I" nad umyvadlo</t>
  </si>
  <si>
    <t>1871887857</t>
  </si>
  <si>
    <t>1209435</t>
  </si>
  <si>
    <t>LED  svítidlo "J"- LED pásek 10W/3m, vč.zdroje - pod kuchyňskou linkou</t>
  </si>
  <si>
    <t>-204282141</t>
  </si>
  <si>
    <t>1000088648</t>
  </si>
  <si>
    <t>Nouzové osvětlení, 1hod, 3W</t>
  </si>
  <si>
    <t>-965945393</t>
  </si>
  <si>
    <t>210071001</t>
  </si>
  <si>
    <t>Montáž přípojnicového rozvodu z vodičů hliníkových průmyslového dílů rovných s odbočkami 250 A, délky 1200 mm</t>
  </si>
  <si>
    <t>-1790023364</t>
  </si>
  <si>
    <t>https://podminky.urs.cz/item/CS_URS_2023_01/210071001</t>
  </si>
  <si>
    <t>1030122242</t>
  </si>
  <si>
    <t>Přípojnice ochranného pospojování HOP (MET) vč.boxu</t>
  </si>
  <si>
    <t>-2074759554</t>
  </si>
  <si>
    <t>210280002</t>
  </si>
  <si>
    <t>Zkoušky a prohlídky elektrických rozvodů a zařízení celková prohlídka, zkoušení, měření a vyhotovení revizní zprávy pro objem montážních prací přes 100 do 500 tisíc Kč</t>
  </si>
  <si>
    <t>776129243</t>
  </si>
  <si>
    <t>https://podminky.urs.cz/item/CS_URS_2023_01/210280002</t>
  </si>
  <si>
    <t>426137267</t>
  </si>
  <si>
    <t>ABB.3299UA00006</t>
  </si>
  <si>
    <t>Přístroj spínací pro snímače pohybu - PIR čidlo</t>
  </si>
  <si>
    <t>910269448</t>
  </si>
  <si>
    <t>741420001.1</t>
  </si>
  <si>
    <t>Montáž hromosvodného vedení svodových drátů nebo lan s podpěrami, Ø do 10 mm</t>
  </si>
  <si>
    <t>-1075900782</t>
  </si>
  <si>
    <t>R35442141</t>
  </si>
  <si>
    <t>drát D 8 mm AlMgSi polotvrdý</t>
  </si>
  <si>
    <t>-1756428502</t>
  </si>
  <si>
    <t>741420022</t>
  </si>
  <si>
    <t>Montáž hromosvodného vedení svorek se 3 a více šrouby</t>
  </si>
  <si>
    <t>574189860</t>
  </si>
  <si>
    <t>35441860</t>
  </si>
  <si>
    <t>svorka FeZn k jímací tyči - 4 šrouby</t>
  </si>
  <si>
    <t>-38381105</t>
  </si>
  <si>
    <t>741420022.1</t>
  </si>
  <si>
    <t>-1806135243</t>
  </si>
  <si>
    <t>35431001</t>
  </si>
  <si>
    <t>svorka uzemnění AlMgSi univerzální</t>
  </si>
  <si>
    <t>-1853082666</t>
  </si>
  <si>
    <t>R35431031</t>
  </si>
  <si>
    <t>svorka uzemnění AlMgSi k jímací tyči, 72 x40 mm</t>
  </si>
  <si>
    <t>-1626889451</t>
  </si>
  <si>
    <t>741430004</t>
  </si>
  <si>
    <t>Montáž jímacích tyčí délky do 3 m, na střešní hřeben</t>
  </si>
  <si>
    <t>-1704612140</t>
  </si>
  <si>
    <t>R35441117</t>
  </si>
  <si>
    <t>tyč jímací s kovaným hrotem 2000mm AlMgSi vč.držáku a závaží</t>
  </si>
  <si>
    <t>1096344588</t>
  </si>
  <si>
    <t>R35441118</t>
  </si>
  <si>
    <t>tyč jímací s kovaným hrotem 3000mm AlMgSi vč.držáku a závaží</t>
  </si>
  <si>
    <t>-885186229</t>
  </si>
  <si>
    <t>8500150032</t>
  </si>
  <si>
    <t>Podpěra vedení, PV 21/100 beton</t>
  </si>
  <si>
    <t>-813444850</t>
  </si>
  <si>
    <t>Poznámka k položce:_x000D_
na ploché střechy, plastový zámek, vzdálenost vodiče od povrchu 100 mm, pro průměr vodiče 8–10 mm, hmotnost 1 kg</t>
  </si>
  <si>
    <t>741820001</t>
  </si>
  <si>
    <t>Měření zemních odporů zemniče</t>
  </si>
  <si>
    <t>-1420965446</t>
  </si>
  <si>
    <t>043002000</t>
  </si>
  <si>
    <t>Zkoušební provoz a ostatní měření</t>
  </si>
  <si>
    <t>1024</t>
  </si>
  <si>
    <t>415986225</t>
  </si>
  <si>
    <t>https://podminky.urs.cz/item/CS_URS_2021_01/043002000</t>
  </si>
  <si>
    <t>013254000</t>
  </si>
  <si>
    <t>Dokumentace skutečného provedení stavby</t>
  </si>
  <si>
    <t>…</t>
  </si>
  <si>
    <t>CS ÚRS 2022 01</t>
  </si>
  <si>
    <t>-1735736892</t>
  </si>
  <si>
    <t>https://podminky.urs.cz/item/CS_URS_2022_01/013254000</t>
  </si>
  <si>
    <t>00002R</t>
  </si>
  <si>
    <t>Posouzení stavby TIČR</t>
  </si>
  <si>
    <t>-1993790396</t>
  </si>
  <si>
    <t>045002000</t>
  </si>
  <si>
    <t>Kompletační a koordinační činnost</t>
  </si>
  <si>
    <t>-836763931</t>
  </si>
  <si>
    <t>https://podminky.urs.cz/item/CS_URS_2021_01/045002000</t>
  </si>
  <si>
    <t>065002000</t>
  </si>
  <si>
    <t>Mimostaveništní doprava materiálů</t>
  </si>
  <si>
    <t>-671818219</t>
  </si>
  <si>
    <t>https://podminky.urs.cz/item/CS_URS_2023_01/065002000</t>
  </si>
  <si>
    <t>090001000</t>
  </si>
  <si>
    <t>Ostatní náklady</t>
  </si>
  <si>
    <t>-1464804084</t>
  </si>
  <si>
    <t>https://podminky.urs.cz/item/CS_URS_2021_01/090001000</t>
  </si>
  <si>
    <t>02 - Rozvaděč R1</t>
  </si>
  <si>
    <t xml:space="preserve">    741 - Elektroinstalace - silnoproud</t>
  </si>
  <si>
    <t>741136321</t>
  </si>
  <si>
    <t>Napojení souboru žil do skříně průřezu jedné žíly do 16 mm2</t>
  </si>
  <si>
    <t>206089898</t>
  </si>
  <si>
    <t>https://podminky.urs.cz/item/CS_URS_2021_01/741136321</t>
  </si>
  <si>
    <t>1000156833</t>
  </si>
  <si>
    <t>Hřebenová přípojnice 3P, 16mm2/12mod. k propojení 4</t>
  </si>
  <si>
    <t>-2032304143</t>
  </si>
  <si>
    <t>-1092336371</t>
  </si>
  <si>
    <t>https://podminky.urs.cz/item/CS_URS_2021_01/741210002</t>
  </si>
  <si>
    <t>1000117406</t>
  </si>
  <si>
    <t>Rozvaděč nástěnný FW, IP44, tř. ochr.II, 144 mod.,</t>
  </si>
  <si>
    <t>-1096432685</t>
  </si>
  <si>
    <t>741320105</t>
  </si>
  <si>
    <t>Montáž jističů se zapojením vodičů jednopólových nn do 25 A ve skříni</t>
  </si>
  <si>
    <t>725057051</t>
  </si>
  <si>
    <t>https://podminky.urs.cz/item/CS_URS_2021_01/741320105</t>
  </si>
  <si>
    <t>1183648</t>
  </si>
  <si>
    <t>jistič 1pólový-charakteristika B 16A, zkratový proud 10kA</t>
  </si>
  <si>
    <t>1802050840</t>
  </si>
  <si>
    <t>1183652</t>
  </si>
  <si>
    <t>jistič 1pólový-charakteristika B 10A, zkratový proud 10kA</t>
  </si>
  <si>
    <t>900392872</t>
  </si>
  <si>
    <t>1183632</t>
  </si>
  <si>
    <t>jistič 1pólový-charakteristika C 10A, zkratový proud 10kA</t>
  </si>
  <si>
    <t>-2116037943</t>
  </si>
  <si>
    <t>741320161</t>
  </si>
  <si>
    <t>Montáž jističů se zapojením vodičů třípólových nn do 25 A bez krytu</t>
  </si>
  <si>
    <t>-1062196537</t>
  </si>
  <si>
    <t>https://podminky.urs.cz/item/CS_URS_2021_02/741320161</t>
  </si>
  <si>
    <t>1183594</t>
  </si>
  <si>
    <t>jistič 3pólový-charakteristika C 10A, zkratový proud 10kA</t>
  </si>
  <si>
    <t>1552550849</t>
  </si>
  <si>
    <t>1183596</t>
  </si>
  <si>
    <t>jistič 3pólový-charakteristika C 16A, zkratový proud 10kA</t>
  </si>
  <si>
    <t>1682203902</t>
  </si>
  <si>
    <t>1183603</t>
  </si>
  <si>
    <t>jistič 3pólový-charakteristika B 32A, zkratový proud 10kA</t>
  </si>
  <si>
    <t>-2020200621</t>
  </si>
  <si>
    <t>1183591</t>
  </si>
  <si>
    <t>jistič 3pólový-charakteristika C 20A, zkratový proud 10kA</t>
  </si>
  <si>
    <t>-1603744712</t>
  </si>
  <si>
    <t>1183588</t>
  </si>
  <si>
    <t>jistič 3pólový-charakteristika C 40A, zkratový proud 10kA</t>
  </si>
  <si>
    <t>-78984467</t>
  </si>
  <si>
    <t>741320201</t>
  </si>
  <si>
    <t>Montáž jističů se zapojením vodičů čtyřpólových nn deionových vestavných do 100 A</t>
  </si>
  <si>
    <t>-413689427</t>
  </si>
  <si>
    <t>https://podminky.urs.cz/item/CS_URS_2021_01/741320201</t>
  </si>
  <si>
    <t>1249839</t>
  </si>
  <si>
    <t>Hlavní vypínač do rozvaděče na DIN lištu 3pólový 63A</t>
  </si>
  <si>
    <t>-1678045425</t>
  </si>
  <si>
    <t>1216530</t>
  </si>
  <si>
    <t>Vyrážecí napěťová cívka</t>
  </si>
  <si>
    <t>-193575925</t>
  </si>
  <si>
    <t>741321003</t>
  </si>
  <si>
    <t>Montáž proudových chráničů se zapojením vodičů dvoupólových nn do 25 A ve skříni</t>
  </si>
  <si>
    <t>1682460571</t>
  </si>
  <si>
    <t>https://podminky.urs.cz/item/CS_URS_2021_01/741321003</t>
  </si>
  <si>
    <t>1187843</t>
  </si>
  <si>
    <t>Kombinovaný chránič proudový 16A pracovního proudu 0,03A, zkratový proud 10kA, charakteristika C</t>
  </si>
  <si>
    <t>698344032</t>
  </si>
  <si>
    <t>741322061</t>
  </si>
  <si>
    <t>Montáž přepěťových ochran nn se zapojením vodičů svodiče přepětí – typ 2 třípólových jednodílných</t>
  </si>
  <si>
    <t>-1426377589</t>
  </si>
  <si>
    <t>https://podminky.urs.cz/item/CS_URS_2021_01/741322061</t>
  </si>
  <si>
    <t>1147066</t>
  </si>
  <si>
    <t>Svodič přepětí 3pólový 350V\20kA, typ 1+typ 2</t>
  </si>
  <si>
    <t>-1929104839</t>
  </si>
  <si>
    <t>741330042.1</t>
  </si>
  <si>
    <t>Montáž stykačů nn se zapojením vodičů střídavých vestavných třípólových do 25 A</t>
  </si>
  <si>
    <t>-1297639036</t>
  </si>
  <si>
    <t>https://podminky.urs.cz/item/CS_URS_2022_01/741330042.1</t>
  </si>
  <si>
    <t>1298937</t>
  </si>
  <si>
    <t>STYKAC 3f 63A</t>
  </si>
  <si>
    <t>-2091167316</t>
  </si>
  <si>
    <t>741330042</t>
  </si>
  <si>
    <t>-2002662355</t>
  </si>
  <si>
    <t>https://podminky.urs.cz/item/CS_URS_2021_01/741330042</t>
  </si>
  <si>
    <t>741331032</t>
  </si>
  <si>
    <t>Montáž měřicích přístrojů bez zapojení vodičů elektroměru třífázového</t>
  </si>
  <si>
    <t>-1929014128</t>
  </si>
  <si>
    <t>https://podminky.urs.cz/item/CS_URS_2024_01/741331032</t>
  </si>
  <si>
    <t>1420258</t>
  </si>
  <si>
    <t>Elektroměr 10-100A M-BUS 3-fázový tř.př.0,05s</t>
  </si>
  <si>
    <t>-245441949</t>
  </si>
  <si>
    <t>-1109247727</t>
  </si>
  <si>
    <t>1188298</t>
  </si>
  <si>
    <t>Instalační stykač 25A, 4x zapínací kontakt 230V\25-40</t>
  </si>
  <si>
    <t>2111664291</t>
  </si>
  <si>
    <t>586948078</t>
  </si>
  <si>
    <t>R1718489</t>
  </si>
  <si>
    <t xml:space="preserve">Časové multifunkčí (bistabilní) relé 230V, 1x výstupní kontakt, 16A, 4 funkce, umístěno na DIN lištu_x000D_
</t>
  </si>
  <si>
    <t>688690615</t>
  </si>
  <si>
    <t xml:space="preserve">Časové multifunkčí (bistabilní) relé 230V, 1x výstupní kontakt, 16A, 4 funkce, umístěno na DIN lištu
</t>
  </si>
  <si>
    <t>R000000001</t>
  </si>
  <si>
    <t>Podružný materiál</t>
  </si>
  <si>
    <t>1890947086</t>
  </si>
  <si>
    <t>R0000002</t>
  </si>
  <si>
    <t>Revize rozvaděče</t>
  </si>
  <si>
    <t>-237762253</t>
  </si>
  <si>
    <t>03 - Rozvaděč R2</t>
  </si>
  <si>
    <t xml:space="preserve">    Rozvaděč R1 - Rozvaděč R2</t>
  </si>
  <si>
    <t>1777358192</t>
  </si>
  <si>
    <t>https://podminky.urs.cz/item/CS_URS_2024_01/741136321</t>
  </si>
  <si>
    <t>1355883342</t>
  </si>
  <si>
    <t>741210001</t>
  </si>
  <si>
    <t>Montáž rozvodnic oceloplechových nebo plastových bez zapojení vodičů běžných, hmotnosti do 20 kg</t>
  </si>
  <si>
    <t>-1888149618</t>
  </si>
  <si>
    <t>https://podminky.urs.cz/item/CS_URS_2021_01/741210001</t>
  </si>
  <si>
    <t>1000117401</t>
  </si>
  <si>
    <t>Rozvaděč nástěnný FW, IP44, tř. ochr.II, 72 mod., 5</t>
  </si>
  <si>
    <t>164253818</t>
  </si>
  <si>
    <t>280732264</t>
  </si>
  <si>
    <t>https://podminky.urs.cz/item/CS_URS_2024_01/741320105</t>
  </si>
  <si>
    <t>-112623092</t>
  </si>
  <si>
    <t>-106065266</t>
  </si>
  <si>
    <t>-2077132787</t>
  </si>
  <si>
    <t>220839201</t>
  </si>
  <si>
    <t>-400899766</t>
  </si>
  <si>
    <t>807147357</t>
  </si>
  <si>
    <t>1146902</t>
  </si>
  <si>
    <t>Svodič přepětí 3pólový 350V\20kA, typ 1+2</t>
  </si>
  <si>
    <t>-986317221</t>
  </si>
  <si>
    <t>-539846383</t>
  </si>
  <si>
    <t>-1319679173</t>
  </si>
  <si>
    <t>741330032</t>
  </si>
  <si>
    <t>Montáž stykačů nn se zapojením vodičů střídavých vestavných jednopólových do 25 A</t>
  </si>
  <si>
    <t>-1794028765</t>
  </si>
  <si>
    <t>https://podminky.urs.cz/item/CS_URS_2021_01/741330032</t>
  </si>
  <si>
    <t>1215837</t>
  </si>
  <si>
    <t>Instalační stykač 25A, 2x zapínací kontakt 230V\25-20</t>
  </si>
  <si>
    <t>1197958880</t>
  </si>
  <si>
    <t>-1940718524</t>
  </si>
  <si>
    <t>1181319</t>
  </si>
  <si>
    <t>Impulzní relé 230V, 1x rozpínací kontakt, 1x spínací kontakt, 16A, umístěno na DIN lištu</t>
  </si>
  <si>
    <t>-670479203</t>
  </si>
  <si>
    <t xml:space="preserve">Časové jednofukční relé 230V, 1x výstupní kontakt, 16A, 4 funkce, umístěno na DIN lištu_x000D_
</t>
  </si>
  <si>
    <t>534509067</t>
  </si>
  <si>
    <t xml:space="preserve">Časové jednofukční relé 230V, 1x výstupní kontakt, 16A, 4 funkce, umístěno na DIN lištu
</t>
  </si>
  <si>
    <t>969805899</t>
  </si>
  <si>
    <t>04 - Slaboporudé rozvody</t>
  </si>
  <si>
    <t xml:space="preserve">    742 - Elektroinstalace - slaboproud</t>
  </si>
  <si>
    <t xml:space="preserve">    Elektroinstalace NN - Elektroinstalace NN</t>
  </si>
  <si>
    <t>VRN - Vedlejší rozpočtové náklady</t>
  </si>
  <si>
    <t xml:space="preserve">    VRN4 - Inženýrská činnost</t>
  </si>
  <si>
    <t xml:space="preserve">    VRN6 - Územní vlivy</t>
  </si>
  <si>
    <t xml:space="preserve">    VRN9 - Ostatní náklady</t>
  </si>
  <si>
    <t>741110001</t>
  </si>
  <si>
    <t>Montáž trubek elektroinstalačních s nasunutím nebo našroubováním do krabic plastových tuhých, uložených pevně, vnější Ø přes 16 do 23 mm</t>
  </si>
  <si>
    <t>-1220946686</t>
  </si>
  <si>
    <t>https://podminky.urs.cz/item/CS_URS_2024_01/741110001</t>
  </si>
  <si>
    <t>34571092</t>
  </si>
  <si>
    <t>trubka elektroinstalační tuhá z PVC D 17,4/20 mm, délka 3m</t>
  </si>
  <si>
    <t>-1927774019</t>
  </si>
  <si>
    <t>741110002</t>
  </si>
  <si>
    <t>Montáž trubek elektroinstalačních s nasunutím nebo našroubováním do krabic plastových tuhých, uložených pevně, vnější Ø přes 23 do 35 mm</t>
  </si>
  <si>
    <t>-156589004</t>
  </si>
  <si>
    <t>https://podminky.urs.cz/item/CS_URS_2024_01/741110002</t>
  </si>
  <si>
    <t>34571093</t>
  </si>
  <si>
    <t>trubka elektroinstalační tuhá z PVC D 22,1/25 mm, délka 3m</t>
  </si>
  <si>
    <t>1127124257</t>
  </si>
  <si>
    <t>741110555</t>
  </si>
  <si>
    <t>Montáž lišt a kanálků elektroinstalačních se spojkami, ohyby a rohy a s nasunutím do krabic doplňkové prvky protipožární utěsnění, šířky do 180 mm</t>
  </si>
  <si>
    <t>-768751068</t>
  </si>
  <si>
    <t>https://podminky.urs.cz/item/CS_URS_2021_02/741110555</t>
  </si>
  <si>
    <t>23170003</t>
  </si>
  <si>
    <t>pěna montážní PUR protipožární jednosložková</t>
  </si>
  <si>
    <t>litr</t>
  </si>
  <si>
    <t>-2068482943</t>
  </si>
  <si>
    <t>2*1,188 "Přepočtené koeficientem množství</t>
  </si>
  <si>
    <t>741122015</t>
  </si>
  <si>
    <t>Montáž kabelů měděných bez ukončení uložených pod omítku plných kulatých (např. CYKY), počtu a průřezu žil 3x1,5 mm2</t>
  </si>
  <si>
    <t>406202864</t>
  </si>
  <si>
    <t>https://podminky.urs.cz/item/CS_URS_2024_01/741122015</t>
  </si>
  <si>
    <t>-1967413607</t>
  </si>
  <si>
    <t>52,1739130434783*1,15 "Přepočtené koeficientem množství</t>
  </si>
  <si>
    <t>742</t>
  </si>
  <si>
    <t>Elektroinstalace - slaboproud</t>
  </si>
  <si>
    <t>002R.1</t>
  </si>
  <si>
    <t>Přepínač pro kamery 24 portů 10/100/1000Base-T a 4 x slot pro optické moduly 1Gbit (SFP)_x000D_
- přepínač musí podporovat PoE dle IEEE 802.3af alespoň pro 20 portůsoučasně_x000D_
- zařízení musí být kompatibilní se stávajícím stavem infrastrukturyprovozované na UJEP</t>
  </si>
  <si>
    <t>-192283679</t>
  </si>
  <si>
    <t xml:space="preserve">Přepínač pro kamery 24 portů 10/100/1000Base-T a 4 x slot pro optické moduly 1Gbit (SFP)
- přepínač musí podporovat PoE dle IEEE 802.3af alespoň pro 20 portůsoučasně
- zařízení musí být kompatibilní se stávajícím stavem infrastrukturyprovozované na UJEP
- napájení CZ standard (230V, vidlice typ E)
- výška 1U a možnost montáže do 19" racku
- zařízení typu L2 přepínač
- automatická volba rychlosti portu a automatická detekcpřímého/kříženého kabelu (MDIX)
- protokol LACP pro automatické sestavení agregovaných portů
- Rapid PVST+ (IEEE 802.1w)
- MSTP (IEEE 802.1s)
- dynamické šíření VLAN (přenášení čísel a názvů virtuálních LAN mezipřepínači zařazených do jedné domény včetnězabránění odesílánízbytečných paketů (broadcast, multicast, neznámé) na přepínače, kde není žádný port v dané VLANě a ani přes něj nevede funkční cesta dál)
- autorecovery - automatická aktivace portu po návratu z chybovéhostavu
- storm control multicast/broadcast: HW omezení poměru unicast /multicast rámců na portu v procentech
- podpora DHCP relay
- IEEE 802.1q
- podpora velkých rámců v hardware (jumbo frames)
- měření metalického kabelu (TDR) - délka, zakončení
- detekce protilehlého zařízení (protokol linkové vrstvy ke zjišťování informací o přímo připojených zařízeních a jejich parametrech)
- detekce jednosměrnosti optické linky
- podpora minimálně 250 aktivních VLAN
- 15000 záznamů v MAC adresní tabulce
- možnost připojit externí redundantní zdroj
- ochrana proti neautorizovanému DHCP serveru
- ochrana proti neautorizovaným Router Advertisement zprávám
- ochrana proti podvržení MAC adresy a IP adresy na jednotlivýchportech
- ochrana proti připojení neautorizovaného přepínače na port určený
pro koncové zařízení
- možnost nastavení maximálního limitu broadcast rámců
- možnost filtrování provozu podle MAC adresy na jednotlivých portech
- možnost nastavení maximálního počtu MAC adres na port
- nastavení chování portu při překročení maximálního počtu MAC adres naportu (zablokování portu, blokování nové MAC adresy.)
- možnost nastavení pořadí postupného ověřování zařízení na portu (IEEE802.1X, MAC, Web autentizace)
- ochrana root bridge
- plnohodnotné CLI konfigurační rozhraní přístupné přes SSHv2 protokolpo IPv4 i IPv6
- omezení přístupu k managementu zařízení pomocí ACL (SSH, SNMP)
- vzdálený management a dohled SNMPv2c i SNMPv3
- NTP klient
- TACACS+ klient pro AAA (autentizace, autorizace a accounting -ověřování správců sítě, omezení přístupu na konkrétní zařízení,omezení práv na konkrétní příkazy, záznam všech použitých příkazů,přiřazení práv podle skupiny uživatele )
- IEEE 802.1x - port based network access control, ověřování pracovníc stanic proti radius serveru, autentizace i autorizace více koncovýchzařízení na jednom portu
- zrcadlení portu (SPAN) a vzdálené zrcadlení portu (RSPAN)
- vzdálené logování (syslog)
- ochrana proti nahrání modifikovaného software do zařízení, kteráověřuje autentičnost a integritu bootloaderu i samotného operačního systému
Záruka minimálně 5 let.
</t>
  </si>
  <si>
    <t>742110001</t>
  </si>
  <si>
    <t>Montáž trubek elektroinstalačních plastových ohebných uložených pod omítku včetně zasekání</t>
  </si>
  <si>
    <t>791597621</t>
  </si>
  <si>
    <t>https://podminky.urs.cz/item/CS_URS_2021_01/742110001</t>
  </si>
  <si>
    <t>34571073</t>
  </si>
  <si>
    <t>trubka elektroinstalační ohebná z PVC (EN) 2325</t>
  </si>
  <si>
    <t>-797424856</t>
  </si>
  <si>
    <t>742110041</t>
  </si>
  <si>
    <t>Montáž lišt elektroinstalačních vkládacích</t>
  </si>
  <si>
    <t>691095426</t>
  </si>
  <si>
    <t>34571007</t>
  </si>
  <si>
    <t>lišta elektroinstalační hranatá PVC 40x20mm</t>
  </si>
  <si>
    <t>-47316765</t>
  </si>
  <si>
    <t>742121001</t>
  </si>
  <si>
    <t>Montáž kabelů sdělovacích pro vnitřní rozvody počtu žil do 15</t>
  </si>
  <si>
    <t>-1669511247</t>
  </si>
  <si>
    <t>34121268</t>
  </si>
  <si>
    <t>kabel datový bezhalogenový třída reakce na oheň B2cas1d1a1 jádro Cu plné (U/UTP) kat. 6</t>
  </si>
  <si>
    <t>-1770327430</t>
  </si>
  <si>
    <t>742190002</t>
  </si>
  <si>
    <t>Ostatní práce pro trasy značení trasy vedení</t>
  </si>
  <si>
    <t>931756</t>
  </si>
  <si>
    <t>742330001</t>
  </si>
  <si>
    <t>Montáž strukturované kabeláže rozvaděče nástěnného</t>
  </si>
  <si>
    <t>-1575359082</t>
  </si>
  <si>
    <t>https://podminky.urs.cz/item/CS_URS_2024_01/742330001</t>
  </si>
  <si>
    <t>1702535</t>
  </si>
  <si>
    <t>RACK 19'' 48U/600X600 PROSKL.</t>
  </si>
  <si>
    <t>-945978350</t>
  </si>
  <si>
    <t>Montáž zařízení do rozvaděče (switch, UPS, DVR, server) bez nastavení</t>
  </si>
  <si>
    <t>-731166856</t>
  </si>
  <si>
    <t>002R003</t>
  </si>
  <si>
    <t>Zásuvkový panel do RACK 6x230V s přepěťovou ochrannou</t>
  </si>
  <si>
    <t>-664380339</t>
  </si>
  <si>
    <t>742330024</t>
  </si>
  <si>
    <t>Montáž strukturované kabeláže příslušenství a ostatní práce k rozvaděčům patch panelu 24 portů UTP/FTP</t>
  </si>
  <si>
    <t>-476236407</t>
  </si>
  <si>
    <t>https://podminky.urs.cz/item/CS_URS_2021_01/742330024</t>
  </si>
  <si>
    <t>1321479</t>
  </si>
  <si>
    <t>PATCH PANEL 1U 24 port</t>
  </si>
  <si>
    <t>-727278931</t>
  </si>
  <si>
    <t>ADI.0051226.URS</t>
  </si>
  <si>
    <t>Patch kabel CAT6 UTP 1m LACSON</t>
  </si>
  <si>
    <t>-2043989666</t>
  </si>
  <si>
    <t>742330024.1</t>
  </si>
  <si>
    <t>-851170499</t>
  </si>
  <si>
    <t>https://podminky.urs.cz/item/CS_URS_2021_01/742330024.1</t>
  </si>
  <si>
    <t>1321479.1</t>
  </si>
  <si>
    <t>233468459</t>
  </si>
  <si>
    <t>1R321479.1</t>
  </si>
  <si>
    <t>Police do RACK 19"</t>
  </si>
  <si>
    <t>-1333205694</t>
  </si>
  <si>
    <t>1R321479.2</t>
  </si>
  <si>
    <t>Ventiláční jednotka s termostatem do RACK 19"</t>
  </si>
  <si>
    <t>909346407</t>
  </si>
  <si>
    <t>1R321479.3</t>
  </si>
  <si>
    <t>Horizontální organizér 1U s víkem do RACK 19"</t>
  </si>
  <si>
    <t>276311113</t>
  </si>
  <si>
    <t>1*2 "Přepočtené koeficientem množství</t>
  </si>
  <si>
    <t>1R321479.4</t>
  </si>
  <si>
    <t>Vertikální organizér 1U s víkem do RACK 19"</t>
  </si>
  <si>
    <t>2103233713</t>
  </si>
  <si>
    <t>742330041</t>
  </si>
  <si>
    <t>Montáž strukturované kabeláže zásuvek datových pod omítku, do nábytku, do parapetního žlabu nebo podlahové krabice jednozásuvky</t>
  </si>
  <si>
    <t>1684517311</t>
  </si>
  <si>
    <t>https://podminky.urs.cz/item/CS_URS_2021_01/742330041</t>
  </si>
  <si>
    <t>11.316.498</t>
  </si>
  <si>
    <t xml:space="preserve">Datová zásuvka 2xRJ45Cat 6 </t>
  </si>
  <si>
    <t>918795703</t>
  </si>
  <si>
    <t>742330101.1</t>
  </si>
  <si>
    <t>Montáž strukturované kabeláže měření segmentu metalického s vyhotovením protokolu</t>
  </si>
  <si>
    <t>-1612544008</t>
  </si>
  <si>
    <t>https://podminky.urs.cz/item/CS_URS_2024_01/742330101.1</t>
  </si>
  <si>
    <t>742340002</t>
  </si>
  <si>
    <t>Montáž WiFi - nástěnné</t>
  </si>
  <si>
    <t>2144995742</t>
  </si>
  <si>
    <t>https://podminky.urs.cz/item/CS_URS_2021_02/742340002</t>
  </si>
  <si>
    <t>001R.1</t>
  </si>
  <si>
    <t>WiFi vnitřní: Přístupový bod bezdrátové sítě_x000D_
Rádio:2,4GHz i 5GHz_x000D_
Podpora standardů: 802.11 minimálně:a/ac/b/g/n_x000D_
Technologie: MIMO 3x3 (obě rádia)_x000D_
PoE: Podpora PoE 802.3af či PoE 802.3at_x000D_
RJ45 porty: 1Gbit připojení, další 1Gbit průchozí_x000D_
Antény: vnitř</t>
  </si>
  <si>
    <t>2048425431</t>
  </si>
  <si>
    <t>WiFi vnitřní: Přístupový bod bezdrátové sítě
Rádio:2,4GHz i 5GHz
Podpora standardů: 802.11 minimálně:a/ac/b/g/n
Technologie: MIMO 3x3 (obě rádia)
PoE: Podpora PoE 802.3af či PoE 802.3at
RJ45 porty: 1Gbit připojení, další 1Gbit průchozí
Antény: vnitřní
Kompatibilita: Plná se stávajícím WiFi kontrolérem zadavatele: UniFi Controller
Záruka. min.2roky</t>
  </si>
  <si>
    <t>R0000001222</t>
  </si>
  <si>
    <t>Montáž strukturované kabeláže příslušenství a ostatní práce k rozvaděčům police</t>
  </si>
  <si>
    <t>-1904331209</t>
  </si>
  <si>
    <t>https://podminky.urs.cz/item/CS_URS_2024_01/R0000001222</t>
  </si>
  <si>
    <t>1713539737</t>
  </si>
  <si>
    <t>https://podminky.urs.cz/item/CS_URS_2021_01/741112001</t>
  </si>
  <si>
    <t>34571521</t>
  </si>
  <si>
    <t>krabice pod omítku PVC odbočná kruhová D 70mm s víčkem a svorkovnicí</t>
  </si>
  <si>
    <t>1313375049</t>
  </si>
  <si>
    <t>741910412</t>
  </si>
  <si>
    <t>Montáž žlabů bez stojiny a výložníků kovových s podpěrkami a příslušenstvím bez víka, šířky do 100 mm</t>
  </si>
  <si>
    <t>1437238236</t>
  </si>
  <si>
    <t>https://podminky.urs.cz/item/CS_URS_2024_01/741910412</t>
  </si>
  <si>
    <t>1388132</t>
  </si>
  <si>
    <t>KABELOVY ZLAB 110X100MM SKSM 110 FS 3M vč.úchytů</t>
  </si>
  <si>
    <t>-657837190</t>
  </si>
  <si>
    <t>276772581</t>
  </si>
  <si>
    <t>https://podminky.urs.cz/item/CS_URS_2024_01/973032616</t>
  </si>
  <si>
    <t>-639467511</t>
  </si>
  <si>
    <t>https://podminky.urs.cz/item/CS_URS_2024_01/977332211</t>
  </si>
  <si>
    <t>VRN</t>
  </si>
  <si>
    <t>VRN4</t>
  </si>
  <si>
    <t>Inženýrská činnost</t>
  </si>
  <si>
    <t>Zkoušební provoz, nastavení a ostatní měření</t>
  </si>
  <si>
    <t>-928684614</t>
  </si>
  <si>
    <t>477036588</t>
  </si>
  <si>
    <t>VRN6</t>
  </si>
  <si>
    <t>Územní vlivy</t>
  </si>
  <si>
    <t>-682042268</t>
  </si>
  <si>
    <t>https://podminky.urs.cz/item/CS_URS_2024_01/065002000</t>
  </si>
  <si>
    <t>VRN9</t>
  </si>
  <si>
    <t>-1455184876</t>
  </si>
  <si>
    <t>05 - EZS</t>
  </si>
  <si>
    <t>-123678889</t>
  </si>
  <si>
    <t>817420161</t>
  </si>
  <si>
    <t>30*1,15 "Přepočtené koeficientem množství</t>
  </si>
  <si>
    <t>741124731</t>
  </si>
  <si>
    <t>Montáž kabelů měděných ovládacích bez ukončení uložených pevně stíněných ovládacích s plným jádrem (např. JYTY) počtu a průměru žil 2 až 19x0,8 mm2</t>
  </si>
  <si>
    <t>-1608170020</t>
  </si>
  <si>
    <t>https://podminky.urs.cz/item/CS_URS_2024_01/741124731</t>
  </si>
  <si>
    <t>10.049.129</t>
  </si>
  <si>
    <t>JYSTY 3x2x0,8 rot</t>
  </si>
  <si>
    <t>-1978549681</t>
  </si>
  <si>
    <t>Poznámka k položce:_x000D_
Instalační kabely pro sdělovací zařízení. Použití: K pevnému uložení ve vnitřních prostorách jako instalační kabely pro sdělovací úč ely. Obrázek je pouze informativní.</t>
  </si>
  <si>
    <t>10.049.130</t>
  </si>
  <si>
    <t>JYSTY 5x2x0,8 rot</t>
  </si>
  <si>
    <t>379370472</t>
  </si>
  <si>
    <t>1367398791</t>
  </si>
  <si>
    <t>-338440871</t>
  </si>
  <si>
    <t>-1835224059</t>
  </si>
  <si>
    <t>34571152</t>
  </si>
  <si>
    <t>trubka elektroinstalační ohebná z PH, D 16/21,2mm</t>
  </si>
  <si>
    <t>-2134231411</t>
  </si>
  <si>
    <t>1428,57142857143*1,05 "Přepočtené koeficientem množství</t>
  </si>
  <si>
    <t>742220001</t>
  </si>
  <si>
    <t>Montáž ústředny PZTS s komunikátorem na PCO a zdrojem do 16 ti zón a 4 podsystémů</t>
  </si>
  <si>
    <t>1831167930</t>
  </si>
  <si>
    <t>https://podminky.urs.cz/item/CS_URS_2021_01/742220001</t>
  </si>
  <si>
    <t>742220141</t>
  </si>
  <si>
    <t>Montáž klávesnice pro dodanou ústřednu</t>
  </si>
  <si>
    <t>1376255307</t>
  </si>
  <si>
    <t>https://podminky.urs.cz/item/CS_URS_2024_01/742220141</t>
  </si>
  <si>
    <t>742220161</t>
  </si>
  <si>
    <t>Montáž akumulátoru 12V</t>
  </si>
  <si>
    <t>807691262</t>
  </si>
  <si>
    <t>https://podminky.urs.cz/item/CS_URS_2021_01/742220161</t>
  </si>
  <si>
    <t>742220172</t>
  </si>
  <si>
    <t>Montáž komunikátoru do ústředny GSM</t>
  </si>
  <si>
    <t>-45849082</t>
  </si>
  <si>
    <t>https://podminky.urs.cz/item/CS_URS_2021_01/742220172</t>
  </si>
  <si>
    <t>742220232</t>
  </si>
  <si>
    <t>Montáž příslušenství pro PZTS detektor na stěnu nebo na strop</t>
  </si>
  <si>
    <t>1316646934</t>
  </si>
  <si>
    <t>https://podminky.urs.cz/item/CS_URS_2024_01/742220232</t>
  </si>
  <si>
    <t>742220256</t>
  </si>
  <si>
    <t>Montáž příslušenství pro PZTS siréna zálohovaná s majákem a s akumulátorem 1,2 Ah</t>
  </si>
  <si>
    <t>-1156757309</t>
  </si>
  <si>
    <t>https://podminky.urs.cz/item/CS_URS_2024_01/742220256</t>
  </si>
  <si>
    <t>345R00000001</t>
  </si>
  <si>
    <t>Ústředna EZS vč.4xexpanderu 16vstupů+box+ zdroj, PCO</t>
  </si>
  <si>
    <t>1571773715</t>
  </si>
  <si>
    <t>345R00000002</t>
  </si>
  <si>
    <t>PIR detektor pohybu</t>
  </si>
  <si>
    <t>1594258183</t>
  </si>
  <si>
    <t>345R00000003</t>
  </si>
  <si>
    <t>detektor kouřer a teplot se sirénkou</t>
  </si>
  <si>
    <t>593576406</t>
  </si>
  <si>
    <t>345R00000005</t>
  </si>
  <si>
    <t>Siréna s majákem a akumulátorem</t>
  </si>
  <si>
    <t>764220820</t>
  </si>
  <si>
    <t>345R00000006</t>
  </si>
  <si>
    <t xml:space="preserve">Přístupový modul s displejem a klávesnicí </t>
  </si>
  <si>
    <t>52936129</t>
  </si>
  <si>
    <t>345R00000007</t>
  </si>
  <si>
    <t>Bezúdržbový akumulátor 18Ah</t>
  </si>
  <si>
    <t>-700559249</t>
  </si>
  <si>
    <t>345R00000009</t>
  </si>
  <si>
    <t xml:space="preserve">Modul GSM komunikátor </t>
  </si>
  <si>
    <t>1532452450</t>
  </si>
  <si>
    <t>-1625064909</t>
  </si>
  <si>
    <t>-1570155492</t>
  </si>
  <si>
    <t>-426236316</t>
  </si>
  <si>
    <t>-120467903</t>
  </si>
  <si>
    <t>06 - Fotovoltaická elektrárna</t>
  </si>
  <si>
    <t>D1 - Průrazy</t>
  </si>
  <si>
    <t xml:space="preserve">    21-M - Elektromontáže</t>
  </si>
  <si>
    <t>94 - Lešení a stavební výtahy</t>
  </si>
  <si>
    <t xml:space="preserve">    VRN1 - Průzkumné, geodetické a projektové práce</t>
  </si>
  <si>
    <t>D1</t>
  </si>
  <si>
    <t>Průrazy</t>
  </si>
  <si>
    <t>R-Pol27</t>
  </si>
  <si>
    <t>průraz zdivem v cihlové zdi tloušťky 30cm do průměru 6cm</t>
  </si>
  <si>
    <t>-417146926</t>
  </si>
  <si>
    <t>21-M</t>
  </si>
  <si>
    <t>Elektromontáže</t>
  </si>
  <si>
    <t>210812063</t>
  </si>
  <si>
    <t>Montáž izolovaných kabelů měděných do 1 kV bez ukončení plných nebo laněných kulatých (např. CYKY, CHKE-R) uložených volně nebo v liště počtu a průřezu žil 5x4 až 6 mm2</t>
  </si>
  <si>
    <t>139992313</t>
  </si>
  <si>
    <t>https://podminky.urs.cz/item/CS_URS_2024_01/210812063</t>
  </si>
  <si>
    <t>605530022</t>
  </si>
  <si>
    <t>15*1,15 "Přepočtené koeficientem množství</t>
  </si>
  <si>
    <t>735624320</t>
  </si>
  <si>
    <t>090001000R</t>
  </si>
  <si>
    <t>Úprava elektroměrového rozvaděče dle připojovacích podmínek ČEZ</t>
  </si>
  <si>
    <t>-432334123</t>
  </si>
  <si>
    <t>-198030502</t>
  </si>
  <si>
    <t>741110042</t>
  </si>
  <si>
    <t>Montáž trubek elektroinstalačních s nasunutím nebo našroubováním do krabic plastových ohebných, uložených pevně, vnější Ø přes 23 do 35 mm</t>
  </si>
  <si>
    <t>1136341345</t>
  </si>
  <si>
    <t>R34571156</t>
  </si>
  <si>
    <t>trubka elektroinstalační ohebná z PH, D 32mm2</t>
  </si>
  <si>
    <t>49609553</t>
  </si>
  <si>
    <t>741120001</t>
  </si>
  <si>
    <t>Montáž vodičů izolovaných měděných bez ukončení uložených pod omítku plných a laněných (např. CY), průřezu žíly 0,35 až 6 mm2</t>
  </si>
  <si>
    <t>-2133334040</t>
  </si>
  <si>
    <t>34140826</t>
  </si>
  <si>
    <t>vodič propojovací jádro Cu plné izolace PVC 450/750V (H07V-U) 1x6mm2</t>
  </si>
  <si>
    <t>1990241360</t>
  </si>
  <si>
    <t>Poznámka k položce:_x000D_
H07V-U CY</t>
  </si>
  <si>
    <t>-1136671978</t>
  </si>
  <si>
    <t>R1388132</t>
  </si>
  <si>
    <t>KABELOVY ZLAB 110X100MM SKSM 110 FS 3M</t>
  </si>
  <si>
    <t>144717420</t>
  </si>
  <si>
    <t>FV002R</t>
  </si>
  <si>
    <t>montáž konekteru MC4/pár</t>
  </si>
  <si>
    <t>-1501394403</t>
  </si>
  <si>
    <t>FV002MR</t>
  </si>
  <si>
    <t>konektor MC4/pár</t>
  </si>
  <si>
    <t>426247769</t>
  </si>
  <si>
    <t>FVE-plech</t>
  </si>
  <si>
    <t>Pozinkovaný plech proti vniknutí větru pod panely</t>
  </si>
  <si>
    <t>16972359</t>
  </si>
  <si>
    <t>FVE-plech-m</t>
  </si>
  <si>
    <t>Úprava plechu včetně přichycení do betonových závaží</t>
  </si>
  <si>
    <t>1433637512</t>
  </si>
  <si>
    <t>R001FVE</t>
  </si>
  <si>
    <t>Montáž střídače FVE</t>
  </si>
  <si>
    <t>-1900610009</t>
  </si>
  <si>
    <t>R-FVE1_str.</t>
  </si>
  <si>
    <t>Síťový střídač pro FVE 25,0kVA, Wifi,PC, záruka 10 let</t>
  </si>
  <si>
    <t>251936102</t>
  </si>
  <si>
    <t>R-043002000</t>
  </si>
  <si>
    <t>Zkoušky a nastavení střídače</t>
  </si>
  <si>
    <t>732433088</t>
  </si>
  <si>
    <t>R741120124</t>
  </si>
  <si>
    <t>Montáž fotovoltaických kabelů uložených v trubkách nebo lištách průměru přes 4 do 10 mm</t>
  </si>
  <si>
    <t>1874809781</t>
  </si>
  <si>
    <t>34111851</t>
  </si>
  <si>
    <t>kabel fotovoltaický černý nebo červený průměr 6mm</t>
  </si>
  <si>
    <t>-323334968</t>
  </si>
  <si>
    <t>R741130005</t>
  </si>
  <si>
    <t>Ukončení vodičů izolovaných s označením a zapojením v rozváděči nebo na přístroji, průřezu žíly do 10 mm2</t>
  </si>
  <si>
    <t>667314433</t>
  </si>
  <si>
    <t>R8500150032</t>
  </si>
  <si>
    <t>1818617225</t>
  </si>
  <si>
    <t>RABB.2TKA002095G1</t>
  </si>
  <si>
    <t>601734839</t>
  </si>
  <si>
    <t>R-FVE_PANEL</t>
  </si>
  <si>
    <t>Montáž fotovoltaického panelu vč.konstrukce</t>
  </si>
  <si>
    <t>732153873</t>
  </si>
  <si>
    <t>R-FVE_FV</t>
  </si>
  <si>
    <t>Fotovoltaický panel 500W, 15 let záruka na panel, 25 let záruka na výkon 85%</t>
  </si>
  <si>
    <t>419308013</t>
  </si>
  <si>
    <t>R-FVE1_us</t>
  </si>
  <si>
    <t>Úchytový systém pro FVE  panely - rovná střecha</t>
  </si>
  <si>
    <t>821485208</t>
  </si>
  <si>
    <t>R-FVE-nab</t>
  </si>
  <si>
    <t>Nabíječ baterií 10kW</t>
  </si>
  <si>
    <t>-1354683596</t>
  </si>
  <si>
    <t>FVE-beton-2</t>
  </si>
  <si>
    <t>Betonové závaží 42kg</t>
  </si>
  <si>
    <t>-877471218</t>
  </si>
  <si>
    <t>FVE-beton-3</t>
  </si>
  <si>
    <t>Betonové závaží 20kg</t>
  </si>
  <si>
    <t>1531709821</t>
  </si>
  <si>
    <t>R-FVE-BAT-M</t>
  </si>
  <si>
    <t>Montáž a manipulace bateriového úložiště 22kWh</t>
  </si>
  <si>
    <t>-292756814</t>
  </si>
  <si>
    <t>R-FVE-BAT</t>
  </si>
  <si>
    <t>Bateriové úložiště 22kWh vč.BMS a smartmetru</t>
  </si>
  <si>
    <t>615446281</t>
  </si>
  <si>
    <t>R-FVE-OPT-M</t>
  </si>
  <si>
    <t>Montáž optimizérů</t>
  </si>
  <si>
    <t>-46726397</t>
  </si>
  <si>
    <t>R-FVE-OPT</t>
  </si>
  <si>
    <t>Výkonový optimizér max. 700Wp+ 1xaccess point + 1xCloud connect , optimalizace, shut-down, monitoring</t>
  </si>
  <si>
    <t>-344828334</t>
  </si>
  <si>
    <t>R-UCP</t>
  </si>
  <si>
    <t>Protipožární ucpávka</t>
  </si>
  <si>
    <t>-1236856167</t>
  </si>
  <si>
    <t>-1235908484</t>
  </si>
  <si>
    <t>kabel datový bezhalogenový třída reakce na oheň B2cas1d1a1 jádro Cu plné (U/UTP) kategorie 6</t>
  </si>
  <si>
    <t>2010604058</t>
  </si>
  <si>
    <t>RISV.4003973090722</t>
  </si>
  <si>
    <t>Požární ucpávka, kbelík 15kg, intumescentní tmel pro zakrytí obvodu požární ucpávky v místě průchodu požárně dělicí konstrukcí.</t>
  </si>
  <si>
    <t>-805462214</t>
  </si>
  <si>
    <t>Poznámka k položce:_x000D_
Intumescentní tmel pro zakrytí obvodu požární ucpávky v místě průchodu vzduchovodu požárně dělicí konstrukcí.</t>
  </si>
  <si>
    <t>Lešení a stavební výtahy</t>
  </si>
  <si>
    <t>R945231112</t>
  </si>
  <si>
    <t>Závěsná klec (pohyblivá pracovní plošina - lávka) se zdvihem elektrickým výšky do 50 m délky přes 1,20 do 6 m</t>
  </si>
  <si>
    <t>DEN</t>
  </si>
  <si>
    <t>203783133</t>
  </si>
  <si>
    <t>VRN1</t>
  </si>
  <si>
    <t>Průzkumné, geodetické a projektové práce</t>
  </si>
  <si>
    <t>1953138982</t>
  </si>
  <si>
    <t>043002000.1</t>
  </si>
  <si>
    <t>1764396128</t>
  </si>
  <si>
    <t>065002000.R</t>
  </si>
  <si>
    <t>Doprava vysokozdvižné techniky</t>
  </si>
  <si>
    <t>-1875041739</t>
  </si>
  <si>
    <t>092203000</t>
  </si>
  <si>
    <t>Náklady na zaškolení obsluhy</t>
  </si>
  <si>
    <t>1770494109</t>
  </si>
  <si>
    <t>R956522000</t>
  </si>
  <si>
    <t>Statické posouzení přitížení střechy - v případě použití jiné konstrukce při níž došlo k vyššímu přitížení střechy</t>
  </si>
  <si>
    <t>1355743744</t>
  </si>
  <si>
    <t>R956522001</t>
  </si>
  <si>
    <t xml:space="preserve">Dokumentace zdolávání požáru - operativní karta dle platné požární zprávy </t>
  </si>
  <si>
    <t>-2031602382</t>
  </si>
  <si>
    <t>07 - Rozvaděč R-FVE-AC</t>
  </si>
  <si>
    <t>1000117409</t>
  </si>
  <si>
    <t>Rozvaděč nástěnný FW, IP44, tř. ochr.II, 24 mod.,</t>
  </si>
  <si>
    <t>-1878893753</t>
  </si>
  <si>
    <t>1081749324</t>
  </si>
  <si>
    <t>1875766998</t>
  </si>
  <si>
    <t>397794594</t>
  </si>
  <si>
    <t>741320165</t>
  </si>
  <si>
    <t>Montáž jističů se zapojením vodičů třípólových nn do 25 A ve skříni</t>
  </si>
  <si>
    <t>-1868438552</t>
  </si>
  <si>
    <t>https://podminky.urs.cz/item/CS_URS_2021_01/741320165</t>
  </si>
  <si>
    <t>1183608</t>
  </si>
  <si>
    <t>jistič 3pólový-charakteristika B 25A, zkratový proud 10kA</t>
  </si>
  <si>
    <t>261001995</t>
  </si>
  <si>
    <t>741320175</t>
  </si>
  <si>
    <t>Montáž jističů se zapojením vodičů třípólových nn do 63 A ve skříni</t>
  </si>
  <si>
    <t>1995207571</t>
  </si>
  <si>
    <t>https://podminky.urs.cz/item/CS_URS_2021_01/741320175</t>
  </si>
  <si>
    <t>1883258787</t>
  </si>
  <si>
    <t>1986538892</t>
  </si>
  <si>
    <t>1557889273</t>
  </si>
  <si>
    <t>1889652168</t>
  </si>
  <si>
    <t>Svodič přepětí 3pólový 350V\20kA, typ 2</t>
  </si>
  <si>
    <t>-1530051462</t>
  </si>
  <si>
    <t>-708415870</t>
  </si>
  <si>
    <t>-947661406</t>
  </si>
  <si>
    <t>08 - Rozvaděč R-FVE-DC</t>
  </si>
  <si>
    <t>210120101</t>
  </si>
  <si>
    <t>Montáž pojistek se zapojením vodičů závitových pojistkových částí pojistkových patron do 60 A se styčným kroužkem</t>
  </si>
  <si>
    <t>964496709</t>
  </si>
  <si>
    <t>R1622161</t>
  </si>
  <si>
    <t>Pojistka 16A DC 1000V</t>
  </si>
  <si>
    <t>52517827</t>
  </si>
  <si>
    <t>1572521312</t>
  </si>
  <si>
    <t>https://podminky.urs.cz/item/CS_URS_2024_01/741210001</t>
  </si>
  <si>
    <t>-773510990</t>
  </si>
  <si>
    <t>741320175.2</t>
  </si>
  <si>
    <t>-1330100335</t>
  </si>
  <si>
    <t>1146472R</t>
  </si>
  <si>
    <t>Pojistkový odpojovač 2pólový 63 A, Ue AC 1500 V / DC 1000 V, pro válcové pojistkové vložky 22x127</t>
  </si>
  <si>
    <t>-1541839610</t>
  </si>
  <si>
    <t>674405656</t>
  </si>
  <si>
    <t>35889526</t>
  </si>
  <si>
    <t>svodič přepětí pro fotovoltaické systémy neuzemněné, šířka 3 moduly 1200 V DC, 20kA</t>
  </si>
  <si>
    <t>-1749724073</t>
  </si>
  <si>
    <t>-1817314722</t>
  </si>
  <si>
    <t>konektor MC4/pár do rozvaděče</t>
  </si>
  <si>
    <t>-1553784803</t>
  </si>
  <si>
    <t>74349908</t>
  </si>
  <si>
    <t>174436332</t>
  </si>
  <si>
    <t>-1325216354</t>
  </si>
  <si>
    <t>kabel fotovoltaický černý nebo červený průměr 4mm</t>
  </si>
  <si>
    <t>-2048001209</t>
  </si>
  <si>
    <t>09 - IP hlásky</t>
  </si>
  <si>
    <t>-1479568342</t>
  </si>
  <si>
    <t>8500046660</t>
  </si>
  <si>
    <t>Instalační kabel UTP Solarix CAT6 LSOH (305m/bal)</t>
  </si>
  <si>
    <t>2008927657</t>
  </si>
  <si>
    <t>Poznámka k položce:_x000D_
Šířka pásma 250 MHz, třída reakce na oheň Dca s1 d2 a1, cena za bm, UTP – nestíněný, pro vnitřní rozvody, barva fialová – 4005, LSOH izolace, 305 m/balení. Zakoupené zboží v požadované délce nelze vrátit.</t>
  </si>
  <si>
    <t>-2145019328</t>
  </si>
  <si>
    <t>-478006156</t>
  </si>
  <si>
    <t>-1857024970</t>
  </si>
  <si>
    <t>1885964693</t>
  </si>
  <si>
    <t>85,7142857142857*1,05 "Přepočtené koeficientem množství</t>
  </si>
  <si>
    <t>R742220141</t>
  </si>
  <si>
    <t>Montáž IP hlásek</t>
  </si>
  <si>
    <t>1193257574</t>
  </si>
  <si>
    <t>IPR00000001</t>
  </si>
  <si>
    <t>Vnitřní zobrazovací jednotka hands-free pro IP telefony s barevným LCD 7" dotykovým displejem, slotem pro SD kartu, reprpduktorem, mikrofonem. Je určena pro povrchovou montáž. Možnost připojit až 20 vstupních jednotek, 8xexterních IP kamer, možnost připoj</t>
  </si>
  <si>
    <t>1314240226</t>
  </si>
  <si>
    <t>Vnitřní zobrazovací jednotka hands-free pro IP telefony s barevným LCD 7" dotykovým displejem, slotem pro SD kartu, reprpduktorem, mikrofonem. Je určena pro povrchovou montáž. Možnost připojit až 20 vstupních jednotek, 8xexterních IP kamer, možnost připojení tlačítka zvonku, 6xalarmový výstup a jeden vstup, hodiny a datum vč.licence</t>
  </si>
  <si>
    <t>IPR00000002</t>
  </si>
  <si>
    <t>Venkovní dveřní IP jednotka s kamerou. Obsahuje kameru, LED přisvícení, tlačítko zvonku, reproduktor, mikrofon, 1x relé pro ovládání zámku vč.licence</t>
  </si>
  <si>
    <t>1708845792</t>
  </si>
  <si>
    <t>R0000T01</t>
  </si>
  <si>
    <t xml:space="preserve">IP telefon . Dodávka včetně IP licence na každý dodaný přístroj. </t>
  </si>
  <si>
    <t>-570483082</t>
  </si>
  <si>
    <t>IPR00000003</t>
  </si>
  <si>
    <t>Rozšiřující dveřní modul s pěti tlačítky, slouží pro rozšíření hlavní IP stanice</t>
  </si>
  <si>
    <t>-388113576</t>
  </si>
  <si>
    <t>IPR00000004</t>
  </si>
  <si>
    <t>Venkovní stříška pro čtyři moduly</t>
  </si>
  <si>
    <t>-926823810</t>
  </si>
  <si>
    <t>IPR00000005</t>
  </si>
  <si>
    <t>Instalační rámeček pro čtyři moduly</t>
  </si>
  <si>
    <t>604867399</t>
  </si>
  <si>
    <t>1541844R</t>
  </si>
  <si>
    <t>Elektromechanický zámek 12/24VDC - pouze dodávka, montáž dodavatel dveří</t>
  </si>
  <si>
    <t>-683684799</t>
  </si>
  <si>
    <t>-246007664</t>
  </si>
  <si>
    <t>-1282926412</t>
  </si>
  <si>
    <t>-387524674</t>
  </si>
  <si>
    <t>-804093713</t>
  </si>
  <si>
    <t>20-009-200.8 - Vedlejší rozpočtové náklady</t>
  </si>
  <si>
    <t xml:space="preserve">    VRN3 - Zařízení staveniště</t>
  </si>
  <si>
    <t xml:space="preserve">    VRN7 - Provozní vlivy</t>
  </si>
  <si>
    <t>010001000</t>
  </si>
  <si>
    <t>-987552325</t>
  </si>
  <si>
    <t>https://podminky.urs.cz/item/CS_URS_2024_01/010001000</t>
  </si>
  <si>
    <t>"veškeré nutné průzkumy, geodetické práce a projektové práce dle projektové dokumentace, požadavků DOSS a smlouvy o dílo</t>
  </si>
  <si>
    <t>"vč. dílenské dokumentace konstrukcí a dokumentace skutečného provedení</t>
  </si>
  <si>
    <t>VRN3</t>
  </si>
  <si>
    <t>Zařízení staveniště</t>
  </si>
  <si>
    <t>030001000</t>
  </si>
  <si>
    <t>-1768656210</t>
  </si>
  <si>
    <t>https://podminky.urs.cz/item/CS_URS_2024_01/030001000</t>
  </si>
  <si>
    <t>"vč. přípravy staveniště, zařízení staveniště, vybavení, zabezpečení, pronájmu ploch, zrušení zařízení staveniště, ...</t>
  </si>
  <si>
    <t>040001000</t>
  </si>
  <si>
    <t>-373749582</t>
  </si>
  <si>
    <t>https://podminky.urs.cz/item/CS_URS_2024_01/040001000</t>
  </si>
  <si>
    <t>"dozorové práce, posudky, zkoušky a měření, revize vč. kompletační a koordinační činnosti dle projektové dokumentace, požadavků DOSS a smlouvy o dílo</t>
  </si>
  <si>
    <t>060001000</t>
  </si>
  <si>
    <t>-888415495</t>
  </si>
  <si>
    <t>https://podminky.urs.cz/item/CS_URS_2024_01/060001000</t>
  </si>
  <si>
    <t>VRN7</t>
  </si>
  <si>
    <t>Provozní vlivy</t>
  </si>
  <si>
    <t>070001000</t>
  </si>
  <si>
    <t>-1235434028</t>
  </si>
  <si>
    <t>https://podminky.urs.cz/item/CS_URS_2024_01/070001000</t>
  </si>
  <si>
    <t>467870865</t>
  </si>
  <si>
    <t>https://podminky.urs.cz/item/CS_URS_2024_01/090001000</t>
  </si>
  <si>
    <t>"ostatní náklady dle uvážení zhotovitele nutné k řádnému provedení díla dle projektové dokumentace, požadavků DOSS a smlouvy o dílo</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</si>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</sst>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3" fillId="0" borderId="0" applyNumberFormat="0" applyFill="0" applyBorder="0" applyAlignment="0" applyProtection="0"/>
  </cellStyleXfs>
  <cellXfs count="3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41" fillId="0" borderId="0" xfId="0" applyFont="1" applyAlignment="1">
      <alignment vertical="center" wrapText="1"/>
    </xf>
    <xf numFmtId="167" fontId="22" fillId="2" borderId="23" xfId="0" applyNumberFormat="1" applyFont="1" applyFill="1" applyBorder="1" applyAlignment="1" applyProtection="1">
      <alignment vertical="center"/>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6" fillId="0" borderId="0" xfId="0" applyFont="1" applyAlignment="1">
      <alignment horizontal="left" vertical="top" wrapText="1"/>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lignment horizontal="left" vertical="center"/>
    </xf>
    <xf numFmtId="0" fontId="52" fillId="0" borderId="1" xfId="0" applyFont="1" applyBorder="1" applyAlignment="1">
      <alignment vertical="top"/>
    </xf>
    <xf numFmtId="0" fontId="52" fillId="0" borderId="1" xfId="0" applyFont="1" applyBorder="1" applyAlignment="1">
      <alignment horizontal="left" vertical="center"/>
    </xf>
    <xf numFmtId="0" fontId="52" fillId="0" borderId="1" xfId="0" applyFont="1" applyBorder="1" applyAlignment="1">
      <alignment horizontal="center" vertical="center"/>
    </xf>
    <xf numFmtId="49" fontId="52" fillId="0" borderId="1" xfId="0" applyNumberFormat="1" applyFont="1" applyBorder="1" applyAlignment="1">
      <alignment horizontal="left" vertical="center"/>
    </xf>
    <xf numFmtId="0" fontId="51" fillId="0" borderId="28" xfId="0"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0" fontId="22" fillId="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0" fontId="22" fillId="4" borderId="8"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5" fillId="0" borderId="1" xfId="0" applyFont="1" applyBorder="1" applyAlignment="1">
      <alignment horizontal="left" vertical="center" wrapText="1"/>
    </xf>
    <xf numFmtId="0" fontId="44" fillId="0" borderId="29" xfId="0" applyFont="1" applyBorder="1" applyAlignment="1">
      <alignment horizontal="left" wrapText="1"/>
    </xf>
    <xf numFmtId="0" fontId="43" fillId="0" borderId="1" xfId="0" applyFont="1" applyBorder="1" applyAlignment="1">
      <alignment horizontal="center" vertical="center" wrapText="1"/>
    </xf>
    <xf numFmtId="49" fontId="45" fillId="0" borderId="1" xfId="0" applyNumberFormat="1" applyFont="1" applyBorder="1" applyAlignment="1">
      <alignment horizontal="left" vertical="center" wrapText="1"/>
    </xf>
    <xf numFmtId="0" fontId="43" fillId="0" borderId="1" xfId="0" applyFont="1" applyBorder="1" applyAlignment="1">
      <alignment horizontal="center" vertical="center"/>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4_02/997013509" TargetMode="External"/><Relationship Id="rId21" Type="http://schemas.openxmlformats.org/officeDocument/2006/relationships/hyperlink" Target="https://podminky.urs.cz/item/CS_URS_2024_02/962084131" TargetMode="External"/><Relationship Id="rId42" Type="http://schemas.openxmlformats.org/officeDocument/2006/relationships/hyperlink" Target="https://podminky.urs.cz/item/CS_URS_2024_01/766660183" TargetMode="External"/><Relationship Id="rId47" Type="http://schemas.openxmlformats.org/officeDocument/2006/relationships/hyperlink" Target="https://podminky.urs.cz/item/CS_URS_2024_02/771151022" TargetMode="External"/><Relationship Id="rId63" Type="http://schemas.openxmlformats.org/officeDocument/2006/relationships/hyperlink" Target="https://podminky.urs.cz/item/CS_URS_2024_02/781473810" TargetMode="External"/><Relationship Id="rId68" Type="http://schemas.openxmlformats.org/officeDocument/2006/relationships/hyperlink" Target="https://podminky.urs.cz/item/CS_URS_2024_02/783823133" TargetMode="External"/><Relationship Id="rId2" Type="http://schemas.openxmlformats.org/officeDocument/2006/relationships/hyperlink" Target="https://podminky.urs.cz/item/CS_URS_2024_02/122211101" TargetMode="External"/><Relationship Id="rId16" Type="http://schemas.openxmlformats.org/officeDocument/2006/relationships/hyperlink" Target="https://podminky.urs.cz/item/CS_URS_2024_02/631311214" TargetMode="External"/><Relationship Id="rId29" Type="http://schemas.openxmlformats.org/officeDocument/2006/relationships/hyperlink" Target="https://podminky.urs.cz/item/CS_URS_2024_02/711111002" TargetMode="External"/><Relationship Id="rId11" Type="http://schemas.openxmlformats.org/officeDocument/2006/relationships/hyperlink" Target="https://podminky.urs.cz/item/CS_URS_2024_02/342272245" TargetMode="External"/><Relationship Id="rId24" Type="http://schemas.openxmlformats.org/officeDocument/2006/relationships/hyperlink" Target="https://podminky.urs.cz/item/CS_URS_2024_02/997013112" TargetMode="External"/><Relationship Id="rId32" Type="http://schemas.openxmlformats.org/officeDocument/2006/relationships/hyperlink" Target="https://podminky.urs.cz/item/CS_URS_2024_02/998711112" TargetMode="External"/><Relationship Id="rId37" Type="http://schemas.openxmlformats.org/officeDocument/2006/relationships/hyperlink" Target="https://podminky.urs.cz/item/CS_URS_2024_02/998763322" TargetMode="External"/><Relationship Id="rId40" Type="http://schemas.openxmlformats.org/officeDocument/2006/relationships/hyperlink" Target="https://podminky.urs.cz/item/CS_URS_2024_02/766660172" TargetMode="External"/><Relationship Id="rId45" Type="http://schemas.openxmlformats.org/officeDocument/2006/relationships/hyperlink" Target="https://podminky.urs.cz/item/CS_URS_2024_02/998766112" TargetMode="External"/><Relationship Id="rId53" Type="http://schemas.openxmlformats.org/officeDocument/2006/relationships/hyperlink" Target="https://podminky.urs.cz/item/CS_URS_2024_02/998771112" TargetMode="External"/><Relationship Id="rId58" Type="http://schemas.openxmlformats.org/officeDocument/2006/relationships/hyperlink" Target="https://podminky.urs.cz/item/CS_URS_2024_02/998776112" TargetMode="External"/><Relationship Id="rId66" Type="http://schemas.openxmlformats.org/officeDocument/2006/relationships/hyperlink" Target="https://podminky.urs.cz/item/CS_URS_2024_02/782992911" TargetMode="External"/><Relationship Id="rId74" Type="http://schemas.openxmlformats.org/officeDocument/2006/relationships/hyperlink" Target="https://podminky.urs.cz/item/CS_URS_2024_02/784211103" TargetMode="External"/><Relationship Id="rId5" Type="http://schemas.openxmlformats.org/officeDocument/2006/relationships/hyperlink" Target="https://podminky.urs.cz/item/CS_URS_2024_02/167111101" TargetMode="External"/><Relationship Id="rId61" Type="http://schemas.openxmlformats.org/officeDocument/2006/relationships/hyperlink" Target="https://podminky.urs.cz/item/CS_URS_2024_02/781151031" TargetMode="External"/><Relationship Id="rId19" Type="http://schemas.openxmlformats.org/officeDocument/2006/relationships/hyperlink" Target="https://podminky.urs.cz/item/CS_URS_2024_02/952905241.1" TargetMode="External"/><Relationship Id="rId14" Type="http://schemas.openxmlformats.org/officeDocument/2006/relationships/hyperlink" Target="https://podminky.urs.cz/item/CS_URS_2024_02/612325417" TargetMode="External"/><Relationship Id="rId22" Type="http://schemas.openxmlformats.org/officeDocument/2006/relationships/hyperlink" Target="https://podminky.urs.cz/item/CS_URS_2024_02/965042141" TargetMode="External"/><Relationship Id="rId27" Type="http://schemas.openxmlformats.org/officeDocument/2006/relationships/hyperlink" Target="https://podminky.urs.cz/item/CS_URS_2024_02/997013631" TargetMode="External"/><Relationship Id="rId30" Type="http://schemas.openxmlformats.org/officeDocument/2006/relationships/hyperlink" Target="https://podminky.urs.cz/item/CS_URS_2024_02/711131811" TargetMode="External"/><Relationship Id="rId35" Type="http://schemas.openxmlformats.org/officeDocument/2006/relationships/hyperlink" Target="https://podminky.urs.cz/item/CS_URS_2024_02/998713112" TargetMode="External"/><Relationship Id="rId43" Type="http://schemas.openxmlformats.org/officeDocument/2006/relationships/hyperlink" Target="https://podminky.urs.cz/item/CS_URS_2024_02/766660312" TargetMode="External"/><Relationship Id="rId48" Type="http://schemas.openxmlformats.org/officeDocument/2006/relationships/hyperlink" Target="https://podminky.urs.cz/item/CS_URS_2024_02/771473113" TargetMode="External"/><Relationship Id="rId56" Type="http://schemas.openxmlformats.org/officeDocument/2006/relationships/hyperlink" Target="https://podminky.urs.cz/item/CS_URS_2024_02/776201811" TargetMode="External"/><Relationship Id="rId64" Type="http://schemas.openxmlformats.org/officeDocument/2006/relationships/hyperlink" Target="https://podminky.urs.cz/item/CS_URS_2024_02/998781112" TargetMode="External"/><Relationship Id="rId69" Type="http://schemas.openxmlformats.org/officeDocument/2006/relationships/hyperlink" Target="https://podminky.urs.cz/item/CS_URS_2024_02/783933151" TargetMode="External"/><Relationship Id="rId8" Type="http://schemas.openxmlformats.org/officeDocument/2006/relationships/hyperlink" Target="https://podminky.urs.cz/item/CS_URS_2024_02/271542211" TargetMode="External"/><Relationship Id="rId51" Type="http://schemas.openxmlformats.org/officeDocument/2006/relationships/hyperlink" Target="https://podminky.urs.cz/item/CS_URS_2024_02/771591112" TargetMode="External"/><Relationship Id="rId72" Type="http://schemas.openxmlformats.org/officeDocument/2006/relationships/hyperlink" Target="https://podminky.urs.cz/item/CS_URS_2024_02/784171111" TargetMode="External"/><Relationship Id="rId3" Type="http://schemas.openxmlformats.org/officeDocument/2006/relationships/hyperlink" Target="https://podminky.urs.cz/item/CS_URS_2024_02/162751117" TargetMode="External"/><Relationship Id="rId12" Type="http://schemas.openxmlformats.org/officeDocument/2006/relationships/hyperlink" Target="https://podminky.urs.cz/item/CS_URS_2024_02/611325417" TargetMode="External"/><Relationship Id="rId17" Type="http://schemas.openxmlformats.org/officeDocument/2006/relationships/hyperlink" Target="https://podminky.urs.cz/item/CS_URS_2024_02/634112123" TargetMode="External"/><Relationship Id="rId25" Type="http://schemas.openxmlformats.org/officeDocument/2006/relationships/hyperlink" Target="https://podminky.urs.cz/item/CS_URS_2024_02/997013501" TargetMode="External"/><Relationship Id="rId33" Type="http://schemas.openxmlformats.org/officeDocument/2006/relationships/hyperlink" Target="https://podminky.urs.cz/item/CS_URS_2024_02/713120821" TargetMode="External"/><Relationship Id="rId38" Type="http://schemas.openxmlformats.org/officeDocument/2006/relationships/hyperlink" Target="https://podminky.urs.cz/item/CS_URS_2024_02/766660171" TargetMode="External"/><Relationship Id="rId46" Type="http://schemas.openxmlformats.org/officeDocument/2006/relationships/hyperlink" Target="https://podminky.urs.cz/item/CS_URS_2024_02/771121011" TargetMode="External"/><Relationship Id="rId59" Type="http://schemas.openxmlformats.org/officeDocument/2006/relationships/hyperlink" Target="https://podminky.urs.cz/item/CS_URS_2024_02/781121011" TargetMode="External"/><Relationship Id="rId67" Type="http://schemas.openxmlformats.org/officeDocument/2006/relationships/hyperlink" Target="https://podminky.urs.cz/item/CS_URS_2024_02/998782112" TargetMode="External"/><Relationship Id="rId20" Type="http://schemas.openxmlformats.org/officeDocument/2006/relationships/hyperlink" Target="https://podminky.urs.cz/item/CS_URS_2024_02/962081131" TargetMode="External"/><Relationship Id="rId41" Type="http://schemas.openxmlformats.org/officeDocument/2006/relationships/hyperlink" Target="https://podminky.urs.cz/item/CS_URS_2024_01/766660182" TargetMode="External"/><Relationship Id="rId54" Type="http://schemas.openxmlformats.org/officeDocument/2006/relationships/hyperlink" Target="https://podminky.urs.cz/item/CS_URS_2024_02/776121321" TargetMode="External"/><Relationship Id="rId62" Type="http://schemas.openxmlformats.org/officeDocument/2006/relationships/hyperlink" Target="https://podminky.urs.cz/item/CS_URS_2024_02/781472416.1" TargetMode="External"/><Relationship Id="rId70" Type="http://schemas.openxmlformats.org/officeDocument/2006/relationships/hyperlink" Target="https://podminky.urs.cz/item/CS_URS_2024_02/783937163" TargetMode="External"/><Relationship Id="rId75" Type="http://schemas.openxmlformats.org/officeDocument/2006/relationships/hyperlink" Target="https://podminky.urs.cz/item/CS_URS_2024_02/HZS1332" TargetMode="External"/><Relationship Id="rId1" Type="http://schemas.openxmlformats.org/officeDocument/2006/relationships/hyperlink" Target="https://podminky.urs.cz/item/CS_URS_2024_02/113152112" TargetMode="External"/><Relationship Id="rId6" Type="http://schemas.openxmlformats.org/officeDocument/2006/relationships/hyperlink" Target="https://podminky.urs.cz/item/CS_URS_2024_02/171201231" TargetMode="External"/><Relationship Id="rId15" Type="http://schemas.openxmlformats.org/officeDocument/2006/relationships/hyperlink" Target="https://podminky.urs.cz/item/CS_URS_2024_02/631311115" TargetMode="External"/><Relationship Id="rId23" Type="http://schemas.openxmlformats.org/officeDocument/2006/relationships/hyperlink" Target="https://podminky.urs.cz/item/CS_URS_2024_02/968072455" TargetMode="External"/><Relationship Id="rId28" Type="http://schemas.openxmlformats.org/officeDocument/2006/relationships/hyperlink" Target="https://podminky.urs.cz/item/CS_URS_2024_02/998011009" TargetMode="External"/><Relationship Id="rId36" Type="http://schemas.openxmlformats.org/officeDocument/2006/relationships/hyperlink" Target="https://podminky.urs.cz/item/CS_URS_2024_02/763131414" TargetMode="External"/><Relationship Id="rId49" Type="http://schemas.openxmlformats.org/officeDocument/2006/relationships/hyperlink" Target="https://podminky.urs.cz/item/CS_URS_2024_02/771573810" TargetMode="External"/><Relationship Id="rId57" Type="http://schemas.openxmlformats.org/officeDocument/2006/relationships/hyperlink" Target="https://podminky.urs.cz/item/CS_URS_2024_02/776221121" TargetMode="External"/><Relationship Id="rId10" Type="http://schemas.openxmlformats.org/officeDocument/2006/relationships/hyperlink" Target="https://podminky.urs.cz/item/CS_URS_2024_02/342272225" TargetMode="External"/><Relationship Id="rId31" Type="http://schemas.openxmlformats.org/officeDocument/2006/relationships/hyperlink" Target="https://podminky.urs.cz/item/CS_URS_2024_02/711141559" TargetMode="External"/><Relationship Id="rId44" Type="http://schemas.openxmlformats.org/officeDocument/2006/relationships/hyperlink" Target="https://podminky.urs.cz/item/CS_URS_2024_02/766691914" TargetMode="External"/><Relationship Id="rId52" Type="http://schemas.openxmlformats.org/officeDocument/2006/relationships/hyperlink" Target="https://podminky.urs.cz/item/CS_URS_2024_02/771591264" TargetMode="External"/><Relationship Id="rId60" Type="http://schemas.openxmlformats.org/officeDocument/2006/relationships/hyperlink" Target="https://podminky.urs.cz/item/CS_URS_2024_02/781131112" TargetMode="External"/><Relationship Id="rId65" Type="http://schemas.openxmlformats.org/officeDocument/2006/relationships/hyperlink" Target="https://podminky.urs.cz/item/CS_URS_2024_02/782192811" TargetMode="External"/><Relationship Id="rId73" Type="http://schemas.openxmlformats.org/officeDocument/2006/relationships/hyperlink" Target="https://podminky.urs.cz/item/CS_URS_2024_02/784181103" TargetMode="External"/><Relationship Id="rId4" Type="http://schemas.openxmlformats.org/officeDocument/2006/relationships/hyperlink" Target="https://podminky.urs.cz/item/CS_URS_2024_02/162751119" TargetMode="External"/><Relationship Id="rId9" Type="http://schemas.openxmlformats.org/officeDocument/2006/relationships/hyperlink" Target="https://podminky.urs.cz/item/CS_URS_2024_02/273313711" TargetMode="External"/><Relationship Id="rId13" Type="http://schemas.openxmlformats.org/officeDocument/2006/relationships/hyperlink" Target="https://podminky.urs.cz/item/CS_URS_2024_02/612325302" TargetMode="External"/><Relationship Id="rId18" Type="http://schemas.openxmlformats.org/officeDocument/2006/relationships/hyperlink" Target="https://podminky.urs.cz/item/CS_URS_2024_02/642946112" TargetMode="External"/><Relationship Id="rId39" Type="http://schemas.openxmlformats.org/officeDocument/2006/relationships/hyperlink" Target="https://podminky.urs.cz/item/CS_URS_2024_01/766660181" TargetMode="External"/><Relationship Id="rId34" Type="http://schemas.openxmlformats.org/officeDocument/2006/relationships/hyperlink" Target="https://podminky.urs.cz/item/CS_URS_2024_02/713121111" TargetMode="External"/><Relationship Id="rId50" Type="http://schemas.openxmlformats.org/officeDocument/2006/relationships/hyperlink" Target="https://podminky.urs.cz/item/CS_URS_2024_02/771575416" TargetMode="External"/><Relationship Id="rId55" Type="http://schemas.openxmlformats.org/officeDocument/2006/relationships/hyperlink" Target="https://podminky.urs.cz/item/CS_URS_2024_02/776141122" TargetMode="External"/><Relationship Id="rId76" Type="http://schemas.openxmlformats.org/officeDocument/2006/relationships/drawing" Target="../drawings/drawing2.xml"/><Relationship Id="rId7" Type="http://schemas.openxmlformats.org/officeDocument/2006/relationships/hyperlink" Target="https://podminky.urs.cz/item/CS_URS_2024_02/171251201" TargetMode="External"/><Relationship Id="rId71" Type="http://schemas.openxmlformats.org/officeDocument/2006/relationships/hyperlink" Target="https://podminky.urs.cz/item/CS_URS_2024_02/78417110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2/634112123" TargetMode="External"/><Relationship Id="rId21" Type="http://schemas.openxmlformats.org/officeDocument/2006/relationships/hyperlink" Target="https://podminky.urs.cz/item/CS_URS_2024_02/342272245" TargetMode="External"/><Relationship Id="rId42" Type="http://schemas.openxmlformats.org/officeDocument/2006/relationships/hyperlink" Target="https://podminky.urs.cz/item/CS_URS_2024_02/997013501" TargetMode="External"/><Relationship Id="rId47" Type="http://schemas.openxmlformats.org/officeDocument/2006/relationships/hyperlink" Target="https://podminky.urs.cz/item/CS_URS_2024_02/711111001" TargetMode="External"/><Relationship Id="rId63" Type="http://schemas.openxmlformats.org/officeDocument/2006/relationships/hyperlink" Target="https://podminky.urs.cz/item/CS_URS_2024_01/766660182" TargetMode="External"/><Relationship Id="rId68" Type="http://schemas.openxmlformats.org/officeDocument/2006/relationships/hyperlink" Target="https://podminky.urs.cz/item/CS_URS_2024_02/998766112" TargetMode="External"/><Relationship Id="rId84" Type="http://schemas.openxmlformats.org/officeDocument/2006/relationships/hyperlink" Target="https://podminky.urs.cz/item/CS_URS_2024_02/776121321" TargetMode="External"/><Relationship Id="rId89" Type="http://schemas.openxmlformats.org/officeDocument/2006/relationships/hyperlink" Target="https://podminky.urs.cz/item/CS_URS_2024_02/776201811" TargetMode="External"/><Relationship Id="rId112" Type="http://schemas.openxmlformats.org/officeDocument/2006/relationships/drawing" Target="../drawings/drawing3.xml"/><Relationship Id="rId16" Type="http://schemas.openxmlformats.org/officeDocument/2006/relationships/hyperlink" Target="https://podminky.urs.cz/item/CS_URS_2024_02/311275151.1" TargetMode="External"/><Relationship Id="rId107" Type="http://schemas.openxmlformats.org/officeDocument/2006/relationships/hyperlink" Target="https://podminky.urs.cz/item/CS_URS_2024_02/784171101" TargetMode="External"/><Relationship Id="rId11" Type="http://schemas.openxmlformats.org/officeDocument/2006/relationships/hyperlink" Target="https://podminky.urs.cz/item/CS_URS_2024_02/273313711" TargetMode="External"/><Relationship Id="rId32" Type="http://schemas.openxmlformats.org/officeDocument/2006/relationships/hyperlink" Target="https://podminky.urs.cz/item/CS_URS_2024_02/962032231" TargetMode="External"/><Relationship Id="rId37" Type="http://schemas.openxmlformats.org/officeDocument/2006/relationships/hyperlink" Target="https://podminky.urs.cz/item/CS_URS_2024_02/968072456" TargetMode="External"/><Relationship Id="rId53" Type="http://schemas.openxmlformats.org/officeDocument/2006/relationships/hyperlink" Target="https://podminky.urs.cz/item/CS_URS_2024_02/713120821" TargetMode="External"/><Relationship Id="rId58" Type="http://schemas.openxmlformats.org/officeDocument/2006/relationships/hyperlink" Target="https://podminky.urs.cz/item/CS_URS_2024_02/763131491" TargetMode="External"/><Relationship Id="rId74" Type="http://schemas.openxmlformats.org/officeDocument/2006/relationships/hyperlink" Target="https://podminky.urs.cz/item/CS_URS_2024_02/767861011" TargetMode="External"/><Relationship Id="rId79" Type="http://schemas.openxmlformats.org/officeDocument/2006/relationships/hyperlink" Target="https://podminky.urs.cz/item/CS_URS_2024_02/771573810" TargetMode="External"/><Relationship Id="rId102" Type="http://schemas.openxmlformats.org/officeDocument/2006/relationships/hyperlink" Target="https://podminky.urs.cz/item/CS_URS_2024_02/998781112" TargetMode="External"/><Relationship Id="rId5" Type="http://schemas.openxmlformats.org/officeDocument/2006/relationships/hyperlink" Target="https://podminky.urs.cz/item/CS_URS_2024_02/162751119" TargetMode="External"/><Relationship Id="rId90" Type="http://schemas.openxmlformats.org/officeDocument/2006/relationships/hyperlink" Target="https://podminky.urs.cz/item/CS_URS_2024_02/776221121" TargetMode="External"/><Relationship Id="rId95" Type="http://schemas.openxmlformats.org/officeDocument/2006/relationships/hyperlink" Target="https://podminky.urs.cz/item/CS_URS_2024_02/781121011" TargetMode="External"/><Relationship Id="rId22" Type="http://schemas.openxmlformats.org/officeDocument/2006/relationships/hyperlink" Target="https://podminky.urs.cz/item/CS_URS_2024_02/611325417" TargetMode="External"/><Relationship Id="rId27" Type="http://schemas.openxmlformats.org/officeDocument/2006/relationships/hyperlink" Target="https://podminky.urs.cz/item/CS_URS_2024_02/642946111" TargetMode="External"/><Relationship Id="rId43" Type="http://schemas.openxmlformats.org/officeDocument/2006/relationships/hyperlink" Target="https://podminky.urs.cz/item/CS_URS_2024_02/997013509" TargetMode="External"/><Relationship Id="rId48" Type="http://schemas.openxmlformats.org/officeDocument/2006/relationships/hyperlink" Target="https://podminky.urs.cz/item/CS_URS_2024_02/711111002" TargetMode="External"/><Relationship Id="rId64" Type="http://schemas.openxmlformats.org/officeDocument/2006/relationships/hyperlink" Target="https://podminky.urs.cz/item/CS_URS_2024_02/766660312" TargetMode="External"/><Relationship Id="rId69" Type="http://schemas.openxmlformats.org/officeDocument/2006/relationships/hyperlink" Target="https://podminky.urs.cz/item/CS_URS_2024_02/767161844" TargetMode="External"/><Relationship Id="rId80" Type="http://schemas.openxmlformats.org/officeDocument/2006/relationships/hyperlink" Target="https://podminky.urs.cz/item/CS_URS_2024_02/771575416" TargetMode="External"/><Relationship Id="rId85" Type="http://schemas.openxmlformats.org/officeDocument/2006/relationships/hyperlink" Target="https://podminky.urs.cz/item/CS_URS_2024_02/776121323" TargetMode="External"/><Relationship Id="rId12" Type="http://schemas.openxmlformats.org/officeDocument/2006/relationships/hyperlink" Target="https://podminky.urs.cz/item/CS_URS_2024_02/273323511" TargetMode="External"/><Relationship Id="rId17" Type="http://schemas.openxmlformats.org/officeDocument/2006/relationships/hyperlink" Target="https://podminky.urs.cz/item/CS_URS_2024_02/311321774" TargetMode="External"/><Relationship Id="rId33" Type="http://schemas.openxmlformats.org/officeDocument/2006/relationships/hyperlink" Target="https://podminky.urs.cz/item/CS_URS_2024_02/962084131" TargetMode="External"/><Relationship Id="rId38" Type="http://schemas.openxmlformats.org/officeDocument/2006/relationships/hyperlink" Target="https://podminky.urs.cz/item/CS_URS_2024_02/971035641" TargetMode="External"/><Relationship Id="rId59" Type="http://schemas.openxmlformats.org/officeDocument/2006/relationships/hyperlink" Target="https://podminky.urs.cz/item/CS_URS_2024_02/998763322" TargetMode="External"/><Relationship Id="rId103" Type="http://schemas.openxmlformats.org/officeDocument/2006/relationships/hyperlink" Target="https://podminky.urs.cz/item/CS_URS_2024_02/782192811" TargetMode="External"/><Relationship Id="rId108" Type="http://schemas.openxmlformats.org/officeDocument/2006/relationships/hyperlink" Target="https://podminky.urs.cz/item/CS_URS_2024_02/784171111" TargetMode="External"/><Relationship Id="rId54" Type="http://schemas.openxmlformats.org/officeDocument/2006/relationships/hyperlink" Target="https://podminky.urs.cz/item/CS_URS_2024_02/713121111" TargetMode="External"/><Relationship Id="rId70" Type="http://schemas.openxmlformats.org/officeDocument/2006/relationships/hyperlink" Target="https://podminky.urs.cz/item/CS_URS_2024_02/767220130" TargetMode="External"/><Relationship Id="rId75" Type="http://schemas.openxmlformats.org/officeDocument/2006/relationships/hyperlink" Target="https://podminky.urs.cz/item/CS_URS_2024_02/998767112" TargetMode="External"/><Relationship Id="rId91" Type="http://schemas.openxmlformats.org/officeDocument/2006/relationships/hyperlink" Target="https://podminky.urs.cz/item/CS_URS_2024_02/776301811" TargetMode="External"/><Relationship Id="rId96" Type="http://schemas.openxmlformats.org/officeDocument/2006/relationships/hyperlink" Target="https://podminky.urs.cz/item/CS_URS_2024_02/781131112" TargetMode="External"/><Relationship Id="rId1" Type="http://schemas.openxmlformats.org/officeDocument/2006/relationships/hyperlink" Target="https://podminky.urs.cz/item/CS_URS_2024_02/113152112" TargetMode="External"/><Relationship Id="rId6" Type="http://schemas.openxmlformats.org/officeDocument/2006/relationships/hyperlink" Target="https://podminky.urs.cz/item/CS_URS_2024_02/167111101" TargetMode="External"/><Relationship Id="rId15" Type="http://schemas.openxmlformats.org/officeDocument/2006/relationships/hyperlink" Target="https://podminky.urs.cz/item/CS_URS_2024_02/311173134" TargetMode="External"/><Relationship Id="rId23" Type="http://schemas.openxmlformats.org/officeDocument/2006/relationships/hyperlink" Target="https://podminky.urs.cz/item/CS_URS_2024_02/612325302" TargetMode="External"/><Relationship Id="rId28" Type="http://schemas.openxmlformats.org/officeDocument/2006/relationships/hyperlink" Target="https://podminky.urs.cz/item/CS_URS_2024_02/642946112" TargetMode="External"/><Relationship Id="rId36" Type="http://schemas.openxmlformats.org/officeDocument/2006/relationships/hyperlink" Target="https://podminky.urs.cz/item/CS_URS_2024_02/968072455" TargetMode="External"/><Relationship Id="rId49" Type="http://schemas.openxmlformats.org/officeDocument/2006/relationships/hyperlink" Target="https://podminky.urs.cz/item/CS_URS_2024_02/711131811" TargetMode="External"/><Relationship Id="rId57" Type="http://schemas.openxmlformats.org/officeDocument/2006/relationships/hyperlink" Target="https://podminky.urs.cz/item/CS_URS_2024_02/763131415" TargetMode="External"/><Relationship Id="rId106" Type="http://schemas.openxmlformats.org/officeDocument/2006/relationships/hyperlink" Target="https://podminky.urs.cz/item/CS_URS_2024_02/783823133" TargetMode="External"/><Relationship Id="rId10" Type="http://schemas.openxmlformats.org/officeDocument/2006/relationships/hyperlink" Target="https://podminky.urs.cz/item/CS_URS_2024_02/271542211" TargetMode="External"/><Relationship Id="rId31" Type="http://schemas.openxmlformats.org/officeDocument/2006/relationships/hyperlink" Target="https://podminky.urs.cz/item/CS_URS_2024_02/962032230" TargetMode="External"/><Relationship Id="rId44" Type="http://schemas.openxmlformats.org/officeDocument/2006/relationships/hyperlink" Target="https://podminky.urs.cz/item/CS_URS_2024_02/997013631" TargetMode="External"/><Relationship Id="rId52" Type="http://schemas.openxmlformats.org/officeDocument/2006/relationships/hyperlink" Target="https://podminky.urs.cz/item/CS_URS_2024_02/713110811" TargetMode="External"/><Relationship Id="rId60" Type="http://schemas.openxmlformats.org/officeDocument/2006/relationships/hyperlink" Target="https://podminky.urs.cz/item/CS_URS_2024_02/766411812" TargetMode="External"/><Relationship Id="rId65" Type="http://schemas.openxmlformats.org/officeDocument/2006/relationships/hyperlink" Target="https://podminky.urs.cz/item/CS_URS_2024_02/766660318" TargetMode="External"/><Relationship Id="rId73" Type="http://schemas.openxmlformats.org/officeDocument/2006/relationships/hyperlink" Target="https://podminky.urs.cz/item/CS_URS_2024_02/767531821" TargetMode="External"/><Relationship Id="rId78" Type="http://schemas.openxmlformats.org/officeDocument/2006/relationships/hyperlink" Target="https://podminky.urs.cz/item/CS_URS_2024_02/771473113" TargetMode="External"/><Relationship Id="rId81" Type="http://schemas.openxmlformats.org/officeDocument/2006/relationships/hyperlink" Target="https://podminky.urs.cz/item/CS_URS_2024_02/771591112" TargetMode="External"/><Relationship Id="rId86" Type="http://schemas.openxmlformats.org/officeDocument/2006/relationships/hyperlink" Target="https://podminky.urs.cz/item/CS_URS_2024_02/776141122" TargetMode="External"/><Relationship Id="rId94" Type="http://schemas.openxmlformats.org/officeDocument/2006/relationships/hyperlink" Target="https://podminky.urs.cz/item/CS_URS_2024_02/998776112" TargetMode="External"/><Relationship Id="rId99" Type="http://schemas.openxmlformats.org/officeDocument/2006/relationships/hyperlink" Target="https://podminky.urs.cz/item/CS_URS_2024_02/781473810" TargetMode="External"/><Relationship Id="rId101" Type="http://schemas.openxmlformats.org/officeDocument/2006/relationships/hyperlink" Target="https://podminky.urs.cz/item/CS_URS_2024_02/781673113" TargetMode="External"/><Relationship Id="rId4" Type="http://schemas.openxmlformats.org/officeDocument/2006/relationships/hyperlink" Target="https://podminky.urs.cz/item/CS_URS_2024_02/162751117" TargetMode="External"/><Relationship Id="rId9" Type="http://schemas.openxmlformats.org/officeDocument/2006/relationships/hyperlink" Target="https://podminky.urs.cz/item/CS_URS_2024_02/174111101" TargetMode="External"/><Relationship Id="rId13" Type="http://schemas.openxmlformats.org/officeDocument/2006/relationships/hyperlink" Target="https://podminky.urs.cz/item/CS_URS_2024_02/274323511" TargetMode="External"/><Relationship Id="rId18" Type="http://schemas.openxmlformats.org/officeDocument/2006/relationships/hyperlink" Target="https://podminky.urs.cz/item/CS_URS_2024_02/311361821" TargetMode="External"/><Relationship Id="rId39" Type="http://schemas.openxmlformats.org/officeDocument/2006/relationships/hyperlink" Target="https://podminky.urs.cz/item/CS_URS_2024_02/977131115" TargetMode="External"/><Relationship Id="rId109" Type="http://schemas.openxmlformats.org/officeDocument/2006/relationships/hyperlink" Target="https://podminky.urs.cz/item/CS_URS_2024_02/784181103" TargetMode="External"/><Relationship Id="rId34" Type="http://schemas.openxmlformats.org/officeDocument/2006/relationships/hyperlink" Target="https://podminky.urs.cz/item/CS_URS_2024_02/965042141" TargetMode="External"/><Relationship Id="rId50" Type="http://schemas.openxmlformats.org/officeDocument/2006/relationships/hyperlink" Target="https://podminky.urs.cz/item/CS_URS_2024_02/711141559" TargetMode="External"/><Relationship Id="rId55" Type="http://schemas.openxmlformats.org/officeDocument/2006/relationships/hyperlink" Target="https://podminky.urs.cz/item/CS_URS_2024_02/998713112" TargetMode="External"/><Relationship Id="rId76" Type="http://schemas.openxmlformats.org/officeDocument/2006/relationships/hyperlink" Target="https://podminky.urs.cz/item/CS_URS_2024_02/771121011" TargetMode="External"/><Relationship Id="rId97" Type="http://schemas.openxmlformats.org/officeDocument/2006/relationships/hyperlink" Target="https://podminky.urs.cz/item/CS_URS_2024_02/781151031" TargetMode="External"/><Relationship Id="rId104" Type="http://schemas.openxmlformats.org/officeDocument/2006/relationships/hyperlink" Target="https://podminky.urs.cz/item/CS_URS_2024_02/782992911" TargetMode="External"/><Relationship Id="rId7" Type="http://schemas.openxmlformats.org/officeDocument/2006/relationships/hyperlink" Target="https://podminky.urs.cz/item/CS_URS_2024_02/171201231" TargetMode="External"/><Relationship Id="rId71" Type="http://schemas.openxmlformats.org/officeDocument/2006/relationships/hyperlink" Target="https://podminky.urs.cz/item/CS_URS_2024_02/767531214" TargetMode="External"/><Relationship Id="rId92" Type="http://schemas.openxmlformats.org/officeDocument/2006/relationships/hyperlink" Target="https://podminky.urs.cz/item/CS_URS_2024_02/776321112" TargetMode="External"/><Relationship Id="rId2" Type="http://schemas.openxmlformats.org/officeDocument/2006/relationships/hyperlink" Target="https://podminky.urs.cz/item/CS_URS_2024_02/122211101" TargetMode="External"/><Relationship Id="rId29" Type="http://schemas.openxmlformats.org/officeDocument/2006/relationships/hyperlink" Target="https://podminky.urs.cz/item/CS_URS_2024_02/642946212" TargetMode="External"/><Relationship Id="rId24" Type="http://schemas.openxmlformats.org/officeDocument/2006/relationships/hyperlink" Target="https://podminky.urs.cz/item/CS_URS_2024_02/612325417" TargetMode="External"/><Relationship Id="rId40" Type="http://schemas.openxmlformats.org/officeDocument/2006/relationships/hyperlink" Target="https://podminky.urs.cz/item/CS_URS_2024_02/997006004" TargetMode="External"/><Relationship Id="rId45" Type="http://schemas.openxmlformats.org/officeDocument/2006/relationships/hyperlink" Target="https://podminky.urs.cz/item/CS_URS_2024_02/997013821" TargetMode="External"/><Relationship Id="rId66" Type="http://schemas.openxmlformats.org/officeDocument/2006/relationships/hyperlink" Target="https://podminky.urs.cz/item/CS_URS_2024_02/766691914" TargetMode="External"/><Relationship Id="rId87" Type="http://schemas.openxmlformats.org/officeDocument/2006/relationships/hyperlink" Target="https://podminky.urs.cz/item/CS_URS_2024_02/776141222" TargetMode="External"/><Relationship Id="rId110" Type="http://schemas.openxmlformats.org/officeDocument/2006/relationships/hyperlink" Target="https://podminky.urs.cz/item/CS_URS_2024_02/784211103" TargetMode="External"/><Relationship Id="rId61" Type="http://schemas.openxmlformats.org/officeDocument/2006/relationships/hyperlink" Target="https://podminky.urs.cz/item/CS_URS_2024_02/766660171" TargetMode="External"/><Relationship Id="rId82" Type="http://schemas.openxmlformats.org/officeDocument/2006/relationships/hyperlink" Target="https://podminky.urs.cz/item/CS_URS_2024_02/771591264" TargetMode="External"/><Relationship Id="rId19" Type="http://schemas.openxmlformats.org/officeDocument/2006/relationships/hyperlink" Target="https://podminky.urs.cz/item/CS_URS_2024_02/311362021" TargetMode="External"/><Relationship Id="rId14" Type="http://schemas.openxmlformats.org/officeDocument/2006/relationships/hyperlink" Target="https://podminky.urs.cz/item/CS_URS_2024_02/275322511" TargetMode="External"/><Relationship Id="rId30" Type="http://schemas.openxmlformats.org/officeDocument/2006/relationships/hyperlink" Target="https://podminky.urs.cz/item/CS_URS_2024_02/952905241.1" TargetMode="External"/><Relationship Id="rId35" Type="http://schemas.openxmlformats.org/officeDocument/2006/relationships/hyperlink" Target="https://podminky.urs.cz/item/CS_URS_2024_02/967022681" TargetMode="External"/><Relationship Id="rId56" Type="http://schemas.openxmlformats.org/officeDocument/2006/relationships/hyperlink" Target="https://podminky.urs.cz/item/CS_URS_2024_02/763131414" TargetMode="External"/><Relationship Id="rId77" Type="http://schemas.openxmlformats.org/officeDocument/2006/relationships/hyperlink" Target="https://podminky.urs.cz/item/CS_URS_2024_02/771151022" TargetMode="External"/><Relationship Id="rId100" Type="http://schemas.openxmlformats.org/officeDocument/2006/relationships/hyperlink" Target="https://podminky.urs.cz/item/CS_URS_2024_02/781571111" TargetMode="External"/><Relationship Id="rId105" Type="http://schemas.openxmlformats.org/officeDocument/2006/relationships/hyperlink" Target="https://podminky.urs.cz/item/CS_URS_2024_02/998782112" TargetMode="External"/><Relationship Id="rId8" Type="http://schemas.openxmlformats.org/officeDocument/2006/relationships/hyperlink" Target="https://podminky.urs.cz/item/CS_URS_2024_02/171251201" TargetMode="External"/><Relationship Id="rId51" Type="http://schemas.openxmlformats.org/officeDocument/2006/relationships/hyperlink" Target="https://podminky.urs.cz/item/CS_URS_2024_02/998711112" TargetMode="External"/><Relationship Id="rId72" Type="http://schemas.openxmlformats.org/officeDocument/2006/relationships/hyperlink" Target="https://podminky.urs.cz/item/CS_URS_2024_02/767531811" TargetMode="External"/><Relationship Id="rId93" Type="http://schemas.openxmlformats.org/officeDocument/2006/relationships/hyperlink" Target="https://podminky.urs.cz/item/CS_URS_2024_02/776321211" TargetMode="External"/><Relationship Id="rId98" Type="http://schemas.openxmlformats.org/officeDocument/2006/relationships/hyperlink" Target="https://podminky.urs.cz/item/CS_URS_2024_02/781472416.1" TargetMode="External"/><Relationship Id="rId3" Type="http://schemas.openxmlformats.org/officeDocument/2006/relationships/hyperlink" Target="https://podminky.urs.cz/item/CS_URS_2024_02/153812111" TargetMode="External"/><Relationship Id="rId25" Type="http://schemas.openxmlformats.org/officeDocument/2006/relationships/hyperlink" Target="https://podminky.urs.cz/item/CS_URS_2024_02/631311214" TargetMode="External"/><Relationship Id="rId46" Type="http://schemas.openxmlformats.org/officeDocument/2006/relationships/hyperlink" Target="https://podminky.urs.cz/item/CS_URS_2024_02/998011009" TargetMode="External"/><Relationship Id="rId67" Type="http://schemas.openxmlformats.org/officeDocument/2006/relationships/hyperlink" Target="https://podminky.urs.cz/item/CS_URS_2024_02/766691915" TargetMode="External"/><Relationship Id="rId20" Type="http://schemas.openxmlformats.org/officeDocument/2006/relationships/hyperlink" Target="https://podminky.urs.cz/item/CS_URS_2024_02/342272225" TargetMode="External"/><Relationship Id="rId41" Type="http://schemas.openxmlformats.org/officeDocument/2006/relationships/hyperlink" Target="https://podminky.urs.cz/item/CS_URS_2024_02/997013112" TargetMode="External"/><Relationship Id="rId62" Type="http://schemas.openxmlformats.org/officeDocument/2006/relationships/hyperlink" Target="https://podminky.urs.cz/item/CS_URS_2024_02/766660172" TargetMode="External"/><Relationship Id="rId83" Type="http://schemas.openxmlformats.org/officeDocument/2006/relationships/hyperlink" Target="https://podminky.urs.cz/item/CS_URS_2024_02/998771112" TargetMode="External"/><Relationship Id="rId88" Type="http://schemas.openxmlformats.org/officeDocument/2006/relationships/hyperlink" Target="https://podminky.urs.cz/item/CS_URS_2024_02/776145811" TargetMode="External"/><Relationship Id="rId111" Type="http://schemas.openxmlformats.org/officeDocument/2006/relationships/hyperlink" Target="https://podminky.urs.cz/item/CS_URS_2024_02/HZS1332"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4_02/767161223" TargetMode="External"/><Relationship Id="rId21" Type="http://schemas.openxmlformats.org/officeDocument/2006/relationships/hyperlink" Target="https://podminky.urs.cz/item/CS_URS_2024_02/274361821" TargetMode="External"/><Relationship Id="rId42" Type="http://schemas.openxmlformats.org/officeDocument/2006/relationships/hyperlink" Target="https://podminky.urs.cz/item/CS_URS_2024_02/621151011" TargetMode="External"/><Relationship Id="rId63" Type="http://schemas.openxmlformats.org/officeDocument/2006/relationships/hyperlink" Target="https://podminky.urs.cz/item/CS_URS_2024_02/941111211" TargetMode="External"/><Relationship Id="rId84" Type="http://schemas.openxmlformats.org/officeDocument/2006/relationships/hyperlink" Target="https://podminky.urs.cz/item/CS_URS_2024_02/997013602" TargetMode="External"/><Relationship Id="rId138" Type="http://schemas.openxmlformats.org/officeDocument/2006/relationships/hyperlink" Target="https://podminky.urs.cz/item/CS_URS_2024_02/772991411" TargetMode="External"/><Relationship Id="rId107" Type="http://schemas.openxmlformats.org/officeDocument/2006/relationships/hyperlink" Target="https://podminky.urs.cz/item/CS_URS_2024_02/764214406" TargetMode="External"/><Relationship Id="rId11" Type="http://schemas.openxmlformats.org/officeDocument/2006/relationships/hyperlink" Target="https://podminky.urs.cz/item/CS_URS_2024_02/167111101" TargetMode="External"/><Relationship Id="rId32" Type="http://schemas.openxmlformats.org/officeDocument/2006/relationships/hyperlink" Target="https://podminky.urs.cz/item/CS_URS_2024_02/417361821" TargetMode="External"/><Relationship Id="rId53" Type="http://schemas.openxmlformats.org/officeDocument/2006/relationships/hyperlink" Target="https://podminky.urs.cz/item/CS_URS_2024_02/622212021" TargetMode="External"/><Relationship Id="rId74" Type="http://schemas.openxmlformats.org/officeDocument/2006/relationships/hyperlink" Target="https://podminky.urs.cz/item/CS_URS_2024_02/968062376" TargetMode="External"/><Relationship Id="rId128" Type="http://schemas.openxmlformats.org/officeDocument/2006/relationships/hyperlink" Target="https://podminky.urs.cz/item/CS_URS_2024_02/767834111" TargetMode="External"/><Relationship Id="rId5" Type="http://schemas.openxmlformats.org/officeDocument/2006/relationships/hyperlink" Target="https://podminky.urs.cz/item/CS_URS_2024_02/121112003" TargetMode="External"/><Relationship Id="rId90" Type="http://schemas.openxmlformats.org/officeDocument/2006/relationships/hyperlink" Target="https://podminky.urs.cz/item/CS_URS_2024_02/713141112" TargetMode="External"/><Relationship Id="rId95" Type="http://schemas.openxmlformats.org/officeDocument/2006/relationships/hyperlink" Target="https://podminky.urs.cz/item/CS_URS_2024_02/762429001" TargetMode="External"/><Relationship Id="rId22" Type="http://schemas.openxmlformats.org/officeDocument/2006/relationships/hyperlink" Target="https://podminky.urs.cz/item/CS_URS_2024_02/279113152" TargetMode="External"/><Relationship Id="rId27" Type="http://schemas.openxmlformats.org/officeDocument/2006/relationships/hyperlink" Target="https://podminky.urs.cz/item/CS_URS_2024_02/411354245" TargetMode="External"/><Relationship Id="rId43" Type="http://schemas.openxmlformats.org/officeDocument/2006/relationships/hyperlink" Target="https://podminky.urs.cz/item/CS_URS_2024_02/621221001" TargetMode="External"/><Relationship Id="rId48" Type="http://schemas.openxmlformats.org/officeDocument/2006/relationships/hyperlink" Target="https://podminky.urs.cz/item/CS_URS_2024_02/622131101" TargetMode="External"/><Relationship Id="rId64" Type="http://schemas.openxmlformats.org/officeDocument/2006/relationships/hyperlink" Target="https://podminky.urs.cz/item/CS_URS_2024_02/941111312" TargetMode="External"/><Relationship Id="rId69" Type="http://schemas.openxmlformats.org/officeDocument/2006/relationships/hyperlink" Target="https://podminky.urs.cz/item/CS_URS_2024_02/945412112" TargetMode="External"/><Relationship Id="rId113" Type="http://schemas.openxmlformats.org/officeDocument/2006/relationships/hyperlink" Target="https://podminky.urs.cz/item/CS_URS_2024_02/764518422" TargetMode="External"/><Relationship Id="rId118" Type="http://schemas.openxmlformats.org/officeDocument/2006/relationships/hyperlink" Target="https://podminky.urs.cz/item/CS_URS_2024_02/767161814" TargetMode="External"/><Relationship Id="rId134" Type="http://schemas.openxmlformats.org/officeDocument/2006/relationships/hyperlink" Target="https://podminky.urs.cz/item/CS_URS_2024_02/772231313" TargetMode="External"/><Relationship Id="rId139" Type="http://schemas.openxmlformats.org/officeDocument/2006/relationships/hyperlink" Target="https://podminky.urs.cz/item/CS_URS_2024_02/772991439.1" TargetMode="External"/><Relationship Id="rId80" Type="http://schemas.openxmlformats.org/officeDocument/2006/relationships/hyperlink" Target="https://podminky.urs.cz/item/CS_URS_2024_02/993111119" TargetMode="External"/><Relationship Id="rId85" Type="http://schemas.openxmlformats.org/officeDocument/2006/relationships/hyperlink" Target="https://podminky.urs.cz/item/CS_URS_2024_02/997013631" TargetMode="External"/><Relationship Id="rId12" Type="http://schemas.openxmlformats.org/officeDocument/2006/relationships/hyperlink" Target="https://podminky.urs.cz/item/CS_URS_2024_02/171151101" TargetMode="External"/><Relationship Id="rId17" Type="http://schemas.openxmlformats.org/officeDocument/2006/relationships/hyperlink" Target="https://podminky.urs.cz/item/CS_URS_2024_02/181912112" TargetMode="External"/><Relationship Id="rId33" Type="http://schemas.openxmlformats.org/officeDocument/2006/relationships/hyperlink" Target="https://podminky.urs.cz/item/CS_URS_2024_02/430321616" TargetMode="External"/><Relationship Id="rId38" Type="http://schemas.openxmlformats.org/officeDocument/2006/relationships/hyperlink" Target="https://podminky.urs.cz/item/CS_URS_2024_02/564752114" TargetMode="External"/><Relationship Id="rId59" Type="http://schemas.openxmlformats.org/officeDocument/2006/relationships/hyperlink" Target="https://podminky.urs.cz/item/CS_URS_2024_02/623151011" TargetMode="External"/><Relationship Id="rId103" Type="http://schemas.openxmlformats.org/officeDocument/2006/relationships/hyperlink" Target="https://podminky.urs.cz/item/CS_URS_2024_02/764011407" TargetMode="External"/><Relationship Id="rId108" Type="http://schemas.openxmlformats.org/officeDocument/2006/relationships/hyperlink" Target="https://podminky.urs.cz/item/CS_URS_2024_02/764214409" TargetMode="External"/><Relationship Id="rId124" Type="http://schemas.openxmlformats.org/officeDocument/2006/relationships/hyperlink" Target="https://podminky.urs.cz/item/CS_URS_2024_02/767640223" TargetMode="External"/><Relationship Id="rId129" Type="http://schemas.openxmlformats.org/officeDocument/2006/relationships/hyperlink" Target="https://podminky.urs.cz/item/CS_URS_2024_02/767995113" TargetMode="External"/><Relationship Id="rId54" Type="http://schemas.openxmlformats.org/officeDocument/2006/relationships/hyperlink" Target="https://podminky.urs.cz/item/CS_URS_2024_02/622221031" TargetMode="External"/><Relationship Id="rId70" Type="http://schemas.openxmlformats.org/officeDocument/2006/relationships/hyperlink" Target="https://podminky.urs.cz/item/CS_URS_2024_02/953312122" TargetMode="External"/><Relationship Id="rId75" Type="http://schemas.openxmlformats.org/officeDocument/2006/relationships/hyperlink" Target="https://podminky.urs.cz/item/CS_URS_2024_02/968062377" TargetMode="External"/><Relationship Id="rId91" Type="http://schemas.openxmlformats.org/officeDocument/2006/relationships/hyperlink" Target="https://podminky.urs.cz/item/CS_URS_2024_02/713191132" TargetMode="External"/><Relationship Id="rId96" Type="http://schemas.openxmlformats.org/officeDocument/2006/relationships/hyperlink" Target="https://podminky.urs.cz/item/CS_URS_2024_02/762495000" TargetMode="External"/><Relationship Id="rId140" Type="http://schemas.openxmlformats.org/officeDocument/2006/relationships/hyperlink" Target="https://podminky.urs.cz/item/CS_URS_2024_02/998772111" TargetMode="External"/><Relationship Id="rId145" Type="http://schemas.openxmlformats.org/officeDocument/2006/relationships/hyperlink" Target="https://podminky.urs.cz/item/CS_URS_2024_02/HZS1332" TargetMode="External"/><Relationship Id="rId1" Type="http://schemas.openxmlformats.org/officeDocument/2006/relationships/hyperlink" Target="https://podminky.urs.cz/item/CS_URS_2024_02/113106132" TargetMode="External"/><Relationship Id="rId6" Type="http://schemas.openxmlformats.org/officeDocument/2006/relationships/hyperlink" Target="https://podminky.urs.cz/item/CS_URS_2024_02/122211101" TargetMode="External"/><Relationship Id="rId23" Type="http://schemas.openxmlformats.org/officeDocument/2006/relationships/hyperlink" Target="https://podminky.urs.cz/item/CS_URS_2024_02/311113132" TargetMode="External"/><Relationship Id="rId28" Type="http://schemas.openxmlformats.org/officeDocument/2006/relationships/hyperlink" Target="https://podminky.urs.cz/item/CS_URS_2024_02/413941121" TargetMode="External"/><Relationship Id="rId49" Type="http://schemas.openxmlformats.org/officeDocument/2006/relationships/hyperlink" Target="https://podminky.urs.cz/item/CS_URS_2024_02/622142001" TargetMode="External"/><Relationship Id="rId114" Type="http://schemas.openxmlformats.org/officeDocument/2006/relationships/hyperlink" Target="https://podminky.urs.cz/item/CS_URS_2024_02/998764112" TargetMode="External"/><Relationship Id="rId119" Type="http://schemas.openxmlformats.org/officeDocument/2006/relationships/hyperlink" Target="https://podminky.urs.cz/item/CS_URS_2024_02/767620353" TargetMode="External"/><Relationship Id="rId44" Type="http://schemas.openxmlformats.org/officeDocument/2006/relationships/hyperlink" Target="https://podminky.urs.cz/item/CS_URS_2024_02/621221011" TargetMode="External"/><Relationship Id="rId60" Type="http://schemas.openxmlformats.org/officeDocument/2006/relationships/hyperlink" Target="https://podminky.urs.cz/item/CS_URS_2024_02/629995101" TargetMode="External"/><Relationship Id="rId65" Type="http://schemas.openxmlformats.org/officeDocument/2006/relationships/hyperlink" Target="https://podminky.urs.cz/item/CS_URS_2024_02/941111811" TargetMode="External"/><Relationship Id="rId81" Type="http://schemas.openxmlformats.org/officeDocument/2006/relationships/hyperlink" Target="https://podminky.urs.cz/item/CS_URS_2024_02/997013112" TargetMode="External"/><Relationship Id="rId86" Type="http://schemas.openxmlformats.org/officeDocument/2006/relationships/hyperlink" Target="https://podminky.urs.cz/item/CS_URS_2024_02/998011009" TargetMode="External"/><Relationship Id="rId130" Type="http://schemas.openxmlformats.org/officeDocument/2006/relationships/hyperlink" Target="https://podminky.urs.cz/item/CS_URS_2024_02/998767112" TargetMode="External"/><Relationship Id="rId135" Type="http://schemas.openxmlformats.org/officeDocument/2006/relationships/hyperlink" Target="https://podminky.urs.cz/item/CS_URS_2024_02/772231424" TargetMode="External"/><Relationship Id="rId13" Type="http://schemas.openxmlformats.org/officeDocument/2006/relationships/hyperlink" Target="https://podminky.urs.cz/item/CS_URS_2024_02/171201231" TargetMode="External"/><Relationship Id="rId18" Type="http://schemas.openxmlformats.org/officeDocument/2006/relationships/hyperlink" Target="https://podminky.urs.cz/item/CS_URS_2024_02/274321511" TargetMode="External"/><Relationship Id="rId39" Type="http://schemas.openxmlformats.org/officeDocument/2006/relationships/hyperlink" Target="https://podminky.urs.cz/item/CS_URS_2024_02/596211120" TargetMode="External"/><Relationship Id="rId109" Type="http://schemas.openxmlformats.org/officeDocument/2006/relationships/hyperlink" Target="https://podminky.urs.cz/item/CS_URS_2024_02/764216405" TargetMode="External"/><Relationship Id="rId34" Type="http://schemas.openxmlformats.org/officeDocument/2006/relationships/hyperlink" Target="https://podminky.urs.cz/item/CS_URS_2024_02/430362021" TargetMode="External"/><Relationship Id="rId50" Type="http://schemas.openxmlformats.org/officeDocument/2006/relationships/hyperlink" Target="https://podminky.urs.cz/item/CS_URS_2024_02/622151011" TargetMode="External"/><Relationship Id="rId55" Type="http://schemas.openxmlformats.org/officeDocument/2006/relationships/hyperlink" Target="https://podminky.urs.cz/item/CS_URS_2024_02/622325102" TargetMode="External"/><Relationship Id="rId76" Type="http://schemas.openxmlformats.org/officeDocument/2006/relationships/hyperlink" Target="https://podminky.urs.cz/item/CS_URS_2024_02/968072455" TargetMode="External"/><Relationship Id="rId97" Type="http://schemas.openxmlformats.org/officeDocument/2006/relationships/hyperlink" Target="https://podminky.urs.cz/item/CS_URS_2024_02/998762112" TargetMode="External"/><Relationship Id="rId104" Type="http://schemas.openxmlformats.org/officeDocument/2006/relationships/hyperlink" Target="https://podminky.urs.cz/item/CS_URS_2024_02/764212406.1" TargetMode="External"/><Relationship Id="rId120" Type="http://schemas.openxmlformats.org/officeDocument/2006/relationships/hyperlink" Target="https://podminky.urs.cz/item/CS_URS_2024_02/767620354" TargetMode="External"/><Relationship Id="rId125" Type="http://schemas.openxmlformats.org/officeDocument/2006/relationships/hyperlink" Target="https://podminky.urs.cz/item/CS_URS_2024_02/767640222" TargetMode="External"/><Relationship Id="rId141" Type="http://schemas.openxmlformats.org/officeDocument/2006/relationships/hyperlink" Target="https://podminky.urs.cz/item/CS_URS_2024_02/781121011" TargetMode="External"/><Relationship Id="rId146" Type="http://schemas.openxmlformats.org/officeDocument/2006/relationships/drawing" Target="../drawings/drawing4.xml"/><Relationship Id="rId7" Type="http://schemas.openxmlformats.org/officeDocument/2006/relationships/hyperlink" Target="https://podminky.urs.cz/item/CS_URS_2024_02/132212131" TargetMode="External"/><Relationship Id="rId71" Type="http://schemas.openxmlformats.org/officeDocument/2006/relationships/hyperlink" Target="https://podminky.urs.cz/item/CS_URS_2024_02/953965121" TargetMode="External"/><Relationship Id="rId92" Type="http://schemas.openxmlformats.org/officeDocument/2006/relationships/hyperlink" Target="https://podminky.urs.cz/item/CS_URS_2024_02/998713112" TargetMode="External"/><Relationship Id="rId2" Type="http://schemas.openxmlformats.org/officeDocument/2006/relationships/hyperlink" Target="https://podminky.urs.cz/item/CS_URS_2024_02/113107136" TargetMode="External"/><Relationship Id="rId29" Type="http://schemas.openxmlformats.org/officeDocument/2006/relationships/hyperlink" Target="https://podminky.urs.cz/item/CS_URS_2024_02/417321414" TargetMode="External"/><Relationship Id="rId24" Type="http://schemas.openxmlformats.org/officeDocument/2006/relationships/hyperlink" Target="https://podminky.urs.cz/item/CS_URS_2024_02/311113212" TargetMode="External"/><Relationship Id="rId40" Type="http://schemas.openxmlformats.org/officeDocument/2006/relationships/hyperlink" Target="https://podminky.urs.cz/item/CS_URS_2024_02/621131101" TargetMode="External"/><Relationship Id="rId45" Type="http://schemas.openxmlformats.org/officeDocument/2006/relationships/hyperlink" Target="https://podminky.urs.cz/item/CS_URS_2024_02/621511012" TargetMode="External"/><Relationship Id="rId66" Type="http://schemas.openxmlformats.org/officeDocument/2006/relationships/hyperlink" Target="https://podminky.urs.cz/item/CS_URS_2024_02/944511111" TargetMode="External"/><Relationship Id="rId87" Type="http://schemas.openxmlformats.org/officeDocument/2006/relationships/hyperlink" Target="https://podminky.urs.cz/item/CS_URS_2024_02/712340833" TargetMode="External"/><Relationship Id="rId110" Type="http://schemas.openxmlformats.org/officeDocument/2006/relationships/hyperlink" Target="https://podminky.urs.cz/item/CS_URS_2024_02/764212435.1" TargetMode="External"/><Relationship Id="rId115" Type="http://schemas.openxmlformats.org/officeDocument/2006/relationships/hyperlink" Target="https://podminky.urs.cz/item/CS_URS_2024_02/765192001" TargetMode="External"/><Relationship Id="rId131" Type="http://schemas.openxmlformats.org/officeDocument/2006/relationships/hyperlink" Target="https://podminky.urs.cz/item/CS_URS_2024_02/771271811" TargetMode="External"/><Relationship Id="rId136" Type="http://schemas.openxmlformats.org/officeDocument/2006/relationships/hyperlink" Target="https://podminky.urs.cz/item/CS_URS_2024_02/772521250" TargetMode="External"/><Relationship Id="rId61" Type="http://schemas.openxmlformats.org/officeDocument/2006/relationships/hyperlink" Target="https://podminky.urs.cz/item/CS_URS_2024_02/916231213" TargetMode="External"/><Relationship Id="rId82" Type="http://schemas.openxmlformats.org/officeDocument/2006/relationships/hyperlink" Target="https://podminky.urs.cz/item/CS_URS_2024_02/997013501" TargetMode="External"/><Relationship Id="rId19" Type="http://schemas.openxmlformats.org/officeDocument/2006/relationships/hyperlink" Target="https://podminky.urs.cz/item/CS_URS_2024_02/274351121" TargetMode="External"/><Relationship Id="rId14" Type="http://schemas.openxmlformats.org/officeDocument/2006/relationships/hyperlink" Target="https://podminky.urs.cz/item/CS_URS_2024_02/171251201" TargetMode="External"/><Relationship Id="rId30" Type="http://schemas.openxmlformats.org/officeDocument/2006/relationships/hyperlink" Target="https://podminky.urs.cz/item/CS_URS_2024_02/417351115" TargetMode="External"/><Relationship Id="rId35" Type="http://schemas.openxmlformats.org/officeDocument/2006/relationships/hyperlink" Target="https://podminky.urs.cz/item/CS_URS_2024_02/434351141" TargetMode="External"/><Relationship Id="rId56" Type="http://schemas.openxmlformats.org/officeDocument/2006/relationships/hyperlink" Target="https://podminky.urs.cz/item/CS_URS_2024_02/622511102.1" TargetMode="External"/><Relationship Id="rId77" Type="http://schemas.openxmlformats.org/officeDocument/2006/relationships/hyperlink" Target="https://podminky.urs.cz/item/CS_URS_2024_02/977131113" TargetMode="External"/><Relationship Id="rId100" Type="http://schemas.openxmlformats.org/officeDocument/2006/relationships/hyperlink" Target="https://podminky.urs.cz/item/CS_URS_2024_02/764003801" TargetMode="External"/><Relationship Id="rId105" Type="http://schemas.openxmlformats.org/officeDocument/2006/relationships/hyperlink" Target="https://podminky.urs.cz/item/CS_URS_2024_02/764212436" TargetMode="External"/><Relationship Id="rId126" Type="http://schemas.openxmlformats.org/officeDocument/2006/relationships/hyperlink" Target="https://podminky.urs.cz/item/CS_URS_2024_02/767832101" TargetMode="External"/><Relationship Id="rId8" Type="http://schemas.openxmlformats.org/officeDocument/2006/relationships/hyperlink" Target="https://podminky.urs.cz/item/CS_URS_2024_02/153812111" TargetMode="External"/><Relationship Id="rId51" Type="http://schemas.openxmlformats.org/officeDocument/2006/relationships/hyperlink" Target="https://podminky.urs.cz/item/CS_URS_2024_02/622211031" TargetMode="External"/><Relationship Id="rId72" Type="http://schemas.openxmlformats.org/officeDocument/2006/relationships/hyperlink" Target="https://podminky.urs.cz/item/CS_URS_2024_01/962032112" TargetMode="External"/><Relationship Id="rId93" Type="http://schemas.openxmlformats.org/officeDocument/2006/relationships/hyperlink" Target="https://podminky.urs.cz/item/CS_URS_2024_02/762421012" TargetMode="External"/><Relationship Id="rId98" Type="http://schemas.openxmlformats.org/officeDocument/2006/relationships/hyperlink" Target="https://podminky.urs.cz/item/CS_URS_2024_02/764002841" TargetMode="External"/><Relationship Id="rId121" Type="http://schemas.openxmlformats.org/officeDocument/2006/relationships/hyperlink" Target="https://podminky.urs.cz/item/CS_URS_2024_02/767620355" TargetMode="External"/><Relationship Id="rId142" Type="http://schemas.openxmlformats.org/officeDocument/2006/relationships/hyperlink" Target="https://podminky.urs.cz/item/CS_URS_2024_02/781734111" TargetMode="External"/><Relationship Id="rId3" Type="http://schemas.openxmlformats.org/officeDocument/2006/relationships/hyperlink" Target="https://podminky.urs.cz/item/CS_URS_2024_02/113107139" TargetMode="External"/><Relationship Id="rId25" Type="http://schemas.openxmlformats.org/officeDocument/2006/relationships/hyperlink" Target="https://podminky.urs.cz/item/CS_URS_2024_02/311272241" TargetMode="External"/><Relationship Id="rId46" Type="http://schemas.openxmlformats.org/officeDocument/2006/relationships/hyperlink" Target="https://podminky.urs.cz/item/CS_URS_2024_02/622221031" TargetMode="External"/><Relationship Id="rId67" Type="http://schemas.openxmlformats.org/officeDocument/2006/relationships/hyperlink" Target="https://podminky.urs.cz/item/CS_URS_2024_02/944511211" TargetMode="External"/><Relationship Id="rId116" Type="http://schemas.openxmlformats.org/officeDocument/2006/relationships/hyperlink" Target="https://podminky.urs.cz/item/CS_URS_2024_02/766691915" TargetMode="External"/><Relationship Id="rId137" Type="http://schemas.openxmlformats.org/officeDocument/2006/relationships/hyperlink" Target="https://podminky.urs.cz/item/CS_URS_2024_02/772991111" TargetMode="External"/><Relationship Id="rId20" Type="http://schemas.openxmlformats.org/officeDocument/2006/relationships/hyperlink" Target="https://podminky.urs.cz/item/CS_URS_2024_02/274351122" TargetMode="External"/><Relationship Id="rId41" Type="http://schemas.openxmlformats.org/officeDocument/2006/relationships/hyperlink" Target="https://podminky.urs.cz/item/CS_URS_2024_02/621142001" TargetMode="External"/><Relationship Id="rId62" Type="http://schemas.openxmlformats.org/officeDocument/2006/relationships/hyperlink" Target="https://podminky.urs.cz/item/CS_URS_2024_02/941111111" TargetMode="External"/><Relationship Id="rId83" Type="http://schemas.openxmlformats.org/officeDocument/2006/relationships/hyperlink" Target="https://podminky.urs.cz/item/CS_URS_2024_02/997013509" TargetMode="External"/><Relationship Id="rId88" Type="http://schemas.openxmlformats.org/officeDocument/2006/relationships/hyperlink" Target="https://podminky.urs.cz/item/CS_URS_2024_02/998712112" TargetMode="External"/><Relationship Id="rId111" Type="http://schemas.openxmlformats.org/officeDocument/2006/relationships/hyperlink" Target="https://podminky.urs.cz/item/CS_URS_2024_02/764511404" TargetMode="External"/><Relationship Id="rId132" Type="http://schemas.openxmlformats.org/officeDocument/2006/relationships/hyperlink" Target="https://podminky.urs.cz/item/CS_URS_2024_02/771271832" TargetMode="External"/><Relationship Id="rId15" Type="http://schemas.openxmlformats.org/officeDocument/2006/relationships/hyperlink" Target="https://podminky.urs.cz/item/CS_URS_2024_02/174111101" TargetMode="External"/><Relationship Id="rId36" Type="http://schemas.openxmlformats.org/officeDocument/2006/relationships/hyperlink" Target="https://podminky.urs.cz/item/CS_URS_2024_02/434351142" TargetMode="External"/><Relationship Id="rId57" Type="http://schemas.openxmlformats.org/officeDocument/2006/relationships/hyperlink" Target="https://podminky.urs.cz/item/CS_URS_2024_02/622521012" TargetMode="External"/><Relationship Id="rId106" Type="http://schemas.openxmlformats.org/officeDocument/2006/relationships/hyperlink" Target="https://podminky.urs.cz/item/CS_URS_2024_02/764212437.1" TargetMode="External"/><Relationship Id="rId127" Type="http://schemas.openxmlformats.org/officeDocument/2006/relationships/hyperlink" Target="https://podminky.urs.cz/item/CS_URS_2024_02/767832801" TargetMode="External"/><Relationship Id="rId10" Type="http://schemas.openxmlformats.org/officeDocument/2006/relationships/hyperlink" Target="https://podminky.urs.cz/item/CS_URS_2024_02/162751119" TargetMode="External"/><Relationship Id="rId31" Type="http://schemas.openxmlformats.org/officeDocument/2006/relationships/hyperlink" Target="https://podminky.urs.cz/item/CS_URS_2024_02/417351116" TargetMode="External"/><Relationship Id="rId52" Type="http://schemas.openxmlformats.org/officeDocument/2006/relationships/hyperlink" Target="https://podminky.urs.cz/item/CS_URS_2024_02/622211031" TargetMode="External"/><Relationship Id="rId73" Type="http://schemas.openxmlformats.org/officeDocument/2006/relationships/hyperlink" Target="https://podminky.urs.cz/item/CS_URS_2024_02/963042819" TargetMode="External"/><Relationship Id="rId78" Type="http://schemas.openxmlformats.org/officeDocument/2006/relationships/hyperlink" Target="https://podminky.urs.cz/item/CS_URS_2024_02/977131115" TargetMode="External"/><Relationship Id="rId94" Type="http://schemas.openxmlformats.org/officeDocument/2006/relationships/hyperlink" Target="https://podminky.urs.cz/item/CS_URS_2024_02/762421825" TargetMode="External"/><Relationship Id="rId99" Type="http://schemas.openxmlformats.org/officeDocument/2006/relationships/hyperlink" Target="https://podminky.urs.cz/item/CS_URS_2024_02/764002851" TargetMode="External"/><Relationship Id="rId101" Type="http://schemas.openxmlformats.org/officeDocument/2006/relationships/hyperlink" Target="https://podminky.urs.cz/item/CS_URS_2024_02/764011405" TargetMode="External"/><Relationship Id="rId122" Type="http://schemas.openxmlformats.org/officeDocument/2006/relationships/hyperlink" Target="https://podminky.urs.cz/item/CS_URS_2024_02/767640111" TargetMode="External"/><Relationship Id="rId143" Type="http://schemas.openxmlformats.org/officeDocument/2006/relationships/hyperlink" Target="https://podminky.urs.cz/item/CS_URS_2024_02/781739191" TargetMode="External"/><Relationship Id="rId4" Type="http://schemas.openxmlformats.org/officeDocument/2006/relationships/hyperlink" Target="https://podminky.urs.cz/item/CS_URS_2024_02/113107141" TargetMode="External"/><Relationship Id="rId9" Type="http://schemas.openxmlformats.org/officeDocument/2006/relationships/hyperlink" Target="https://podminky.urs.cz/item/CS_URS_2024_02/162751117" TargetMode="External"/><Relationship Id="rId26" Type="http://schemas.openxmlformats.org/officeDocument/2006/relationships/hyperlink" Target="https://podminky.urs.cz/item/CS_URS_2024_02/311361821" TargetMode="External"/><Relationship Id="rId47" Type="http://schemas.openxmlformats.org/officeDocument/2006/relationships/hyperlink" Target="https://podminky.urs.cz/item/CS_URS_2024_02/621221051" TargetMode="External"/><Relationship Id="rId68" Type="http://schemas.openxmlformats.org/officeDocument/2006/relationships/hyperlink" Target="https://podminky.urs.cz/item/CS_URS_2024_02/944511811" TargetMode="External"/><Relationship Id="rId89" Type="http://schemas.openxmlformats.org/officeDocument/2006/relationships/hyperlink" Target="https://podminky.urs.cz/item/CS_URS_2024_02/713110851" TargetMode="External"/><Relationship Id="rId112" Type="http://schemas.openxmlformats.org/officeDocument/2006/relationships/hyperlink" Target="https://podminky.urs.cz/item/CS_URS_2024_02/764511444" TargetMode="External"/><Relationship Id="rId133" Type="http://schemas.openxmlformats.org/officeDocument/2006/relationships/hyperlink" Target="https://podminky.urs.cz/item/CS_URS_2024_02/771571810" TargetMode="External"/><Relationship Id="rId16" Type="http://schemas.openxmlformats.org/officeDocument/2006/relationships/hyperlink" Target="https://podminky.urs.cz/item/CS_URS_2024_02/181111131" TargetMode="External"/><Relationship Id="rId37" Type="http://schemas.openxmlformats.org/officeDocument/2006/relationships/hyperlink" Target="https://podminky.urs.cz/item/CS_URS_2024_02/440321515.1" TargetMode="External"/><Relationship Id="rId58" Type="http://schemas.openxmlformats.org/officeDocument/2006/relationships/hyperlink" Target="https://podminky.urs.cz/item/CS_URS_2024_02/623131101" TargetMode="External"/><Relationship Id="rId79" Type="http://schemas.openxmlformats.org/officeDocument/2006/relationships/hyperlink" Target="https://podminky.urs.cz/item/CS_URS_2024_02/993111111" TargetMode="External"/><Relationship Id="rId102" Type="http://schemas.openxmlformats.org/officeDocument/2006/relationships/hyperlink" Target="https://podminky.urs.cz/item/CS_URS_2024_02/764011406.1" TargetMode="External"/><Relationship Id="rId123" Type="http://schemas.openxmlformats.org/officeDocument/2006/relationships/hyperlink" Target="https://podminky.urs.cz/item/CS_URS_2024_02/767640112" TargetMode="External"/><Relationship Id="rId144" Type="http://schemas.openxmlformats.org/officeDocument/2006/relationships/hyperlink" Target="https://podminky.urs.cz/item/CS_URS_2024_02/99878111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6" Type="http://schemas.openxmlformats.org/officeDocument/2006/relationships/hyperlink" Target="https://podminky.urs.cz/item/CS_URS_2024_01/721290112" TargetMode="External"/><Relationship Id="rId21" Type="http://schemas.openxmlformats.org/officeDocument/2006/relationships/hyperlink" Target="https://podminky.urs.cz/item/CS_URS_2024_01/721226511" TargetMode="External"/><Relationship Id="rId42" Type="http://schemas.openxmlformats.org/officeDocument/2006/relationships/hyperlink" Target="https://podminky.urs.cz/item/CS_URS_2024_01/722181232" TargetMode="External"/><Relationship Id="rId47" Type="http://schemas.openxmlformats.org/officeDocument/2006/relationships/hyperlink" Target="https://podminky.urs.cz/item/CS_URS_2024_01/722182015" TargetMode="External"/><Relationship Id="rId63" Type="http://schemas.openxmlformats.org/officeDocument/2006/relationships/hyperlink" Target="https://podminky.urs.cz/item/CS_URS_2024_01/722232046" TargetMode="External"/><Relationship Id="rId68" Type="http://schemas.openxmlformats.org/officeDocument/2006/relationships/hyperlink" Target="https://podminky.urs.cz/item/CS_URS_2024_01/722270101" TargetMode="External"/><Relationship Id="rId84" Type="http://schemas.openxmlformats.org/officeDocument/2006/relationships/hyperlink" Target="https://podminky.urs.cz/item/CS_URS_2024_01/725291662" TargetMode="External"/><Relationship Id="rId89" Type="http://schemas.openxmlformats.org/officeDocument/2006/relationships/hyperlink" Target="https://podminky.urs.cz/item/CS_URS_2024_01/725331111" TargetMode="External"/><Relationship Id="rId16" Type="http://schemas.openxmlformats.org/officeDocument/2006/relationships/hyperlink" Target="https://podminky.urs.cz/item/CS_URS_2024_01/721174045" TargetMode="External"/><Relationship Id="rId11" Type="http://schemas.openxmlformats.org/officeDocument/2006/relationships/hyperlink" Target="https://podminky.urs.cz/item/CS_URS_2024_01/721174025" TargetMode="External"/><Relationship Id="rId32" Type="http://schemas.openxmlformats.org/officeDocument/2006/relationships/hyperlink" Target="https://podminky.urs.cz/item/CS_URS_2024_01/722174004" TargetMode="External"/><Relationship Id="rId37" Type="http://schemas.openxmlformats.org/officeDocument/2006/relationships/hyperlink" Target="https://podminky.urs.cz/item/CS_URS_2024_01/722174064" TargetMode="External"/><Relationship Id="rId53" Type="http://schemas.openxmlformats.org/officeDocument/2006/relationships/hyperlink" Target="https://podminky.urs.cz/item/CS_URS_2024_01/722220231" TargetMode="External"/><Relationship Id="rId58" Type="http://schemas.openxmlformats.org/officeDocument/2006/relationships/hyperlink" Target="https://podminky.urs.cz/item/CS_URS_2024_01/722221134" TargetMode="External"/><Relationship Id="rId74" Type="http://schemas.openxmlformats.org/officeDocument/2006/relationships/hyperlink" Target="https://podminky.urs.cz/item/CS_URS_2024_01/725112171" TargetMode="External"/><Relationship Id="rId79" Type="http://schemas.openxmlformats.org/officeDocument/2006/relationships/hyperlink" Target="https://podminky.urs.cz/item/CS_URS_2024_01/725211661" TargetMode="External"/><Relationship Id="rId5" Type="http://schemas.openxmlformats.org/officeDocument/2006/relationships/hyperlink" Target="https://podminky.urs.cz/item/CS_URS_2024_01/171201221" TargetMode="External"/><Relationship Id="rId90" Type="http://schemas.openxmlformats.org/officeDocument/2006/relationships/hyperlink" Target="https://podminky.urs.cz/item/CS_URS_2024_01/725813111" TargetMode="External"/><Relationship Id="rId95" Type="http://schemas.openxmlformats.org/officeDocument/2006/relationships/hyperlink" Target="https://podminky.urs.cz/item/CS_URS_2024_01/725851325" TargetMode="External"/><Relationship Id="rId22" Type="http://schemas.openxmlformats.org/officeDocument/2006/relationships/hyperlink" Target="https://podminky.urs.cz/item/CS_URS_2024_01/721233213" TargetMode="External"/><Relationship Id="rId27" Type="http://schemas.openxmlformats.org/officeDocument/2006/relationships/hyperlink" Target="https://podminky.urs.cz/item/CS_URS_2024_01/998721112" TargetMode="External"/><Relationship Id="rId43" Type="http://schemas.openxmlformats.org/officeDocument/2006/relationships/hyperlink" Target="https://podminky.urs.cz/item/CS_URS_2024_01/722181233" TargetMode="External"/><Relationship Id="rId48" Type="http://schemas.openxmlformats.org/officeDocument/2006/relationships/hyperlink" Target="https://podminky.urs.cz/item/CS_URS_2024_01/722190401" TargetMode="External"/><Relationship Id="rId64" Type="http://schemas.openxmlformats.org/officeDocument/2006/relationships/hyperlink" Target="https://podminky.urs.cz/item/CS_URS_2024_01/722232063" TargetMode="External"/><Relationship Id="rId69" Type="http://schemas.openxmlformats.org/officeDocument/2006/relationships/hyperlink" Target="https://podminky.urs.cz/item/CS_URS_2024_01/722290226" TargetMode="External"/><Relationship Id="rId80" Type="http://schemas.openxmlformats.org/officeDocument/2006/relationships/hyperlink" Target="https://podminky.urs.cz/item/CS_URS_2024_01/725211681" TargetMode="External"/><Relationship Id="rId85" Type="http://schemas.openxmlformats.org/officeDocument/2006/relationships/hyperlink" Target="https://podminky.urs.cz/item/CS_URS_2024_01/725291670" TargetMode="External"/><Relationship Id="rId12" Type="http://schemas.openxmlformats.org/officeDocument/2006/relationships/hyperlink" Target="https://podminky.urs.cz/item/CS_URS_2024_01/721174026" TargetMode="External"/><Relationship Id="rId17" Type="http://schemas.openxmlformats.org/officeDocument/2006/relationships/hyperlink" Target="https://podminky.urs.cz/item/CS_URS_2024_01/721194104" TargetMode="External"/><Relationship Id="rId25" Type="http://schemas.openxmlformats.org/officeDocument/2006/relationships/hyperlink" Target="https://podminky.urs.cz/item/CS_URS_2024_01/721290111" TargetMode="External"/><Relationship Id="rId33" Type="http://schemas.openxmlformats.org/officeDocument/2006/relationships/hyperlink" Target="https://podminky.urs.cz/item/CS_URS_2024_01/722174005" TargetMode="External"/><Relationship Id="rId38" Type="http://schemas.openxmlformats.org/officeDocument/2006/relationships/hyperlink" Target="https://podminky.urs.cz/item/CS_URS_2024_01/722174072" TargetMode="External"/><Relationship Id="rId46" Type="http://schemas.openxmlformats.org/officeDocument/2006/relationships/hyperlink" Target="https://podminky.urs.cz/item/CS_URS_2024_01/722182014" TargetMode="External"/><Relationship Id="rId59" Type="http://schemas.openxmlformats.org/officeDocument/2006/relationships/hyperlink" Target="https://podminky.urs.cz/item/CS_URS_2024_01/722231075" TargetMode="External"/><Relationship Id="rId67" Type="http://schemas.openxmlformats.org/officeDocument/2006/relationships/hyperlink" Target="https://podminky.urs.cz/item/CS_URS_2024_01/722250143" TargetMode="External"/><Relationship Id="rId20" Type="http://schemas.openxmlformats.org/officeDocument/2006/relationships/hyperlink" Target="https://podminky.urs.cz/item/CS_URS_2024_01/721211422" TargetMode="External"/><Relationship Id="rId41" Type="http://schemas.openxmlformats.org/officeDocument/2006/relationships/hyperlink" Target="https://podminky.urs.cz/item/CS_URS_2024_01/722181231" TargetMode="External"/><Relationship Id="rId54" Type="http://schemas.openxmlformats.org/officeDocument/2006/relationships/hyperlink" Target="https://podminky.urs.cz/item/CS_URS_2024_01/722220232" TargetMode="External"/><Relationship Id="rId62" Type="http://schemas.openxmlformats.org/officeDocument/2006/relationships/hyperlink" Target="https://podminky.urs.cz/item/CS_URS_2024_01/722232045" TargetMode="External"/><Relationship Id="rId70" Type="http://schemas.openxmlformats.org/officeDocument/2006/relationships/hyperlink" Target="https://podminky.urs.cz/item/CS_URS_2024_01/722290234" TargetMode="External"/><Relationship Id="rId75" Type="http://schemas.openxmlformats.org/officeDocument/2006/relationships/hyperlink" Target="https://podminky.urs.cz/item/CS_URS_2024_01/725112173" TargetMode="External"/><Relationship Id="rId83" Type="http://schemas.openxmlformats.org/officeDocument/2006/relationships/hyperlink" Target="https://podminky.urs.cz/item/CS_URS_2024_01/725244152" TargetMode="External"/><Relationship Id="rId88" Type="http://schemas.openxmlformats.org/officeDocument/2006/relationships/hyperlink" Target="https://podminky.urs.cz/item/CS_URS_2024_01/725330840" TargetMode="External"/><Relationship Id="rId91" Type="http://schemas.openxmlformats.org/officeDocument/2006/relationships/hyperlink" Target="https://podminky.urs.cz/item/CS_URS_2024_01/725841312" TargetMode="External"/><Relationship Id="rId96" Type="http://schemas.openxmlformats.org/officeDocument/2006/relationships/hyperlink" Target="https://podminky.urs.cz/item/CS_URS_2024_01/725861102" TargetMode="External"/><Relationship Id="rId1" Type="http://schemas.openxmlformats.org/officeDocument/2006/relationships/hyperlink" Target="https://podminky.urs.cz/item/CS_URS_2024_01/132212231" TargetMode="External"/><Relationship Id="rId6" Type="http://schemas.openxmlformats.org/officeDocument/2006/relationships/hyperlink" Target="https://podminky.urs.cz/item/CS_URS_2024_01/174112101" TargetMode="External"/><Relationship Id="rId15" Type="http://schemas.openxmlformats.org/officeDocument/2006/relationships/hyperlink" Target="https://podminky.urs.cz/item/CS_URS_2024_01/721174043" TargetMode="External"/><Relationship Id="rId23" Type="http://schemas.openxmlformats.org/officeDocument/2006/relationships/hyperlink" Target="https://podminky.urs.cz/item/CS_URS_2024_01/721273153" TargetMode="External"/><Relationship Id="rId28" Type="http://schemas.openxmlformats.org/officeDocument/2006/relationships/hyperlink" Target="https://podminky.urs.cz/item/CS_URS_2024_01/722140114" TargetMode="External"/><Relationship Id="rId36" Type="http://schemas.openxmlformats.org/officeDocument/2006/relationships/hyperlink" Target="https://podminky.urs.cz/item/CS_URS_2024_01/722174063" TargetMode="External"/><Relationship Id="rId49" Type="http://schemas.openxmlformats.org/officeDocument/2006/relationships/hyperlink" Target="https://podminky.urs.cz/item/CS_URS_2024_01/722212440" TargetMode="External"/><Relationship Id="rId57" Type="http://schemas.openxmlformats.org/officeDocument/2006/relationships/hyperlink" Target="https://podminky.urs.cz/item/CS_URS_2024_01/722220235" TargetMode="External"/><Relationship Id="rId10" Type="http://schemas.openxmlformats.org/officeDocument/2006/relationships/hyperlink" Target="https://podminky.urs.cz/item/CS_URS_2024_01/721173403" TargetMode="External"/><Relationship Id="rId31" Type="http://schemas.openxmlformats.org/officeDocument/2006/relationships/hyperlink" Target="https://podminky.urs.cz/item/CS_URS_2024_01/722174003" TargetMode="External"/><Relationship Id="rId44" Type="http://schemas.openxmlformats.org/officeDocument/2006/relationships/hyperlink" Target="https://podminky.urs.cz/item/CS_URS_2024_01/722182011" TargetMode="External"/><Relationship Id="rId52" Type="http://schemas.openxmlformats.org/officeDocument/2006/relationships/hyperlink" Target="https://podminky.urs.cz/item/CS_URS_2024_01/722220121" TargetMode="External"/><Relationship Id="rId60" Type="http://schemas.openxmlformats.org/officeDocument/2006/relationships/hyperlink" Target="https://podminky.urs.cz/item/CS_URS_2024_01/722232012" TargetMode="External"/><Relationship Id="rId65" Type="http://schemas.openxmlformats.org/officeDocument/2006/relationships/hyperlink" Target="https://podminky.urs.cz/item/CS_URS_2024_01/722232064" TargetMode="External"/><Relationship Id="rId73" Type="http://schemas.openxmlformats.org/officeDocument/2006/relationships/hyperlink" Target="https://podminky.urs.cz/item/CS_URS_2024_01/725111231" TargetMode="External"/><Relationship Id="rId78" Type="http://schemas.openxmlformats.org/officeDocument/2006/relationships/hyperlink" Target="https://podminky.urs.cz/item/CS_URS_2024_01/725211603" TargetMode="External"/><Relationship Id="rId81" Type="http://schemas.openxmlformats.org/officeDocument/2006/relationships/hyperlink" Target="https://podminky.urs.cz/item/CS_URS_2024_01/725240812" TargetMode="External"/><Relationship Id="rId86" Type="http://schemas.openxmlformats.org/officeDocument/2006/relationships/hyperlink" Target="https://podminky.urs.cz/item/CS_URS_2024_01/725310823" TargetMode="External"/><Relationship Id="rId94" Type="http://schemas.openxmlformats.org/officeDocument/2006/relationships/hyperlink" Target="https://podminky.urs.cz/item/CS_URS_2024_01/725851315" TargetMode="External"/><Relationship Id="rId99" Type="http://schemas.openxmlformats.org/officeDocument/2006/relationships/hyperlink" Target="https://podminky.urs.cz/item/CS_URS_2024_01/725865312" TargetMode="External"/><Relationship Id="rId101" Type="http://schemas.openxmlformats.org/officeDocument/2006/relationships/drawing" Target="../drawings/drawing7.xml"/><Relationship Id="rId4" Type="http://schemas.openxmlformats.org/officeDocument/2006/relationships/hyperlink" Target="https://podminky.urs.cz/item/CS_URS_2024_01/167111101" TargetMode="External"/><Relationship Id="rId9" Type="http://schemas.openxmlformats.org/officeDocument/2006/relationships/hyperlink" Target="https://podminky.urs.cz/item/CS_URS_2024_01/721173402" TargetMode="External"/><Relationship Id="rId13" Type="http://schemas.openxmlformats.org/officeDocument/2006/relationships/hyperlink" Target="https://podminky.urs.cz/item/CS_URS_2024_01/721174041" TargetMode="External"/><Relationship Id="rId18" Type="http://schemas.openxmlformats.org/officeDocument/2006/relationships/hyperlink" Target="https://podminky.urs.cz/item/CS_URS_2024_01/721194105" TargetMode="External"/><Relationship Id="rId39" Type="http://schemas.openxmlformats.org/officeDocument/2006/relationships/hyperlink" Target="https://podminky.urs.cz/item/CS_URS_2024_01/722174074" TargetMode="External"/><Relationship Id="rId34" Type="http://schemas.openxmlformats.org/officeDocument/2006/relationships/hyperlink" Target="https://podminky.urs.cz/item/CS_URS_2024_01/722174006" TargetMode="External"/><Relationship Id="rId50" Type="http://schemas.openxmlformats.org/officeDocument/2006/relationships/hyperlink" Target="https://podminky.urs.cz/item/CS_URS_2024_01/722220111" TargetMode="External"/><Relationship Id="rId55" Type="http://schemas.openxmlformats.org/officeDocument/2006/relationships/hyperlink" Target="https://podminky.urs.cz/item/CS_URS_2024_01/722220233" TargetMode="External"/><Relationship Id="rId76" Type="http://schemas.openxmlformats.org/officeDocument/2006/relationships/hyperlink" Target="https://podminky.urs.cz/item/CS_URS_2024_01/725122813" TargetMode="External"/><Relationship Id="rId97" Type="http://schemas.openxmlformats.org/officeDocument/2006/relationships/hyperlink" Target="https://podminky.urs.cz/item/CS_URS_2024_01/725861312" TargetMode="External"/><Relationship Id="rId7" Type="http://schemas.openxmlformats.org/officeDocument/2006/relationships/hyperlink" Target="https://podminky.urs.cz/item/CS_URS_2024_01/451573111" TargetMode="External"/><Relationship Id="rId71" Type="http://schemas.openxmlformats.org/officeDocument/2006/relationships/hyperlink" Target="https://podminky.urs.cz/item/CS_URS_2024_01/998722112" TargetMode="External"/><Relationship Id="rId92" Type="http://schemas.openxmlformats.org/officeDocument/2006/relationships/hyperlink" Target="https://podminky.urs.cz/item/CS_URS_2024_01/725821316" TargetMode="External"/><Relationship Id="rId2" Type="http://schemas.openxmlformats.org/officeDocument/2006/relationships/hyperlink" Target="https://podminky.urs.cz/item/CS_URS_2024_01/162751117" TargetMode="External"/><Relationship Id="rId29" Type="http://schemas.openxmlformats.org/officeDocument/2006/relationships/hyperlink" Target="https://podminky.urs.cz/item/CS_URS_2024_01/722140115" TargetMode="External"/><Relationship Id="rId24" Type="http://schemas.openxmlformats.org/officeDocument/2006/relationships/hyperlink" Target="https://podminky.urs.cz/item/CS_URS_2024_01/721274123" TargetMode="External"/><Relationship Id="rId40" Type="http://schemas.openxmlformats.org/officeDocument/2006/relationships/hyperlink" Target="https://podminky.urs.cz/item/CS_URS_2024_01/722174075" TargetMode="External"/><Relationship Id="rId45" Type="http://schemas.openxmlformats.org/officeDocument/2006/relationships/hyperlink" Target="https://podminky.urs.cz/item/CS_URS_2024_01/722182013" TargetMode="External"/><Relationship Id="rId66" Type="http://schemas.openxmlformats.org/officeDocument/2006/relationships/hyperlink" Target="https://podminky.urs.cz/item/CS_URS_2024_01/722232504" TargetMode="External"/><Relationship Id="rId87" Type="http://schemas.openxmlformats.org/officeDocument/2006/relationships/hyperlink" Target="https://podminky.urs.cz/item/CS_URS_2024_01/725311111" TargetMode="External"/><Relationship Id="rId61" Type="http://schemas.openxmlformats.org/officeDocument/2006/relationships/hyperlink" Target="https://podminky.urs.cz/item/CS_URS_2024_01/722232043" TargetMode="External"/><Relationship Id="rId82" Type="http://schemas.openxmlformats.org/officeDocument/2006/relationships/hyperlink" Target="https://podminky.urs.cz/item/CS_URS_2024_01/725241121" TargetMode="External"/><Relationship Id="rId19" Type="http://schemas.openxmlformats.org/officeDocument/2006/relationships/hyperlink" Target="https://podminky.urs.cz/item/CS_URS_2024_01/721194109" TargetMode="External"/><Relationship Id="rId14" Type="http://schemas.openxmlformats.org/officeDocument/2006/relationships/hyperlink" Target="https://podminky.urs.cz/item/CS_URS_2024_01/721174042" TargetMode="External"/><Relationship Id="rId30" Type="http://schemas.openxmlformats.org/officeDocument/2006/relationships/hyperlink" Target="https://podminky.urs.cz/item/CS_URS_2024_01/722174002" TargetMode="External"/><Relationship Id="rId35" Type="http://schemas.openxmlformats.org/officeDocument/2006/relationships/hyperlink" Target="https://podminky.urs.cz/item/CS_URS_2024_01/722174062" TargetMode="External"/><Relationship Id="rId56" Type="http://schemas.openxmlformats.org/officeDocument/2006/relationships/hyperlink" Target="https://podminky.urs.cz/item/CS_URS_2024_01/722220234" TargetMode="External"/><Relationship Id="rId77" Type="http://schemas.openxmlformats.org/officeDocument/2006/relationships/hyperlink" Target="https://podminky.urs.cz/item/CS_URS_2024_01/725210821" TargetMode="External"/><Relationship Id="rId100" Type="http://schemas.openxmlformats.org/officeDocument/2006/relationships/hyperlink" Target="https://podminky.urs.cz/item/CS_URS_2024_01/998725112" TargetMode="External"/><Relationship Id="rId8" Type="http://schemas.openxmlformats.org/officeDocument/2006/relationships/hyperlink" Target="https://podminky.urs.cz/item/CS_URS_2024_01/998011009" TargetMode="External"/><Relationship Id="rId51" Type="http://schemas.openxmlformats.org/officeDocument/2006/relationships/hyperlink" Target="https://podminky.urs.cz/item/CS_URS_2024_01/722220112" TargetMode="External"/><Relationship Id="rId72" Type="http://schemas.openxmlformats.org/officeDocument/2006/relationships/hyperlink" Target="https://podminky.urs.cz/item/CS_URS_2024_01/725110811" TargetMode="External"/><Relationship Id="rId93" Type="http://schemas.openxmlformats.org/officeDocument/2006/relationships/hyperlink" Target="https://podminky.urs.cz/item/CS_URS_2024_01/725822611" TargetMode="External"/><Relationship Id="rId98" Type="http://schemas.openxmlformats.org/officeDocument/2006/relationships/hyperlink" Target="https://podminky.urs.cz/item/CS_URS_2024_01/725862103" TargetMode="External"/><Relationship Id="rId3" Type="http://schemas.openxmlformats.org/officeDocument/2006/relationships/hyperlink" Target="https://podminky.urs.cz/item/CS_URS_2024_01/162751119"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podminky.urs.cz/item/CS_URS_2023_01/741120301" TargetMode="External"/><Relationship Id="rId18" Type="http://schemas.openxmlformats.org/officeDocument/2006/relationships/hyperlink" Target="https://podminky.urs.cz/item/CS_URS_2023_01/741122142" TargetMode="External"/><Relationship Id="rId26" Type="http://schemas.openxmlformats.org/officeDocument/2006/relationships/hyperlink" Target="https://podminky.urs.cz/item/CS_URS_2021_02/741331075" TargetMode="External"/><Relationship Id="rId21" Type="http://schemas.openxmlformats.org/officeDocument/2006/relationships/hyperlink" Target="https://podminky.urs.cz/item/CS_URS_2023_01/741122143" TargetMode="External"/><Relationship Id="rId34" Type="http://schemas.openxmlformats.org/officeDocument/2006/relationships/hyperlink" Target="https://podminky.urs.cz/item/CS_URS_2021_01/045002000" TargetMode="External"/><Relationship Id="rId7" Type="http://schemas.openxmlformats.org/officeDocument/2006/relationships/hyperlink" Target="https://podminky.urs.cz/item/CS_URS_2023_01/973021511" TargetMode="External"/><Relationship Id="rId12" Type="http://schemas.openxmlformats.org/officeDocument/2006/relationships/hyperlink" Target="https://podminky.urs.cz/item/CS_URS_2023_01/210813037" TargetMode="External"/><Relationship Id="rId17" Type="http://schemas.openxmlformats.org/officeDocument/2006/relationships/hyperlink" Target="https://podminky.urs.cz/item/CS_URS_2023_01/741122122" TargetMode="External"/><Relationship Id="rId25" Type="http://schemas.openxmlformats.org/officeDocument/2006/relationships/hyperlink" Target="https://podminky.urs.cz/item/CS_URS_2023_01/741313002" TargetMode="External"/><Relationship Id="rId33" Type="http://schemas.openxmlformats.org/officeDocument/2006/relationships/hyperlink" Target="https://podminky.urs.cz/item/CS_URS_2022_01/013254000" TargetMode="External"/><Relationship Id="rId2" Type="http://schemas.openxmlformats.org/officeDocument/2006/relationships/hyperlink" Target="https://podminky.urs.cz/item/CS_URS_2023_01/741122033" TargetMode="External"/><Relationship Id="rId16" Type="http://schemas.openxmlformats.org/officeDocument/2006/relationships/hyperlink" Target="https://podminky.urs.cz/item/CS_URS_2023_01/741122122" TargetMode="External"/><Relationship Id="rId20" Type="http://schemas.openxmlformats.org/officeDocument/2006/relationships/hyperlink" Target="https://podminky.urs.cz/item/CS_URS_2023_01/741122143" TargetMode="External"/><Relationship Id="rId29" Type="http://schemas.openxmlformats.org/officeDocument/2006/relationships/hyperlink" Target="https://podminky.urs.cz/item/CS_URS_2023_01/210071001" TargetMode="External"/><Relationship Id="rId1" Type="http://schemas.openxmlformats.org/officeDocument/2006/relationships/hyperlink" Target="https://podminky.urs.cz/item/CS_URS_2024_01/741122145" TargetMode="External"/><Relationship Id="rId6" Type="http://schemas.openxmlformats.org/officeDocument/2006/relationships/hyperlink" Target="https://podminky.urs.cz/item/CS_URS_2021_01/742330011" TargetMode="External"/><Relationship Id="rId11" Type="http://schemas.openxmlformats.org/officeDocument/2006/relationships/hyperlink" Target="https://podminky.urs.cz/item/CS_URS_2023_01/977332211" TargetMode="External"/><Relationship Id="rId24" Type="http://schemas.openxmlformats.org/officeDocument/2006/relationships/hyperlink" Target="https://podminky.urs.cz/item/CS_URS_2023_01/741310011" TargetMode="External"/><Relationship Id="rId32" Type="http://schemas.openxmlformats.org/officeDocument/2006/relationships/hyperlink" Target="https://podminky.urs.cz/item/CS_URS_2021_01/043002000" TargetMode="External"/><Relationship Id="rId37" Type="http://schemas.openxmlformats.org/officeDocument/2006/relationships/drawing" Target="../drawings/drawing8.xml"/><Relationship Id="rId5" Type="http://schemas.openxmlformats.org/officeDocument/2006/relationships/hyperlink" Target="https://podminky.urs.cz/item/CS_URS_2022_02/741310011.1" TargetMode="External"/><Relationship Id="rId15" Type="http://schemas.openxmlformats.org/officeDocument/2006/relationships/hyperlink" Target="https://podminky.urs.cz/item/CS_URS_2023_01/741122121" TargetMode="External"/><Relationship Id="rId23" Type="http://schemas.openxmlformats.org/officeDocument/2006/relationships/hyperlink" Target="https://podminky.urs.cz/item/CS_URS_2023_01/741112001" TargetMode="External"/><Relationship Id="rId28" Type="http://schemas.openxmlformats.org/officeDocument/2006/relationships/hyperlink" Target="https://podminky.urs.cz/item/CS_URS_2021_01/741372021" TargetMode="External"/><Relationship Id="rId36" Type="http://schemas.openxmlformats.org/officeDocument/2006/relationships/hyperlink" Target="https://podminky.urs.cz/item/CS_URS_2021_01/090001000" TargetMode="External"/><Relationship Id="rId10" Type="http://schemas.openxmlformats.org/officeDocument/2006/relationships/hyperlink" Target="https://podminky.urs.cz/item/CS_URS_2021_01/974041113" TargetMode="External"/><Relationship Id="rId19" Type="http://schemas.openxmlformats.org/officeDocument/2006/relationships/hyperlink" Target="https://podminky.urs.cz/item/CS_URS_2023_01/741122142" TargetMode="External"/><Relationship Id="rId31" Type="http://schemas.openxmlformats.org/officeDocument/2006/relationships/hyperlink" Target="https://podminky.urs.cz/item/CS_URS_2023_01/741310011" TargetMode="External"/><Relationship Id="rId4" Type="http://schemas.openxmlformats.org/officeDocument/2006/relationships/hyperlink" Target="https://podminky.urs.cz/item/CS_URS_2021_01/741330651" TargetMode="External"/><Relationship Id="rId9" Type="http://schemas.openxmlformats.org/officeDocument/2006/relationships/hyperlink" Target="https://podminky.urs.cz/item/CS_URS_2021_01/974041112" TargetMode="External"/><Relationship Id="rId14" Type="http://schemas.openxmlformats.org/officeDocument/2006/relationships/hyperlink" Target="https://podminky.urs.cz/item/CS_URS_2023_02/210812001" TargetMode="External"/><Relationship Id="rId22" Type="http://schemas.openxmlformats.org/officeDocument/2006/relationships/hyperlink" Target="https://podminky.urs.cz/item/CS_URS_2024_01/741122144" TargetMode="External"/><Relationship Id="rId27" Type="http://schemas.openxmlformats.org/officeDocument/2006/relationships/hyperlink" Target="https://podminky.urs.cz/item/CS_URS_2021_01/741370034" TargetMode="External"/><Relationship Id="rId30" Type="http://schemas.openxmlformats.org/officeDocument/2006/relationships/hyperlink" Target="https://podminky.urs.cz/item/CS_URS_2023_01/210280002" TargetMode="External"/><Relationship Id="rId35" Type="http://schemas.openxmlformats.org/officeDocument/2006/relationships/hyperlink" Target="https://podminky.urs.cz/item/CS_URS_2023_01/065002000" TargetMode="External"/><Relationship Id="rId8" Type="http://schemas.openxmlformats.org/officeDocument/2006/relationships/hyperlink" Target="https://podminky.urs.cz/item/CS_URS_2023_01/973032616" TargetMode="External"/><Relationship Id="rId3" Type="http://schemas.openxmlformats.org/officeDocument/2006/relationships/hyperlink" Target="https://podminky.urs.cz/item/CS_URS_2024_01/741210002"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2_01/741330042.1" TargetMode="External"/><Relationship Id="rId13" Type="http://schemas.openxmlformats.org/officeDocument/2006/relationships/drawing" Target="../drawings/drawing9.xml"/><Relationship Id="rId3" Type="http://schemas.openxmlformats.org/officeDocument/2006/relationships/hyperlink" Target="https://podminky.urs.cz/item/CS_URS_2021_01/741320105" TargetMode="External"/><Relationship Id="rId7" Type="http://schemas.openxmlformats.org/officeDocument/2006/relationships/hyperlink" Target="https://podminky.urs.cz/item/CS_URS_2021_01/741322061" TargetMode="External"/><Relationship Id="rId12" Type="http://schemas.openxmlformats.org/officeDocument/2006/relationships/hyperlink" Target="https://podminky.urs.cz/item/CS_URS_2021_01/741330651" TargetMode="External"/><Relationship Id="rId2" Type="http://schemas.openxmlformats.org/officeDocument/2006/relationships/hyperlink" Target="https://podminky.urs.cz/item/CS_URS_2021_01/741210002" TargetMode="External"/><Relationship Id="rId1" Type="http://schemas.openxmlformats.org/officeDocument/2006/relationships/hyperlink" Target="https://podminky.urs.cz/item/CS_URS_2021_01/741136321" TargetMode="External"/><Relationship Id="rId6" Type="http://schemas.openxmlformats.org/officeDocument/2006/relationships/hyperlink" Target="https://podminky.urs.cz/item/CS_URS_2021_01/741321003" TargetMode="External"/><Relationship Id="rId11" Type="http://schemas.openxmlformats.org/officeDocument/2006/relationships/hyperlink" Target="https://podminky.urs.cz/item/CS_URS_2021_01/741330651" TargetMode="External"/><Relationship Id="rId5" Type="http://schemas.openxmlformats.org/officeDocument/2006/relationships/hyperlink" Target="https://podminky.urs.cz/item/CS_URS_2021_01/741320201" TargetMode="External"/><Relationship Id="rId10" Type="http://schemas.openxmlformats.org/officeDocument/2006/relationships/hyperlink" Target="https://podminky.urs.cz/item/CS_URS_2024_01/741331032" TargetMode="External"/><Relationship Id="rId4" Type="http://schemas.openxmlformats.org/officeDocument/2006/relationships/hyperlink" Target="https://podminky.urs.cz/item/CS_URS_2021_02/741320161" TargetMode="External"/><Relationship Id="rId9" Type="http://schemas.openxmlformats.org/officeDocument/2006/relationships/hyperlink" Target="https://podminky.urs.cz/item/CS_URS_2021_01/741330042"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1_01/741330651" TargetMode="External"/><Relationship Id="rId3" Type="http://schemas.openxmlformats.org/officeDocument/2006/relationships/hyperlink" Target="https://podminky.urs.cz/item/CS_URS_2024_01/741320105" TargetMode="External"/><Relationship Id="rId7" Type="http://schemas.openxmlformats.org/officeDocument/2006/relationships/hyperlink" Target="https://podminky.urs.cz/item/CS_URS_2021_01/741330032" TargetMode="External"/><Relationship Id="rId2" Type="http://schemas.openxmlformats.org/officeDocument/2006/relationships/hyperlink" Target="https://podminky.urs.cz/item/CS_URS_2021_01/741210001" TargetMode="External"/><Relationship Id="rId1" Type="http://schemas.openxmlformats.org/officeDocument/2006/relationships/hyperlink" Target="https://podminky.urs.cz/item/CS_URS_2024_01/741136321" TargetMode="External"/><Relationship Id="rId6" Type="http://schemas.openxmlformats.org/officeDocument/2006/relationships/hyperlink" Target="https://podminky.urs.cz/item/CS_URS_2021_01/741322061" TargetMode="External"/><Relationship Id="rId5" Type="http://schemas.openxmlformats.org/officeDocument/2006/relationships/hyperlink" Target="https://podminky.urs.cz/item/CS_URS_2021_01/741321003" TargetMode="External"/><Relationship Id="rId4" Type="http://schemas.openxmlformats.org/officeDocument/2006/relationships/hyperlink" Target="https://podminky.urs.cz/item/CS_URS_2021_01/741320201"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1_01/742330024" TargetMode="External"/><Relationship Id="rId13" Type="http://schemas.openxmlformats.org/officeDocument/2006/relationships/hyperlink" Target="https://podminky.urs.cz/item/CS_URS_2024_01/R0000001222" TargetMode="External"/><Relationship Id="rId18" Type="http://schemas.openxmlformats.org/officeDocument/2006/relationships/hyperlink" Target="https://podminky.urs.cz/item/CS_URS_2021_01/043002000" TargetMode="External"/><Relationship Id="rId3" Type="http://schemas.openxmlformats.org/officeDocument/2006/relationships/hyperlink" Target="https://podminky.urs.cz/item/CS_URS_2021_02/741110555" TargetMode="External"/><Relationship Id="rId21" Type="http://schemas.openxmlformats.org/officeDocument/2006/relationships/hyperlink" Target="https://podminky.urs.cz/item/CS_URS_2021_01/090001000" TargetMode="External"/><Relationship Id="rId7" Type="http://schemas.openxmlformats.org/officeDocument/2006/relationships/hyperlink" Target="https://podminky.urs.cz/item/CS_URS_2021_01/742330011" TargetMode="External"/><Relationship Id="rId12" Type="http://schemas.openxmlformats.org/officeDocument/2006/relationships/hyperlink" Target="https://podminky.urs.cz/item/CS_URS_2021_02/742340002" TargetMode="External"/><Relationship Id="rId17" Type="http://schemas.openxmlformats.org/officeDocument/2006/relationships/hyperlink" Target="https://podminky.urs.cz/item/CS_URS_2024_01/977332211" TargetMode="External"/><Relationship Id="rId2" Type="http://schemas.openxmlformats.org/officeDocument/2006/relationships/hyperlink" Target="https://podminky.urs.cz/item/CS_URS_2024_01/741110002" TargetMode="External"/><Relationship Id="rId16" Type="http://schemas.openxmlformats.org/officeDocument/2006/relationships/hyperlink" Target="https://podminky.urs.cz/item/CS_URS_2024_01/973032616" TargetMode="External"/><Relationship Id="rId20" Type="http://schemas.openxmlformats.org/officeDocument/2006/relationships/hyperlink" Target="https://podminky.urs.cz/item/CS_URS_2024_01/065002000" TargetMode="External"/><Relationship Id="rId1" Type="http://schemas.openxmlformats.org/officeDocument/2006/relationships/hyperlink" Target="https://podminky.urs.cz/item/CS_URS_2024_01/741110001" TargetMode="External"/><Relationship Id="rId6" Type="http://schemas.openxmlformats.org/officeDocument/2006/relationships/hyperlink" Target="https://podminky.urs.cz/item/CS_URS_2024_01/742330001" TargetMode="External"/><Relationship Id="rId11" Type="http://schemas.openxmlformats.org/officeDocument/2006/relationships/hyperlink" Target="https://podminky.urs.cz/item/CS_URS_2024_01/742330101.1" TargetMode="External"/><Relationship Id="rId5" Type="http://schemas.openxmlformats.org/officeDocument/2006/relationships/hyperlink" Target="https://podminky.urs.cz/item/CS_URS_2021_01/742110001" TargetMode="External"/><Relationship Id="rId15" Type="http://schemas.openxmlformats.org/officeDocument/2006/relationships/hyperlink" Target="https://podminky.urs.cz/item/CS_URS_2024_01/741910412" TargetMode="External"/><Relationship Id="rId10" Type="http://schemas.openxmlformats.org/officeDocument/2006/relationships/hyperlink" Target="https://podminky.urs.cz/item/CS_URS_2021_01/742330041" TargetMode="External"/><Relationship Id="rId19" Type="http://schemas.openxmlformats.org/officeDocument/2006/relationships/hyperlink" Target="https://podminky.urs.cz/item/CS_URS_2021_01/045002000" TargetMode="External"/><Relationship Id="rId4" Type="http://schemas.openxmlformats.org/officeDocument/2006/relationships/hyperlink" Target="https://podminky.urs.cz/item/CS_URS_2024_01/741122015" TargetMode="External"/><Relationship Id="rId9" Type="http://schemas.openxmlformats.org/officeDocument/2006/relationships/hyperlink" Target="https://podminky.urs.cz/item/CS_URS_2021_01/742330024.1" TargetMode="External"/><Relationship Id="rId14" Type="http://schemas.openxmlformats.org/officeDocument/2006/relationships/hyperlink" Target="https://podminky.urs.cz/item/CS_URS_2021_01/741112001"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1_01/742220172" TargetMode="External"/><Relationship Id="rId13" Type="http://schemas.openxmlformats.org/officeDocument/2006/relationships/hyperlink" Target="https://podminky.urs.cz/item/CS_URS_2024_01/065002000" TargetMode="External"/><Relationship Id="rId3" Type="http://schemas.openxmlformats.org/officeDocument/2006/relationships/hyperlink" Target="https://podminky.urs.cz/item/CS_URS_2024_01/741320105" TargetMode="External"/><Relationship Id="rId7" Type="http://schemas.openxmlformats.org/officeDocument/2006/relationships/hyperlink" Target="https://podminky.urs.cz/item/CS_URS_2021_01/742220161" TargetMode="External"/><Relationship Id="rId12" Type="http://schemas.openxmlformats.org/officeDocument/2006/relationships/hyperlink" Target="https://podminky.urs.cz/item/CS_URS_2021_01/045002000" TargetMode="External"/><Relationship Id="rId2" Type="http://schemas.openxmlformats.org/officeDocument/2006/relationships/hyperlink" Target="https://podminky.urs.cz/item/CS_URS_2024_01/741124731" TargetMode="External"/><Relationship Id="rId1" Type="http://schemas.openxmlformats.org/officeDocument/2006/relationships/hyperlink" Target="https://podminky.urs.cz/item/CS_URS_2024_01/741122015" TargetMode="External"/><Relationship Id="rId6" Type="http://schemas.openxmlformats.org/officeDocument/2006/relationships/hyperlink" Target="https://podminky.urs.cz/item/CS_URS_2024_01/742220141" TargetMode="External"/><Relationship Id="rId11" Type="http://schemas.openxmlformats.org/officeDocument/2006/relationships/hyperlink" Target="https://podminky.urs.cz/item/CS_URS_2021_01/043002000" TargetMode="External"/><Relationship Id="rId5" Type="http://schemas.openxmlformats.org/officeDocument/2006/relationships/hyperlink" Target="https://podminky.urs.cz/item/CS_URS_2021_01/742220001" TargetMode="External"/><Relationship Id="rId15" Type="http://schemas.openxmlformats.org/officeDocument/2006/relationships/drawing" Target="../drawings/drawing12.xml"/><Relationship Id="rId10" Type="http://schemas.openxmlformats.org/officeDocument/2006/relationships/hyperlink" Target="https://podminky.urs.cz/item/CS_URS_2024_01/742220256" TargetMode="External"/><Relationship Id="rId4" Type="http://schemas.openxmlformats.org/officeDocument/2006/relationships/hyperlink" Target="https://podminky.urs.cz/item/CS_URS_2021_01/742110001" TargetMode="External"/><Relationship Id="rId9" Type="http://schemas.openxmlformats.org/officeDocument/2006/relationships/hyperlink" Target="https://podminky.urs.cz/item/CS_URS_2024_01/742220232" TargetMode="External"/><Relationship Id="rId14" Type="http://schemas.openxmlformats.org/officeDocument/2006/relationships/hyperlink" Target="https://podminky.urs.cz/item/CS_URS_2021_01/090001000"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podminky.urs.cz/item/CS_URS_2024_01/210812063"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podminky.urs.cz/item/CS_URS_2021_01/741320165" TargetMode="External"/><Relationship Id="rId7" Type="http://schemas.openxmlformats.org/officeDocument/2006/relationships/drawing" Target="../drawings/drawing14.xml"/><Relationship Id="rId2" Type="http://schemas.openxmlformats.org/officeDocument/2006/relationships/hyperlink" Target="https://podminky.urs.cz/item/CS_URS_2021_01/741210002" TargetMode="External"/><Relationship Id="rId1" Type="http://schemas.openxmlformats.org/officeDocument/2006/relationships/hyperlink" Target="https://podminky.urs.cz/item/CS_URS_2021_01/741136321" TargetMode="External"/><Relationship Id="rId6" Type="http://schemas.openxmlformats.org/officeDocument/2006/relationships/hyperlink" Target="https://podminky.urs.cz/item/CS_URS_2021_01/741322061" TargetMode="External"/><Relationship Id="rId5" Type="http://schemas.openxmlformats.org/officeDocument/2006/relationships/hyperlink" Target="https://podminky.urs.cz/item/CS_URS_2021_01/741320201" TargetMode="External"/><Relationship Id="rId4" Type="http://schemas.openxmlformats.org/officeDocument/2006/relationships/hyperlink" Target="https://podminky.urs.cz/item/CS_URS_2021_01/741320175"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podminky.urs.cz/item/CS_URS_2024_01/741210001" TargetMode="External"/></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podminky.urs.cz/item/CS_URS_2021_01/742110001" TargetMode="External"/><Relationship Id="rId7" Type="http://schemas.openxmlformats.org/officeDocument/2006/relationships/hyperlink" Target="https://podminky.urs.cz/item/CS_URS_2021_01/090001000" TargetMode="External"/><Relationship Id="rId2" Type="http://schemas.openxmlformats.org/officeDocument/2006/relationships/hyperlink" Target="https://podminky.urs.cz/item/CS_URS_2024_01/741320105" TargetMode="External"/><Relationship Id="rId1" Type="http://schemas.openxmlformats.org/officeDocument/2006/relationships/hyperlink" Target="https://podminky.urs.cz/item/CS_URS_2024_01/741124731" TargetMode="External"/><Relationship Id="rId6" Type="http://schemas.openxmlformats.org/officeDocument/2006/relationships/hyperlink" Target="https://podminky.urs.cz/item/CS_URS_2024_01/065002000" TargetMode="External"/><Relationship Id="rId5" Type="http://schemas.openxmlformats.org/officeDocument/2006/relationships/hyperlink" Target="https://podminky.urs.cz/item/CS_URS_2021_01/045002000" TargetMode="External"/><Relationship Id="rId4" Type="http://schemas.openxmlformats.org/officeDocument/2006/relationships/hyperlink" Target="https://podminky.urs.cz/item/CS_URS_2021_01/043002000"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podminky.urs.cz/item/CS_URS_2024_01/040001000" TargetMode="External"/><Relationship Id="rId7" Type="http://schemas.openxmlformats.org/officeDocument/2006/relationships/drawing" Target="../drawings/drawing17.xml"/><Relationship Id="rId2" Type="http://schemas.openxmlformats.org/officeDocument/2006/relationships/hyperlink" Target="https://podminky.urs.cz/item/CS_URS_2024_01/030001000" TargetMode="External"/><Relationship Id="rId1" Type="http://schemas.openxmlformats.org/officeDocument/2006/relationships/hyperlink" Target="https://podminky.urs.cz/item/CS_URS_2024_01/010001000" TargetMode="External"/><Relationship Id="rId6" Type="http://schemas.openxmlformats.org/officeDocument/2006/relationships/hyperlink" Target="https://podminky.urs.cz/item/CS_URS_2024_01/090001000" TargetMode="External"/><Relationship Id="rId5" Type="http://schemas.openxmlformats.org/officeDocument/2006/relationships/hyperlink" Target="https://podminky.urs.cz/item/CS_URS_2024_01/070001000" TargetMode="External"/><Relationship Id="rId4" Type="http://schemas.openxmlformats.org/officeDocument/2006/relationships/hyperlink" Target="https://podminky.urs.cz/item/CS_URS_2024_01/060001000"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3"/>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94"/>
      <c r="AS2" s="294"/>
      <c r="AT2" s="294"/>
      <c r="AU2" s="294"/>
      <c r="AV2" s="294"/>
      <c r="AW2" s="294"/>
      <c r="AX2" s="294"/>
      <c r="AY2" s="294"/>
      <c r="AZ2" s="294"/>
      <c r="BA2" s="294"/>
      <c r="BB2" s="294"/>
      <c r="BC2" s="294"/>
      <c r="BD2" s="294"/>
      <c r="BE2" s="294"/>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93" t="s">
        <v>14</v>
      </c>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R5" s="21"/>
      <c r="BE5" s="290" t="s">
        <v>15</v>
      </c>
      <c r="BS5" s="18" t="s">
        <v>6</v>
      </c>
    </row>
    <row r="6" spans="1:74" ht="36.950000000000003" customHeight="1">
      <c r="B6" s="21"/>
      <c r="D6" s="27" t="s">
        <v>16</v>
      </c>
      <c r="K6" s="295" t="s">
        <v>17</v>
      </c>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R6" s="21"/>
      <c r="BE6" s="291"/>
      <c r="BS6" s="18" t="s">
        <v>6</v>
      </c>
    </row>
    <row r="7" spans="1:74" ht="12" customHeight="1">
      <c r="B7" s="21"/>
      <c r="D7" s="28" t="s">
        <v>18</v>
      </c>
      <c r="K7" s="26" t="s">
        <v>19</v>
      </c>
      <c r="AK7" s="28" t="s">
        <v>20</v>
      </c>
      <c r="AN7" s="26" t="s">
        <v>19</v>
      </c>
      <c r="AR7" s="21"/>
      <c r="BE7" s="291"/>
      <c r="BS7" s="18" t="s">
        <v>6</v>
      </c>
    </row>
    <row r="8" spans="1:74" ht="12" customHeight="1">
      <c r="B8" s="21"/>
      <c r="D8" s="28" t="s">
        <v>21</v>
      </c>
      <c r="K8" s="26" t="s">
        <v>22</v>
      </c>
      <c r="AK8" s="28" t="s">
        <v>23</v>
      </c>
      <c r="AN8" s="29" t="s">
        <v>24</v>
      </c>
      <c r="AR8" s="21"/>
      <c r="BE8" s="291"/>
      <c r="BS8" s="18" t="s">
        <v>6</v>
      </c>
    </row>
    <row r="9" spans="1:74" ht="14.45" customHeight="1">
      <c r="B9" s="21"/>
      <c r="AR9" s="21"/>
      <c r="BE9" s="291"/>
      <c r="BS9" s="18" t="s">
        <v>6</v>
      </c>
    </row>
    <row r="10" spans="1:74" ht="12" customHeight="1">
      <c r="B10" s="21"/>
      <c r="D10" s="28" t="s">
        <v>25</v>
      </c>
      <c r="AK10" s="28" t="s">
        <v>26</v>
      </c>
      <c r="AN10" s="26" t="s">
        <v>19</v>
      </c>
      <c r="AR10" s="21"/>
      <c r="BE10" s="291"/>
      <c r="BS10" s="18" t="s">
        <v>6</v>
      </c>
    </row>
    <row r="11" spans="1:74" ht="18.399999999999999" customHeight="1">
      <c r="B11" s="21"/>
      <c r="E11" s="26" t="s">
        <v>27</v>
      </c>
      <c r="AK11" s="28" t="s">
        <v>28</v>
      </c>
      <c r="AN11" s="26" t="s">
        <v>19</v>
      </c>
      <c r="AR11" s="21"/>
      <c r="BE11" s="291"/>
      <c r="BS11" s="18" t="s">
        <v>6</v>
      </c>
    </row>
    <row r="12" spans="1:74" ht="6.95" customHeight="1">
      <c r="B12" s="21"/>
      <c r="AR12" s="21"/>
      <c r="BE12" s="291"/>
      <c r="BS12" s="18" t="s">
        <v>6</v>
      </c>
    </row>
    <row r="13" spans="1:74" ht="12" customHeight="1">
      <c r="B13" s="21"/>
      <c r="D13" s="28" t="s">
        <v>29</v>
      </c>
      <c r="AK13" s="28" t="s">
        <v>26</v>
      </c>
      <c r="AN13" s="30" t="s">
        <v>30</v>
      </c>
      <c r="AR13" s="21"/>
      <c r="BE13" s="291"/>
      <c r="BS13" s="18" t="s">
        <v>6</v>
      </c>
    </row>
    <row r="14" spans="1:74" ht="12.75">
      <c r="B14" s="21"/>
      <c r="E14" s="296" t="s">
        <v>30</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8" t="s">
        <v>28</v>
      </c>
      <c r="AN14" s="30" t="s">
        <v>30</v>
      </c>
      <c r="AR14" s="21"/>
      <c r="BE14" s="291"/>
      <c r="BS14" s="18" t="s">
        <v>6</v>
      </c>
    </row>
    <row r="15" spans="1:74" ht="6.95" customHeight="1">
      <c r="B15" s="21"/>
      <c r="AR15" s="21"/>
      <c r="BE15" s="291"/>
      <c r="BS15" s="18" t="s">
        <v>4</v>
      </c>
    </row>
    <row r="16" spans="1:74" ht="12" customHeight="1">
      <c r="B16" s="21"/>
      <c r="D16" s="28" t="s">
        <v>31</v>
      </c>
      <c r="AK16" s="28" t="s">
        <v>26</v>
      </c>
      <c r="AN16" s="26" t="s">
        <v>32</v>
      </c>
      <c r="AR16" s="21"/>
      <c r="BE16" s="291"/>
      <c r="BS16" s="18" t="s">
        <v>4</v>
      </c>
    </row>
    <row r="17" spans="2:71" ht="18.399999999999999" customHeight="1">
      <c r="B17" s="21"/>
      <c r="E17" s="26" t="s">
        <v>33</v>
      </c>
      <c r="AK17" s="28" t="s">
        <v>28</v>
      </c>
      <c r="AN17" s="26" t="s">
        <v>34</v>
      </c>
      <c r="AR17" s="21"/>
      <c r="BE17" s="291"/>
      <c r="BS17" s="18" t="s">
        <v>35</v>
      </c>
    </row>
    <row r="18" spans="2:71" ht="6.95" customHeight="1">
      <c r="B18" s="21"/>
      <c r="AR18" s="21"/>
      <c r="BE18" s="291"/>
      <c r="BS18" s="18" t="s">
        <v>6</v>
      </c>
    </row>
    <row r="19" spans="2:71" ht="12" customHeight="1">
      <c r="B19" s="21"/>
      <c r="D19" s="28" t="s">
        <v>36</v>
      </c>
      <c r="AK19" s="28" t="s">
        <v>26</v>
      </c>
      <c r="AN19" s="26" t="s">
        <v>32</v>
      </c>
      <c r="AR19" s="21"/>
      <c r="BE19" s="291"/>
      <c r="BS19" s="18" t="s">
        <v>6</v>
      </c>
    </row>
    <row r="20" spans="2:71" ht="18.399999999999999" customHeight="1">
      <c r="B20" s="21"/>
      <c r="E20" s="26" t="s">
        <v>33</v>
      </c>
      <c r="AK20" s="28" t="s">
        <v>28</v>
      </c>
      <c r="AN20" s="26" t="s">
        <v>34</v>
      </c>
      <c r="AR20" s="21"/>
      <c r="BE20" s="291"/>
      <c r="BS20" s="18" t="s">
        <v>35</v>
      </c>
    </row>
    <row r="21" spans="2:71" ht="6.95" customHeight="1">
      <c r="B21" s="21"/>
      <c r="AR21" s="21"/>
      <c r="BE21" s="291"/>
    </row>
    <row r="22" spans="2:71" ht="12" customHeight="1">
      <c r="B22" s="21"/>
      <c r="D22" s="28" t="s">
        <v>37</v>
      </c>
      <c r="AR22" s="21"/>
      <c r="BE22" s="291"/>
    </row>
    <row r="23" spans="2:71" ht="47.25" customHeight="1">
      <c r="B23" s="21"/>
      <c r="E23" s="298" t="s">
        <v>38</v>
      </c>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R23" s="21"/>
      <c r="BE23" s="291"/>
    </row>
    <row r="24" spans="2:71" ht="6.95" customHeight="1">
      <c r="B24" s="21"/>
      <c r="AR24" s="21"/>
      <c r="BE24" s="291"/>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1"/>
    </row>
    <row r="26" spans="2:71" s="1" customFormat="1" ht="25.9" customHeight="1">
      <c r="B26" s="33"/>
      <c r="D26" s="34" t="s">
        <v>39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9">
        <f>ROUND(AG54,2)</f>
        <v>0</v>
      </c>
      <c r="AL26" s="300"/>
      <c r="AM26" s="300"/>
      <c r="AN26" s="300"/>
      <c r="AO26" s="300"/>
      <c r="AR26" s="33"/>
      <c r="BE26" s="291"/>
    </row>
    <row r="27" spans="2:71" s="1" customFormat="1" ht="6.95" customHeight="1">
      <c r="B27" s="33"/>
      <c r="AR27" s="33"/>
      <c r="BE27" s="291"/>
    </row>
    <row r="28" spans="2:71" s="1" customFormat="1" ht="12.75">
      <c r="B28" s="33"/>
      <c r="L28" s="301" t="s">
        <v>40</v>
      </c>
      <c r="M28" s="301"/>
      <c r="N28" s="301"/>
      <c r="O28" s="301"/>
      <c r="P28" s="301"/>
      <c r="W28" s="301" t="s">
        <v>41</v>
      </c>
      <c r="X28" s="301"/>
      <c r="Y28" s="301"/>
      <c r="Z28" s="301"/>
      <c r="AA28" s="301"/>
      <c r="AB28" s="301"/>
      <c r="AC28" s="301"/>
      <c r="AD28" s="301"/>
      <c r="AE28" s="301"/>
      <c r="AK28" s="301" t="s">
        <v>42</v>
      </c>
      <c r="AL28" s="301"/>
      <c r="AM28" s="301"/>
      <c r="AN28" s="301"/>
      <c r="AO28" s="301"/>
      <c r="AR28" s="33"/>
      <c r="BE28" s="291"/>
    </row>
    <row r="29" spans="2:71" s="2" customFormat="1" ht="14.45" customHeight="1">
      <c r="B29" s="37"/>
      <c r="D29" s="28" t="s">
        <v>43</v>
      </c>
      <c r="F29" s="28" t="s">
        <v>44</v>
      </c>
      <c r="L29" s="304">
        <v>0.21</v>
      </c>
      <c r="M29" s="303"/>
      <c r="N29" s="303"/>
      <c r="O29" s="303"/>
      <c r="P29" s="303"/>
      <c r="W29" s="302">
        <f>ROUND(AZ54, 2)</f>
        <v>0</v>
      </c>
      <c r="X29" s="303"/>
      <c r="Y29" s="303"/>
      <c r="Z29" s="303"/>
      <c r="AA29" s="303"/>
      <c r="AB29" s="303"/>
      <c r="AC29" s="303"/>
      <c r="AD29" s="303"/>
      <c r="AE29" s="303"/>
      <c r="AK29" s="302">
        <f>ROUND(AV54, 2)</f>
        <v>0</v>
      </c>
      <c r="AL29" s="303"/>
      <c r="AM29" s="303"/>
      <c r="AN29" s="303"/>
      <c r="AO29" s="303"/>
      <c r="AR29" s="37"/>
      <c r="BE29" s="292"/>
    </row>
    <row r="30" spans="2:71" s="2" customFormat="1" ht="14.45" customHeight="1">
      <c r="B30" s="37"/>
      <c r="F30" s="28" t="s">
        <v>45</v>
      </c>
      <c r="L30" s="304">
        <v>0.12</v>
      </c>
      <c r="M30" s="303"/>
      <c r="N30" s="303"/>
      <c r="O30" s="303"/>
      <c r="P30" s="303"/>
      <c r="W30" s="302">
        <f>ROUND(BA54, 2)</f>
        <v>0</v>
      </c>
      <c r="X30" s="303"/>
      <c r="Y30" s="303"/>
      <c r="Z30" s="303"/>
      <c r="AA30" s="303"/>
      <c r="AB30" s="303"/>
      <c r="AC30" s="303"/>
      <c r="AD30" s="303"/>
      <c r="AE30" s="303"/>
      <c r="AK30" s="302">
        <f>ROUND(AW54, 2)</f>
        <v>0</v>
      </c>
      <c r="AL30" s="303"/>
      <c r="AM30" s="303"/>
      <c r="AN30" s="303"/>
      <c r="AO30" s="303"/>
      <c r="AR30" s="37"/>
      <c r="BE30" s="292"/>
    </row>
    <row r="31" spans="2:71" s="2" customFormat="1" ht="14.45" hidden="1" customHeight="1">
      <c r="B31" s="37"/>
      <c r="F31" s="28" t="s">
        <v>46</v>
      </c>
      <c r="L31" s="304">
        <v>0.21</v>
      </c>
      <c r="M31" s="303"/>
      <c r="N31" s="303"/>
      <c r="O31" s="303"/>
      <c r="P31" s="303"/>
      <c r="W31" s="302">
        <f>ROUND(BB54, 2)</f>
        <v>0</v>
      </c>
      <c r="X31" s="303"/>
      <c r="Y31" s="303"/>
      <c r="Z31" s="303"/>
      <c r="AA31" s="303"/>
      <c r="AB31" s="303"/>
      <c r="AC31" s="303"/>
      <c r="AD31" s="303"/>
      <c r="AE31" s="303"/>
      <c r="AK31" s="302">
        <v>0</v>
      </c>
      <c r="AL31" s="303"/>
      <c r="AM31" s="303"/>
      <c r="AN31" s="303"/>
      <c r="AO31" s="303"/>
      <c r="AR31" s="37"/>
      <c r="BE31" s="292"/>
    </row>
    <row r="32" spans="2:71" s="2" customFormat="1" ht="14.45" hidden="1" customHeight="1">
      <c r="B32" s="37"/>
      <c r="F32" s="28" t="s">
        <v>47</v>
      </c>
      <c r="L32" s="304">
        <v>0.12</v>
      </c>
      <c r="M32" s="303"/>
      <c r="N32" s="303"/>
      <c r="O32" s="303"/>
      <c r="P32" s="303"/>
      <c r="W32" s="302">
        <f>ROUND(BC54, 2)</f>
        <v>0</v>
      </c>
      <c r="X32" s="303"/>
      <c r="Y32" s="303"/>
      <c r="Z32" s="303"/>
      <c r="AA32" s="303"/>
      <c r="AB32" s="303"/>
      <c r="AC32" s="303"/>
      <c r="AD32" s="303"/>
      <c r="AE32" s="303"/>
      <c r="AK32" s="302">
        <v>0</v>
      </c>
      <c r="AL32" s="303"/>
      <c r="AM32" s="303"/>
      <c r="AN32" s="303"/>
      <c r="AO32" s="303"/>
      <c r="AR32" s="37"/>
      <c r="BE32" s="292"/>
    </row>
    <row r="33" spans="2:44" s="2" customFormat="1" ht="14.45" hidden="1" customHeight="1">
      <c r="B33" s="37"/>
      <c r="F33" s="28" t="s">
        <v>48</v>
      </c>
      <c r="L33" s="304">
        <v>0</v>
      </c>
      <c r="M33" s="303"/>
      <c r="N33" s="303"/>
      <c r="O33" s="303"/>
      <c r="P33" s="303"/>
      <c r="W33" s="302">
        <f>ROUND(BD54, 2)</f>
        <v>0</v>
      </c>
      <c r="X33" s="303"/>
      <c r="Y33" s="303"/>
      <c r="Z33" s="303"/>
      <c r="AA33" s="303"/>
      <c r="AB33" s="303"/>
      <c r="AC33" s="303"/>
      <c r="AD33" s="303"/>
      <c r="AE33" s="303"/>
      <c r="AK33" s="302">
        <v>0</v>
      </c>
      <c r="AL33" s="303"/>
      <c r="AM33" s="303"/>
      <c r="AN33" s="303"/>
      <c r="AO33" s="303"/>
      <c r="AR33" s="37"/>
    </row>
    <row r="34" spans="2:44" s="1" customFormat="1" ht="6.95" customHeight="1">
      <c r="B34" s="33"/>
      <c r="AR34" s="33"/>
    </row>
    <row r="35" spans="2:44" s="1" customFormat="1" ht="25.9" customHeight="1">
      <c r="B35" s="33"/>
      <c r="C35" s="38"/>
      <c r="D35" s="39" t="s">
        <v>49</v>
      </c>
      <c r="E35" s="40"/>
      <c r="F35" s="40"/>
      <c r="G35" s="40"/>
      <c r="H35" s="40"/>
      <c r="I35" s="40"/>
      <c r="J35" s="40"/>
      <c r="K35" s="40"/>
      <c r="L35" s="40"/>
      <c r="M35" s="40"/>
      <c r="N35" s="40"/>
      <c r="O35" s="40"/>
      <c r="P35" s="40"/>
      <c r="Q35" s="40"/>
      <c r="R35" s="40"/>
      <c r="S35" s="40"/>
      <c r="T35" s="41" t="s">
        <v>50</v>
      </c>
      <c r="U35" s="40"/>
      <c r="V35" s="40"/>
      <c r="W35" s="40"/>
      <c r="X35" s="308" t="s">
        <v>51</v>
      </c>
      <c r="Y35" s="306"/>
      <c r="Z35" s="306"/>
      <c r="AA35" s="306"/>
      <c r="AB35" s="306"/>
      <c r="AC35" s="40"/>
      <c r="AD35" s="40"/>
      <c r="AE35" s="40"/>
      <c r="AF35" s="40"/>
      <c r="AG35" s="40"/>
      <c r="AH35" s="40"/>
      <c r="AI35" s="40"/>
      <c r="AJ35" s="40"/>
      <c r="AK35" s="305">
        <f>SUM(AK26:AK33)</f>
        <v>0</v>
      </c>
      <c r="AL35" s="306"/>
      <c r="AM35" s="306"/>
      <c r="AN35" s="306"/>
      <c r="AO35" s="307"/>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52</v>
      </c>
      <c r="AR42" s="33"/>
    </row>
    <row r="43" spans="2:44" s="1" customFormat="1" ht="6.95" customHeight="1">
      <c r="B43" s="33"/>
      <c r="AR43" s="33"/>
    </row>
    <row r="44" spans="2:44" s="3" customFormat="1" ht="12" customHeight="1">
      <c r="B44" s="46"/>
      <c r="C44" s="28" t="s">
        <v>13</v>
      </c>
      <c r="L44" s="3" t="str">
        <f>K5</f>
        <v>20-009-200-A3</v>
      </c>
      <c r="AR44" s="46"/>
    </row>
    <row r="45" spans="2:44" s="4" customFormat="1" ht="36.950000000000003" customHeight="1">
      <c r="B45" s="47"/>
      <c r="C45" s="48" t="s">
        <v>16</v>
      </c>
      <c r="L45" s="287" t="str">
        <f>K6</f>
        <v>Stavební úpravy obj. pro pečovatelskou službu</v>
      </c>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R45" s="47"/>
    </row>
    <row r="46" spans="2:44" s="1" customFormat="1" ht="6.95" customHeight="1">
      <c r="B46" s="33"/>
      <c r="AR46" s="33"/>
    </row>
    <row r="47" spans="2:44" s="1" customFormat="1" ht="12" customHeight="1">
      <c r="B47" s="33"/>
      <c r="C47" s="28" t="s">
        <v>21</v>
      </c>
      <c r="L47" s="49" t="str">
        <f>IF(K8="","",K8)</f>
        <v>Neštěmická 795/37, Krásné Březno</v>
      </c>
      <c r="AI47" s="28" t="s">
        <v>23</v>
      </c>
      <c r="AM47" s="315" t="str">
        <f>IF(AN8= "","",AN8)</f>
        <v>29. 11. 2024</v>
      </c>
      <c r="AN47" s="315"/>
      <c r="AR47" s="33"/>
    </row>
    <row r="48" spans="2:44" s="1" customFormat="1" ht="6.95" customHeight="1">
      <c r="B48" s="33"/>
      <c r="AR48" s="33"/>
    </row>
    <row r="49" spans="1:91" s="1" customFormat="1" ht="15.2" customHeight="1">
      <c r="B49" s="33"/>
      <c r="C49" s="28" t="s">
        <v>25</v>
      </c>
      <c r="L49" s="3" t="str">
        <f>IF(E11= "","",E11)</f>
        <v>Statutární město Ústí nad Labem</v>
      </c>
      <c r="AI49" s="28" t="s">
        <v>31</v>
      </c>
      <c r="AM49" s="316" t="str">
        <f>IF(E17="","",E17)</f>
        <v>G DESIGN, spol. s.r.o.</v>
      </c>
      <c r="AN49" s="317"/>
      <c r="AO49" s="317"/>
      <c r="AP49" s="317"/>
      <c r="AR49" s="33"/>
      <c r="AS49" s="318" t="s">
        <v>53</v>
      </c>
      <c r="AT49" s="319"/>
      <c r="AU49" s="51"/>
      <c r="AV49" s="51"/>
      <c r="AW49" s="51"/>
      <c r="AX49" s="51"/>
      <c r="AY49" s="51"/>
      <c r="AZ49" s="51"/>
      <c r="BA49" s="51"/>
      <c r="BB49" s="51"/>
      <c r="BC49" s="51"/>
      <c r="BD49" s="52"/>
    </row>
    <row r="50" spans="1:91" s="1" customFormat="1" ht="15.2" customHeight="1">
      <c r="B50" s="33"/>
      <c r="C50" s="28" t="s">
        <v>29</v>
      </c>
      <c r="L50" s="3" t="str">
        <f>IF(E14= "Vyplň údaj","",E14)</f>
        <v/>
      </c>
      <c r="AI50" s="28" t="s">
        <v>36</v>
      </c>
      <c r="AM50" s="316" t="str">
        <f>IF(E20="","",E20)</f>
        <v>G DESIGN, spol. s.r.o.</v>
      </c>
      <c r="AN50" s="317"/>
      <c r="AO50" s="317"/>
      <c r="AP50" s="317"/>
      <c r="AR50" s="33"/>
      <c r="AS50" s="320"/>
      <c r="AT50" s="321"/>
      <c r="BD50" s="54"/>
    </row>
    <row r="51" spans="1:91" s="1" customFormat="1" ht="10.9" customHeight="1">
      <c r="B51" s="33"/>
      <c r="AR51" s="33"/>
      <c r="AS51" s="320"/>
      <c r="AT51" s="321"/>
      <c r="BD51" s="54"/>
    </row>
    <row r="52" spans="1:91" s="1" customFormat="1" ht="29.25" customHeight="1">
      <c r="B52" s="33"/>
      <c r="C52" s="282" t="s">
        <v>54</v>
      </c>
      <c r="D52" s="283"/>
      <c r="E52" s="283"/>
      <c r="F52" s="283"/>
      <c r="G52" s="283"/>
      <c r="H52" s="55"/>
      <c r="I52" s="286" t="s">
        <v>55</v>
      </c>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314" t="s">
        <v>56</v>
      </c>
      <c r="AH52" s="283"/>
      <c r="AI52" s="283"/>
      <c r="AJ52" s="283"/>
      <c r="AK52" s="283"/>
      <c r="AL52" s="283"/>
      <c r="AM52" s="283"/>
      <c r="AN52" s="286" t="s">
        <v>57</v>
      </c>
      <c r="AO52" s="283"/>
      <c r="AP52" s="283"/>
      <c r="AQ52" s="56" t="s">
        <v>58</v>
      </c>
      <c r="AR52" s="33"/>
      <c r="AS52" s="57" t="s">
        <v>59</v>
      </c>
      <c r="AT52" s="58" t="s">
        <v>60</v>
      </c>
      <c r="AU52" s="58" t="s">
        <v>61</v>
      </c>
      <c r="AV52" s="58" t="s">
        <v>62</v>
      </c>
      <c r="AW52" s="58" t="s">
        <v>63</v>
      </c>
      <c r="AX52" s="58" t="s">
        <v>64</v>
      </c>
      <c r="AY52" s="58" t="s">
        <v>65</v>
      </c>
      <c r="AZ52" s="58" t="s">
        <v>66</v>
      </c>
      <c r="BA52" s="58" t="s">
        <v>67</v>
      </c>
      <c r="BB52" s="58" t="s">
        <v>68</v>
      </c>
      <c r="BC52" s="58" t="s">
        <v>69</v>
      </c>
      <c r="BD52" s="59" t="s">
        <v>70</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71</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89">
        <f>ROUND(AG55+SUM(AG56:AG61)+AG71,2)</f>
        <v>0</v>
      </c>
      <c r="AH54" s="289"/>
      <c r="AI54" s="289"/>
      <c r="AJ54" s="289"/>
      <c r="AK54" s="289"/>
      <c r="AL54" s="289"/>
      <c r="AM54" s="289"/>
      <c r="AN54" s="322">
        <f t="shared" ref="AN54:AN71" si="0">SUM(AG54,AT54)</f>
        <v>0</v>
      </c>
      <c r="AO54" s="322"/>
      <c r="AP54" s="322"/>
      <c r="AQ54" s="65" t="s">
        <v>19</v>
      </c>
      <c r="AR54" s="61"/>
      <c r="AS54" s="66">
        <f>ROUND(AS55+SUM(AS56:AS61)+AS71,2)</f>
        <v>0</v>
      </c>
      <c r="AT54" s="67">
        <f t="shared" ref="AT54:AT71" si="1">ROUND(SUM(AV54:AW54),2)</f>
        <v>0</v>
      </c>
      <c r="AU54" s="68">
        <f>ROUND(AU55+SUM(AU56:AU61)+AU71,5)</f>
        <v>0</v>
      </c>
      <c r="AV54" s="67">
        <f>ROUND(AZ54*L29,2)</f>
        <v>0</v>
      </c>
      <c r="AW54" s="67">
        <f>ROUND(BA54*L30,2)</f>
        <v>0</v>
      </c>
      <c r="AX54" s="67">
        <f>ROUND(BB54*L29,2)</f>
        <v>0</v>
      </c>
      <c r="AY54" s="67">
        <f>ROUND(BC54*L30,2)</f>
        <v>0</v>
      </c>
      <c r="AZ54" s="67">
        <f>ROUND(AZ55+SUM(AZ56:AZ61)+AZ71,2)</f>
        <v>0</v>
      </c>
      <c r="BA54" s="67">
        <f>ROUND(BA55+SUM(BA56:BA61)+BA71,2)</f>
        <v>0</v>
      </c>
      <c r="BB54" s="67">
        <f>ROUND(BB55+SUM(BB56:BB61)+BB71,2)</f>
        <v>0</v>
      </c>
      <c r="BC54" s="67">
        <f>ROUND(BC55+SUM(BC56:BC61)+BC71,2)</f>
        <v>0</v>
      </c>
      <c r="BD54" s="69">
        <f>ROUND(BD55+SUM(BD56:BD61)+BD71,2)</f>
        <v>0</v>
      </c>
      <c r="BS54" s="70" t="s">
        <v>72</v>
      </c>
      <c r="BT54" s="70" t="s">
        <v>73</v>
      </c>
      <c r="BU54" s="71" t="s">
        <v>74</v>
      </c>
      <c r="BV54" s="70" t="s">
        <v>75</v>
      </c>
      <c r="BW54" s="70" t="s">
        <v>5</v>
      </c>
      <c r="BX54" s="70" t="s">
        <v>76</v>
      </c>
      <c r="CL54" s="70" t="s">
        <v>19</v>
      </c>
    </row>
    <row r="55" spans="1:91" s="6" customFormat="1" ht="24.75" customHeight="1">
      <c r="A55" s="72" t="s">
        <v>77</v>
      </c>
      <c r="B55" s="73"/>
      <c r="C55" s="74"/>
      <c r="D55" s="284" t="s">
        <v>78</v>
      </c>
      <c r="E55" s="284"/>
      <c r="F55" s="284"/>
      <c r="G55" s="284"/>
      <c r="H55" s="284"/>
      <c r="I55" s="75"/>
      <c r="J55" s="284" t="s">
        <v>79</v>
      </c>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313">
        <f>'20-009-200.1 - Stavební ú...'!J30</f>
        <v>0</v>
      </c>
      <c r="AH55" s="312"/>
      <c r="AI55" s="312"/>
      <c r="AJ55" s="312"/>
      <c r="AK55" s="312"/>
      <c r="AL55" s="312"/>
      <c r="AM55" s="312"/>
      <c r="AN55" s="313">
        <f t="shared" si="0"/>
        <v>0</v>
      </c>
      <c r="AO55" s="312"/>
      <c r="AP55" s="312"/>
      <c r="AQ55" s="76" t="s">
        <v>80</v>
      </c>
      <c r="AR55" s="73"/>
      <c r="AS55" s="77">
        <v>0</v>
      </c>
      <c r="AT55" s="78">
        <f t="shared" si="1"/>
        <v>0</v>
      </c>
      <c r="AU55" s="79">
        <f>'20-009-200.1 - Stavební ú...'!P104</f>
        <v>0</v>
      </c>
      <c r="AV55" s="78">
        <f>'20-009-200.1 - Stavební ú...'!J33</f>
        <v>0</v>
      </c>
      <c r="AW55" s="78">
        <f>'20-009-200.1 - Stavební ú...'!J34</f>
        <v>0</v>
      </c>
      <c r="AX55" s="78">
        <f>'20-009-200.1 - Stavební ú...'!J35</f>
        <v>0</v>
      </c>
      <c r="AY55" s="78">
        <f>'20-009-200.1 - Stavební ú...'!J36</f>
        <v>0</v>
      </c>
      <c r="AZ55" s="78">
        <f>'20-009-200.1 - Stavební ú...'!F33</f>
        <v>0</v>
      </c>
      <c r="BA55" s="78">
        <f>'20-009-200.1 - Stavební ú...'!F34</f>
        <v>0</v>
      </c>
      <c r="BB55" s="78">
        <f>'20-009-200.1 - Stavební ú...'!F35</f>
        <v>0</v>
      </c>
      <c r="BC55" s="78">
        <f>'20-009-200.1 - Stavební ú...'!F36</f>
        <v>0</v>
      </c>
      <c r="BD55" s="80">
        <f>'20-009-200.1 - Stavební ú...'!F37</f>
        <v>0</v>
      </c>
      <c r="BT55" s="81" t="s">
        <v>81</v>
      </c>
      <c r="BV55" s="81" t="s">
        <v>75</v>
      </c>
      <c r="BW55" s="81" t="s">
        <v>82</v>
      </c>
      <c r="BX55" s="81" t="s">
        <v>5</v>
      </c>
      <c r="CL55" s="81" t="s">
        <v>19</v>
      </c>
      <c r="CM55" s="81" t="s">
        <v>83</v>
      </c>
    </row>
    <row r="56" spans="1:91" s="6" customFormat="1" ht="24.75" customHeight="1">
      <c r="A56" s="72" t="s">
        <v>77</v>
      </c>
      <c r="B56" s="73"/>
      <c r="C56" s="74"/>
      <c r="D56" s="284" t="s">
        <v>84</v>
      </c>
      <c r="E56" s="284"/>
      <c r="F56" s="284"/>
      <c r="G56" s="284"/>
      <c r="H56" s="284"/>
      <c r="I56" s="75"/>
      <c r="J56" s="284" t="s">
        <v>85</v>
      </c>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313">
        <f>'20-009-200.2 - Stavební ú...'!J30</f>
        <v>0</v>
      </c>
      <c r="AH56" s="312"/>
      <c r="AI56" s="312"/>
      <c r="AJ56" s="312"/>
      <c r="AK56" s="312"/>
      <c r="AL56" s="312"/>
      <c r="AM56" s="312"/>
      <c r="AN56" s="313">
        <f t="shared" si="0"/>
        <v>0</v>
      </c>
      <c r="AO56" s="312"/>
      <c r="AP56" s="312"/>
      <c r="AQ56" s="76" t="s">
        <v>80</v>
      </c>
      <c r="AR56" s="73"/>
      <c r="AS56" s="77">
        <v>0</v>
      </c>
      <c r="AT56" s="78">
        <f t="shared" si="1"/>
        <v>0</v>
      </c>
      <c r="AU56" s="79">
        <f>'20-009-200.2 - Stavební ú...'!P107</f>
        <v>0</v>
      </c>
      <c r="AV56" s="78">
        <f>'20-009-200.2 - Stavební ú...'!J33</f>
        <v>0</v>
      </c>
      <c r="AW56" s="78">
        <f>'20-009-200.2 - Stavební ú...'!J34</f>
        <v>0</v>
      </c>
      <c r="AX56" s="78">
        <f>'20-009-200.2 - Stavební ú...'!J35</f>
        <v>0</v>
      </c>
      <c r="AY56" s="78">
        <f>'20-009-200.2 - Stavební ú...'!J36</f>
        <v>0</v>
      </c>
      <c r="AZ56" s="78">
        <f>'20-009-200.2 - Stavební ú...'!F33</f>
        <v>0</v>
      </c>
      <c r="BA56" s="78">
        <f>'20-009-200.2 - Stavební ú...'!F34</f>
        <v>0</v>
      </c>
      <c r="BB56" s="78">
        <f>'20-009-200.2 - Stavební ú...'!F35</f>
        <v>0</v>
      </c>
      <c r="BC56" s="78">
        <f>'20-009-200.2 - Stavební ú...'!F36</f>
        <v>0</v>
      </c>
      <c r="BD56" s="80">
        <f>'20-009-200.2 - Stavební ú...'!F37</f>
        <v>0</v>
      </c>
      <c r="BT56" s="81" t="s">
        <v>81</v>
      </c>
      <c r="BV56" s="81" t="s">
        <v>75</v>
      </c>
      <c r="BW56" s="81" t="s">
        <v>86</v>
      </c>
      <c r="BX56" s="81" t="s">
        <v>5</v>
      </c>
      <c r="CL56" s="81" t="s">
        <v>19</v>
      </c>
      <c r="CM56" s="81" t="s">
        <v>83</v>
      </c>
    </row>
    <row r="57" spans="1:91" s="6" customFormat="1" ht="24.75" customHeight="1">
      <c r="A57" s="72" t="s">
        <v>77</v>
      </c>
      <c r="B57" s="73"/>
      <c r="C57" s="74"/>
      <c r="D57" s="284" t="s">
        <v>87</v>
      </c>
      <c r="E57" s="284"/>
      <c r="F57" s="284"/>
      <c r="G57" s="284"/>
      <c r="H57" s="284"/>
      <c r="I57" s="75"/>
      <c r="J57" s="284" t="s">
        <v>88</v>
      </c>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313">
        <f>'20-009-200.3 - Stavební ú...'!J30</f>
        <v>0</v>
      </c>
      <c r="AH57" s="312"/>
      <c r="AI57" s="312"/>
      <c r="AJ57" s="312"/>
      <c r="AK57" s="312"/>
      <c r="AL57" s="312"/>
      <c r="AM57" s="312"/>
      <c r="AN57" s="313">
        <f t="shared" si="0"/>
        <v>0</v>
      </c>
      <c r="AO57" s="312"/>
      <c r="AP57" s="312"/>
      <c r="AQ57" s="76" t="s">
        <v>80</v>
      </c>
      <c r="AR57" s="73"/>
      <c r="AS57" s="77">
        <v>0</v>
      </c>
      <c r="AT57" s="78">
        <f t="shared" si="1"/>
        <v>0</v>
      </c>
      <c r="AU57" s="79">
        <f>'20-009-200.3 - Stavební ú...'!P104</f>
        <v>0</v>
      </c>
      <c r="AV57" s="78">
        <f>'20-009-200.3 - Stavební ú...'!J33</f>
        <v>0</v>
      </c>
      <c r="AW57" s="78">
        <f>'20-009-200.3 - Stavební ú...'!J34</f>
        <v>0</v>
      </c>
      <c r="AX57" s="78">
        <f>'20-009-200.3 - Stavební ú...'!J35</f>
        <v>0</v>
      </c>
      <c r="AY57" s="78">
        <f>'20-009-200.3 - Stavební ú...'!J36</f>
        <v>0</v>
      </c>
      <c r="AZ57" s="78">
        <f>'20-009-200.3 - Stavební ú...'!F33</f>
        <v>0</v>
      </c>
      <c r="BA57" s="78">
        <f>'20-009-200.3 - Stavební ú...'!F34</f>
        <v>0</v>
      </c>
      <c r="BB57" s="78">
        <f>'20-009-200.3 - Stavební ú...'!F35</f>
        <v>0</v>
      </c>
      <c r="BC57" s="78">
        <f>'20-009-200.3 - Stavební ú...'!F36</f>
        <v>0</v>
      </c>
      <c r="BD57" s="80">
        <f>'20-009-200.3 - Stavební ú...'!F37</f>
        <v>0</v>
      </c>
      <c r="BT57" s="81" t="s">
        <v>81</v>
      </c>
      <c r="BV57" s="81" t="s">
        <v>75</v>
      </c>
      <c r="BW57" s="81" t="s">
        <v>89</v>
      </c>
      <c r="BX57" s="81" t="s">
        <v>5</v>
      </c>
      <c r="CL57" s="81" t="s">
        <v>19</v>
      </c>
      <c r="CM57" s="81" t="s">
        <v>83</v>
      </c>
    </row>
    <row r="58" spans="1:91" s="6" customFormat="1" ht="24.75" customHeight="1">
      <c r="A58" s="72" t="s">
        <v>77</v>
      </c>
      <c r="B58" s="73"/>
      <c r="C58" s="74"/>
      <c r="D58" s="284" t="s">
        <v>90</v>
      </c>
      <c r="E58" s="284"/>
      <c r="F58" s="284"/>
      <c r="G58" s="284"/>
      <c r="H58" s="284"/>
      <c r="I58" s="75"/>
      <c r="J58" s="284" t="s">
        <v>91</v>
      </c>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313">
        <f>'20-009-200.4 - Zařízení p...'!J30</f>
        <v>0</v>
      </c>
      <c r="AH58" s="312"/>
      <c r="AI58" s="312"/>
      <c r="AJ58" s="312"/>
      <c r="AK58" s="312"/>
      <c r="AL58" s="312"/>
      <c r="AM58" s="312"/>
      <c r="AN58" s="313">
        <f t="shared" si="0"/>
        <v>0</v>
      </c>
      <c r="AO58" s="312"/>
      <c r="AP58" s="312"/>
      <c r="AQ58" s="76" t="s">
        <v>80</v>
      </c>
      <c r="AR58" s="73"/>
      <c r="AS58" s="77">
        <v>0</v>
      </c>
      <c r="AT58" s="78">
        <f t="shared" si="1"/>
        <v>0</v>
      </c>
      <c r="AU58" s="79">
        <f>'20-009-200.4 - Zařízení p...'!P84</f>
        <v>0</v>
      </c>
      <c r="AV58" s="78">
        <f>'20-009-200.4 - Zařízení p...'!J33</f>
        <v>0</v>
      </c>
      <c r="AW58" s="78">
        <f>'20-009-200.4 - Zařízení p...'!J34</f>
        <v>0</v>
      </c>
      <c r="AX58" s="78">
        <f>'20-009-200.4 - Zařízení p...'!J35</f>
        <v>0</v>
      </c>
      <c r="AY58" s="78">
        <f>'20-009-200.4 - Zařízení p...'!J36</f>
        <v>0</v>
      </c>
      <c r="AZ58" s="78">
        <f>'20-009-200.4 - Zařízení p...'!F33</f>
        <v>0</v>
      </c>
      <c r="BA58" s="78">
        <f>'20-009-200.4 - Zařízení p...'!F34</f>
        <v>0</v>
      </c>
      <c r="BB58" s="78">
        <f>'20-009-200.4 - Zařízení p...'!F35</f>
        <v>0</v>
      </c>
      <c r="BC58" s="78">
        <f>'20-009-200.4 - Zařízení p...'!F36</f>
        <v>0</v>
      </c>
      <c r="BD58" s="80">
        <f>'20-009-200.4 - Zařízení p...'!F37</f>
        <v>0</v>
      </c>
      <c r="BT58" s="81" t="s">
        <v>81</v>
      </c>
      <c r="BV58" s="81" t="s">
        <v>75</v>
      </c>
      <c r="BW58" s="81" t="s">
        <v>92</v>
      </c>
      <c r="BX58" s="81" t="s">
        <v>5</v>
      </c>
      <c r="CL58" s="81" t="s">
        <v>19</v>
      </c>
      <c r="CM58" s="81" t="s">
        <v>83</v>
      </c>
    </row>
    <row r="59" spans="1:91" s="6" customFormat="1" ht="24.75" customHeight="1">
      <c r="A59" s="72" t="s">
        <v>77</v>
      </c>
      <c r="B59" s="73"/>
      <c r="C59" s="74"/>
      <c r="D59" s="284" t="s">
        <v>93</v>
      </c>
      <c r="E59" s="284"/>
      <c r="F59" s="284"/>
      <c r="G59" s="284"/>
      <c r="H59" s="284"/>
      <c r="I59" s="75"/>
      <c r="J59" s="284" t="s">
        <v>94</v>
      </c>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313">
        <f>'20-009-200.5 - Zařízení v...'!J30</f>
        <v>0</v>
      </c>
      <c r="AH59" s="312"/>
      <c r="AI59" s="312"/>
      <c r="AJ59" s="312"/>
      <c r="AK59" s="312"/>
      <c r="AL59" s="312"/>
      <c r="AM59" s="312"/>
      <c r="AN59" s="313">
        <f t="shared" si="0"/>
        <v>0</v>
      </c>
      <c r="AO59" s="312"/>
      <c r="AP59" s="312"/>
      <c r="AQ59" s="76" t="s">
        <v>80</v>
      </c>
      <c r="AR59" s="73"/>
      <c r="AS59" s="77">
        <v>0</v>
      </c>
      <c r="AT59" s="78">
        <f t="shared" si="1"/>
        <v>0</v>
      </c>
      <c r="AU59" s="79">
        <f>'20-009-200.5 - Zařízení v...'!P93</f>
        <v>0</v>
      </c>
      <c r="AV59" s="78">
        <f>'20-009-200.5 - Zařízení v...'!J33</f>
        <v>0</v>
      </c>
      <c r="AW59" s="78">
        <f>'20-009-200.5 - Zařízení v...'!J34</f>
        <v>0</v>
      </c>
      <c r="AX59" s="78">
        <f>'20-009-200.5 - Zařízení v...'!J35</f>
        <v>0</v>
      </c>
      <c r="AY59" s="78">
        <f>'20-009-200.5 - Zařízení v...'!J36</f>
        <v>0</v>
      </c>
      <c r="AZ59" s="78">
        <f>'20-009-200.5 - Zařízení v...'!F33</f>
        <v>0</v>
      </c>
      <c r="BA59" s="78">
        <f>'20-009-200.5 - Zařízení v...'!F34</f>
        <v>0</v>
      </c>
      <c r="BB59" s="78">
        <f>'20-009-200.5 - Zařízení v...'!F35</f>
        <v>0</v>
      </c>
      <c r="BC59" s="78">
        <f>'20-009-200.5 - Zařízení v...'!F36</f>
        <v>0</v>
      </c>
      <c r="BD59" s="80">
        <f>'20-009-200.5 - Zařízení v...'!F37</f>
        <v>0</v>
      </c>
      <c r="BT59" s="81" t="s">
        <v>81</v>
      </c>
      <c r="BV59" s="81" t="s">
        <v>75</v>
      </c>
      <c r="BW59" s="81" t="s">
        <v>95</v>
      </c>
      <c r="BX59" s="81" t="s">
        <v>5</v>
      </c>
      <c r="CL59" s="81" t="s">
        <v>19</v>
      </c>
      <c r="CM59" s="81" t="s">
        <v>83</v>
      </c>
    </row>
    <row r="60" spans="1:91" s="6" customFormat="1" ht="24.75" customHeight="1">
      <c r="A60" s="72" t="s">
        <v>77</v>
      </c>
      <c r="B60" s="73"/>
      <c r="C60" s="74"/>
      <c r="D60" s="284" t="s">
        <v>96</v>
      </c>
      <c r="E60" s="284"/>
      <c r="F60" s="284"/>
      <c r="G60" s="284"/>
      <c r="H60" s="284"/>
      <c r="I60" s="75"/>
      <c r="J60" s="284" t="s">
        <v>97</v>
      </c>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313">
        <f>'20-009-200.6 - Zařízení z...'!J30</f>
        <v>0</v>
      </c>
      <c r="AH60" s="312"/>
      <c r="AI60" s="312"/>
      <c r="AJ60" s="312"/>
      <c r="AK60" s="312"/>
      <c r="AL60" s="312"/>
      <c r="AM60" s="312"/>
      <c r="AN60" s="313">
        <f t="shared" si="0"/>
        <v>0</v>
      </c>
      <c r="AO60" s="312"/>
      <c r="AP60" s="312"/>
      <c r="AQ60" s="76" t="s">
        <v>80</v>
      </c>
      <c r="AR60" s="73"/>
      <c r="AS60" s="77">
        <v>0</v>
      </c>
      <c r="AT60" s="78">
        <f t="shared" si="1"/>
        <v>0</v>
      </c>
      <c r="AU60" s="79">
        <f>'20-009-200.6 - Zařízení z...'!P89</f>
        <v>0</v>
      </c>
      <c r="AV60" s="78">
        <f>'20-009-200.6 - Zařízení z...'!J33</f>
        <v>0</v>
      </c>
      <c r="AW60" s="78">
        <f>'20-009-200.6 - Zařízení z...'!J34</f>
        <v>0</v>
      </c>
      <c r="AX60" s="78">
        <f>'20-009-200.6 - Zařízení z...'!J35</f>
        <v>0</v>
      </c>
      <c r="AY60" s="78">
        <f>'20-009-200.6 - Zařízení z...'!J36</f>
        <v>0</v>
      </c>
      <c r="AZ60" s="78">
        <f>'20-009-200.6 - Zařízení z...'!F33</f>
        <v>0</v>
      </c>
      <c r="BA60" s="78">
        <f>'20-009-200.6 - Zařízení z...'!F34</f>
        <v>0</v>
      </c>
      <c r="BB60" s="78">
        <f>'20-009-200.6 - Zařízení z...'!F35</f>
        <v>0</v>
      </c>
      <c r="BC60" s="78">
        <f>'20-009-200.6 - Zařízení z...'!F36</f>
        <v>0</v>
      </c>
      <c r="BD60" s="80">
        <f>'20-009-200.6 - Zařízení z...'!F37</f>
        <v>0</v>
      </c>
      <c r="BT60" s="81" t="s">
        <v>81</v>
      </c>
      <c r="BV60" s="81" t="s">
        <v>75</v>
      </c>
      <c r="BW60" s="81" t="s">
        <v>98</v>
      </c>
      <c r="BX60" s="81" t="s">
        <v>5</v>
      </c>
      <c r="CL60" s="81" t="s">
        <v>19</v>
      </c>
      <c r="CM60" s="81" t="s">
        <v>83</v>
      </c>
    </row>
    <row r="61" spans="1:91" s="6" customFormat="1" ht="24.75" customHeight="1">
      <c r="B61" s="73"/>
      <c r="C61" s="74"/>
      <c r="D61" s="284" t="s">
        <v>99</v>
      </c>
      <c r="E61" s="284"/>
      <c r="F61" s="284"/>
      <c r="G61" s="284"/>
      <c r="H61" s="284"/>
      <c r="I61" s="75"/>
      <c r="J61" s="284" t="s">
        <v>100</v>
      </c>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311">
        <f>ROUND(SUM(AG62:AG70),2)</f>
        <v>0</v>
      </c>
      <c r="AH61" s="312"/>
      <c r="AI61" s="312"/>
      <c r="AJ61" s="312"/>
      <c r="AK61" s="312"/>
      <c r="AL61" s="312"/>
      <c r="AM61" s="312"/>
      <c r="AN61" s="313">
        <f t="shared" si="0"/>
        <v>0</v>
      </c>
      <c r="AO61" s="312"/>
      <c r="AP61" s="312"/>
      <c r="AQ61" s="76" t="s">
        <v>80</v>
      </c>
      <c r="AR61" s="73"/>
      <c r="AS61" s="77">
        <f>ROUND(SUM(AS62:AS70),2)</f>
        <v>0</v>
      </c>
      <c r="AT61" s="78">
        <f t="shared" si="1"/>
        <v>0</v>
      </c>
      <c r="AU61" s="79">
        <f>ROUND(SUM(AU62:AU70),5)</f>
        <v>0</v>
      </c>
      <c r="AV61" s="78">
        <f>ROUND(AZ61*L29,2)</f>
        <v>0</v>
      </c>
      <c r="AW61" s="78">
        <f>ROUND(BA61*L30,2)</f>
        <v>0</v>
      </c>
      <c r="AX61" s="78">
        <f>ROUND(BB61*L29,2)</f>
        <v>0</v>
      </c>
      <c r="AY61" s="78">
        <f>ROUND(BC61*L30,2)</f>
        <v>0</v>
      </c>
      <c r="AZ61" s="78">
        <f>ROUND(SUM(AZ62:AZ70),2)</f>
        <v>0</v>
      </c>
      <c r="BA61" s="78">
        <f>ROUND(SUM(BA62:BA70),2)</f>
        <v>0</v>
      </c>
      <c r="BB61" s="78">
        <f>ROUND(SUM(BB62:BB70),2)</f>
        <v>0</v>
      </c>
      <c r="BC61" s="78">
        <f>ROUND(SUM(BC62:BC70),2)</f>
        <v>0</v>
      </c>
      <c r="BD61" s="80">
        <f>ROUND(SUM(BD62:BD70),2)</f>
        <v>0</v>
      </c>
      <c r="BS61" s="81" t="s">
        <v>72</v>
      </c>
      <c r="BT61" s="81" t="s">
        <v>81</v>
      </c>
      <c r="BU61" s="81" t="s">
        <v>74</v>
      </c>
      <c r="BV61" s="81" t="s">
        <v>75</v>
      </c>
      <c r="BW61" s="81" t="s">
        <v>101</v>
      </c>
      <c r="BX61" s="81" t="s">
        <v>5</v>
      </c>
      <c r="CL61" s="81" t="s">
        <v>19</v>
      </c>
      <c r="CM61" s="81" t="s">
        <v>83</v>
      </c>
    </row>
    <row r="62" spans="1:91" s="3" customFormat="1" ht="16.5" customHeight="1">
      <c r="A62" s="72" t="s">
        <v>77</v>
      </c>
      <c r="B62" s="46"/>
      <c r="C62" s="9"/>
      <c r="D62" s="9"/>
      <c r="E62" s="285" t="s">
        <v>102</v>
      </c>
      <c r="F62" s="285"/>
      <c r="G62" s="285"/>
      <c r="H62" s="285"/>
      <c r="I62" s="285"/>
      <c r="J62" s="9"/>
      <c r="K62" s="285" t="s">
        <v>103</v>
      </c>
      <c r="L62" s="285"/>
      <c r="M62" s="285"/>
      <c r="N62" s="285"/>
      <c r="O62" s="285"/>
      <c r="P62" s="285"/>
      <c r="Q62" s="285"/>
      <c r="R62" s="285"/>
      <c r="S62" s="285"/>
      <c r="T62" s="285"/>
      <c r="U62" s="285"/>
      <c r="V62" s="285"/>
      <c r="W62" s="285"/>
      <c r="X62" s="285"/>
      <c r="Y62" s="285"/>
      <c r="Z62" s="285"/>
      <c r="AA62" s="285"/>
      <c r="AB62" s="285"/>
      <c r="AC62" s="285"/>
      <c r="AD62" s="285"/>
      <c r="AE62" s="285"/>
      <c r="AF62" s="285"/>
      <c r="AG62" s="309">
        <f>'01 - Elektroinstalace NN'!J32</f>
        <v>0</v>
      </c>
      <c r="AH62" s="310"/>
      <c r="AI62" s="310"/>
      <c r="AJ62" s="310"/>
      <c r="AK62" s="310"/>
      <c r="AL62" s="310"/>
      <c r="AM62" s="310"/>
      <c r="AN62" s="309">
        <f t="shared" si="0"/>
        <v>0</v>
      </c>
      <c r="AO62" s="310"/>
      <c r="AP62" s="310"/>
      <c r="AQ62" s="82" t="s">
        <v>104</v>
      </c>
      <c r="AR62" s="46"/>
      <c r="AS62" s="83">
        <v>0</v>
      </c>
      <c r="AT62" s="84">
        <f t="shared" si="1"/>
        <v>0</v>
      </c>
      <c r="AU62" s="85">
        <f>'01 - Elektroinstalace NN'!P88</f>
        <v>0</v>
      </c>
      <c r="AV62" s="84">
        <f>'01 - Elektroinstalace NN'!J35</f>
        <v>0</v>
      </c>
      <c r="AW62" s="84">
        <f>'01 - Elektroinstalace NN'!J36</f>
        <v>0</v>
      </c>
      <c r="AX62" s="84">
        <f>'01 - Elektroinstalace NN'!J37</f>
        <v>0</v>
      </c>
      <c r="AY62" s="84">
        <f>'01 - Elektroinstalace NN'!J38</f>
        <v>0</v>
      </c>
      <c r="AZ62" s="84">
        <f>'01 - Elektroinstalace NN'!F35</f>
        <v>0</v>
      </c>
      <c r="BA62" s="84">
        <f>'01 - Elektroinstalace NN'!F36</f>
        <v>0</v>
      </c>
      <c r="BB62" s="84">
        <f>'01 - Elektroinstalace NN'!F37</f>
        <v>0</v>
      </c>
      <c r="BC62" s="84">
        <f>'01 - Elektroinstalace NN'!F38</f>
        <v>0</v>
      </c>
      <c r="BD62" s="86">
        <f>'01 - Elektroinstalace NN'!F39</f>
        <v>0</v>
      </c>
      <c r="BT62" s="26" t="s">
        <v>83</v>
      </c>
      <c r="BV62" s="26" t="s">
        <v>75</v>
      </c>
      <c r="BW62" s="26" t="s">
        <v>105</v>
      </c>
      <c r="BX62" s="26" t="s">
        <v>101</v>
      </c>
      <c r="CL62" s="26" t="s">
        <v>19</v>
      </c>
    </row>
    <row r="63" spans="1:91" s="3" customFormat="1" ht="16.5" customHeight="1">
      <c r="A63" s="72" t="s">
        <v>77</v>
      </c>
      <c r="B63" s="46"/>
      <c r="C63" s="9"/>
      <c r="D63" s="9"/>
      <c r="E63" s="285" t="s">
        <v>106</v>
      </c>
      <c r="F63" s="285"/>
      <c r="G63" s="285"/>
      <c r="H63" s="285"/>
      <c r="I63" s="285"/>
      <c r="J63" s="9"/>
      <c r="K63" s="285" t="s">
        <v>107</v>
      </c>
      <c r="L63" s="285"/>
      <c r="M63" s="285"/>
      <c r="N63" s="285"/>
      <c r="O63" s="285"/>
      <c r="P63" s="285"/>
      <c r="Q63" s="285"/>
      <c r="R63" s="285"/>
      <c r="S63" s="285"/>
      <c r="T63" s="285"/>
      <c r="U63" s="285"/>
      <c r="V63" s="285"/>
      <c r="W63" s="285"/>
      <c r="X63" s="285"/>
      <c r="Y63" s="285"/>
      <c r="Z63" s="285"/>
      <c r="AA63" s="285"/>
      <c r="AB63" s="285"/>
      <c r="AC63" s="285"/>
      <c r="AD63" s="285"/>
      <c r="AE63" s="285"/>
      <c r="AF63" s="285"/>
      <c r="AG63" s="309">
        <f>'02 - Rozvaděč R1'!J32</f>
        <v>0</v>
      </c>
      <c r="AH63" s="310"/>
      <c r="AI63" s="310"/>
      <c r="AJ63" s="310"/>
      <c r="AK63" s="310"/>
      <c r="AL63" s="310"/>
      <c r="AM63" s="310"/>
      <c r="AN63" s="309">
        <f t="shared" si="0"/>
        <v>0</v>
      </c>
      <c r="AO63" s="310"/>
      <c r="AP63" s="310"/>
      <c r="AQ63" s="82" t="s">
        <v>104</v>
      </c>
      <c r="AR63" s="46"/>
      <c r="AS63" s="83">
        <v>0</v>
      </c>
      <c r="AT63" s="84">
        <f t="shared" si="1"/>
        <v>0</v>
      </c>
      <c r="AU63" s="85">
        <f>'02 - Rozvaděč R1'!P87</f>
        <v>0</v>
      </c>
      <c r="AV63" s="84">
        <f>'02 - Rozvaděč R1'!J35</f>
        <v>0</v>
      </c>
      <c r="AW63" s="84">
        <f>'02 - Rozvaděč R1'!J36</f>
        <v>0</v>
      </c>
      <c r="AX63" s="84">
        <f>'02 - Rozvaděč R1'!J37</f>
        <v>0</v>
      </c>
      <c r="AY63" s="84">
        <f>'02 - Rozvaděč R1'!J38</f>
        <v>0</v>
      </c>
      <c r="AZ63" s="84">
        <f>'02 - Rozvaděč R1'!F35</f>
        <v>0</v>
      </c>
      <c r="BA63" s="84">
        <f>'02 - Rozvaděč R1'!F36</f>
        <v>0</v>
      </c>
      <c r="BB63" s="84">
        <f>'02 - Rozvaděč R1'!F37</f>
        <v>0</v>
      </c>
      <c r="BC63" s="84">
        <f>'02 - Rozvaděč R1'!F38</f>
        <v>0</v>
      </c>
      <c r="BD63" s="86">
        <f>'02 - Rozvaděč R1'!F39</f>
        <v>0</v>
      </c>
      <c r="BT63" s="26" t="s">
        <v>83</v>
      </c>
      <c r="BV63" s="26" t="s">
        <v>75</v>
      </c>
      <c r="BW63" s="26" t="s">
        <v>108</v>
      </c>
      <c r="BX63" s="26" t="s">
        <v>101</v>
      </c>
      <c r="CL63" s="26" t="s">
        <v>19</v>
      </c>
    </row>
    <row r="64" spans="1:91" s="3" customFormat="1" ht="16.5" customHeight="1">
      <c r="A64" s="72" t="s">
        <v>77</v>
      </c>
      <c r="B64" s="46"/>
      <c r="C64" s="9"/>
      <c r="D64" s="9"/>
      <c r="E64" s="285" t="s">
        <v>109</v>
      </c>
      <c r="F64" s="285"/>
      <c r="G64" s="285"/>
      <c r="H64" s="285"/>
      <c r="I64" s="285"/>
      <c r="J64" s="9"/>
      <c r="K64" s="285" t="s">
        <v>110</v>
      </c>
      <c r="L64" s="285"/>
      <c r="M64" s="285"/>
      <c r="N64" s="285"/>
      <c r="O64" s="285"/>
      <c r="P64" s="285"/>
      <c r="Q64" s="285"/>
      <c r="R64" s="285"/>
      <c r="S64" s="285"/>
      <c r="T64" s="285"/>
      <c r="U64" s="285"/>
      <c r="V64" s="285"/>
      <c r="W64" s="285"/>
      <c r="X64" s="285"/>
      <c r="Y64" s="285"/>
      <c r="Z64" s="285"/>
      <c r="AA64" s="285"/>
      <c r="AB64" s="285"/>
      <c r="AC64" s="285"/>
      <c r="AD64" s="285"/>
      <c r="AE64" s="285"/>
      <c r="AF64" s="285"/>
      <c r="AG64" s="309">
        <f>'03 - Rozvaděč R2'!J32</f>
        <v>0</v>
      </c>
      <c r="AH64" s="310"/>
      <c r="AI64" s="310"/>
      <c r="AJ64" s="310"/>
      <c r="AK64" s="310"/>
      <c r="AL64" s="310"/>
      <c r="AM64" s="310"/>
      <c r="AN64" s="309">
        <f t="shared" si="0"/>
        <v>0</v>
      </c>
      <c r="AO64" s="310"/>
      <c r="AP64" s="310"/>
      <c r="AQ64" s="82" t="s">
        <v>104</v>
      </c>
      <c r="AR64" s="46"/>
      <c r="AS64" s="83">
        <v>0</v>
      </c>
      <c r="AT64" s="84">
        <f t="shared" si="1"/>
        <v>0</v>
      </c>
      <c r="AU64" s="85">
        <f>'03 - Rozvaděč R2'!P88</f>
        <v>0</v>
      </c>
      <c r="AV64" s="84">
        <f>'03 - Rozvaděč R2'!J35</f>
        <v>0</v>
      </c>
      <c r="AW64" s="84">
        <f>'03 - Rozvaděč R2'!J36</f>
        <v>0</v>
      </c>
      <c r="AX64" s="84">
        <f>'03 - Rozvaděč R2'!J37</f>
        <v>0</v>
      </c>
      <c r="AY64" s="84">
        <f>'03 - Rozvaděč R2'!J38</f>
        <v>0</v>
      </c>
      <c r="AZ64" s="84">
        <f>'03 - Rozvaděč R2'!F35</f>
        <v>0</v>
      </c>
      <c r="BA64" s="84">
        <f>'03 - Rozvaděč R2'!F36</f>
        <v>0</v>
      </c>
      <c r="BB64" s="84">
        <f>'03 - Rozvaděč R2'!F37</f>
        <v>0</v>
      </c>
      <c r="BC64" s="84">
        <f>'03 - Rozvaděč R2'!F38</f>
        <v>0</v>
      </c>
      <c r="BD64" s="86">
        <f>'03 - Rozvaděč R2'!F39</f>
        <v>0</v>
      </c>
      <c r="BT64" s="26" t="s">
        <v>83</v>
      </c>
      <c r="BV64" s="26" t="s">
        <v>75</v>
      </c>
      <c r="BW64" s="26" t="s">
        <v>111</v>
      </c>
      <c r="BX64" s="26" t="s">
        <v>101</v>
      </c>
      <c r="CL64" s="26" t="s">
        <v>19</v>
      </c>
    </row>
    <row r="65" spans="1:91" s="3" customFormat="1" ht="16.5" customHeight="1">
      <c r="A65" s="72" t="s">
        <v>77</v>
      </c>
      <c r="B65" s="46"/>
      <c r="C65" s="9"/>
      <c r="D65" s="9"/>
      <c r="E65" s="285" t="s">
        <v>112</v>
      </c>
      <c r="F65" s="285"/>
      <c r="G65" s="285"/>
      <c r="H65" s="285"/>
      <c r="I65" s="285"/>
      <c r="J65" s="9"/>
      <c r="K65" s="285" t="s">
        <v>113</v>
      </c>
      <c r="L65" s="285"/>
      <c r="M65" s="285"/>
      <c r="N65" s="285"/>
      <c r="O65" s="285"/>
      <c r="P65" s="285"/>
      <c r="Q65" s="285"/>
      <c r="R65" s="285"/>
      <c r="S65" s="285"/>
      <c r="T65" s="285"/>
      <c r="U65" s="285"/>
      <c r="V65" s="285"/>
      <c r="W65" s="285"/>
      <c r="X65" s="285"/>
      <c r="Y65" s="285"/>
      <c r="Z65" s="285"/>
      <c r="AA65" s="285"/>
      <c r="AB65" s="285"/>
      <c r="AC65" s="285"/>
      <c r="AD65" s="285"/>
      <c r="AE65" s="285"/>
      <c r="AF65" s="285"/>
      <c r="AG65" s="309">
        <f>'04 - Slaboporudé rozvody'!J32</f>
        <v>0</v>
      </c>
      <c r="AH65" s="310"/>
      <c r="AI65" s="310"/>
      <c r="AJ65" s="310"/>
      <c r="AK65" s="310"/>
      <c r="AL65" s="310"/>
      <c r="AM65" s="310"/>
      <c r="AN65" s="309">
        <f t="shared" si="0"/>
        <v>0</v>
      </c>
      <c r="AO65" s="310"/>
      <c r="AP65" s="310"/>
      <c r="AQ65" s="82" t="s">
        <v>104</v>
      </c>
      <c r="AR65" s="46"/>
      <c r="AS65" s="83">
        <v>0</v>
      </c>
      <c r="AT65" s="84">
        <f t="shared" si="1"/>
        <v>0</v>
      </c>
      <c r="AU65" s="85">
        <f>'04 - Slaboporudé rozvody'!P93</f>
        <v>0</v>
      </c>
      <c r="AV65" s="84">
        <f>'04 - Slaboporudé rozvody'!J35</f>
        <v>0</v>
      </c>
      <c r="AW65" s="84">
        <f>'04 - Slaboporudé rozvody'!J36</f>
        <v>0</v>
      </c>
      <c r="AX65" s="84">
        <f>'04 - Slaboporudé rozvody'!J37</f>
        <v>0</v>
      </c>
      <c r="AY65" s="84">
        <f>'04 - Slaboporudé rozvody'!J38</f>
        <v>0</v>
      </c>
      <c r="AZ65" s="84">
        <f>'04 - Slaboporudé rozvody'!F35</f>
        <v>0</v>
      </c>
      <c r="BA65" s="84">
        <f>'04 - Slaboporudé rozvody'!F36</f>
        <v>0</v>
      </c>
      <c r="BB65" s="84">
        <f>'04 - Slaboporudé rozvody'!F37</f>
        <v>0</v>
      </c>
      <c r="BC65" s="84">
        <f>'04 - Slaboporudé rozvody'!F38</f>
        <v>0</v>
      </c>
      <c r="BD65" s="86">
        <f>'04 - Slaboporudé rozvody'!F39</f>
        <v>0</v>
      </c>
      <c r="BT65" s="26" t="s">
        <v>83</v>
      </c>
      <c r="BV65" s="26" t="s">
        <v>75</v>
      </c>
      <c r="BW65" s="26" t="s">
        <v>114</v>
      </c>
      <c r="BX65" s="26" t="s">
        <v>101</v>
      </c>
      <c r="CL65" s="26" t="s">
        <v>19</v>
      </c>
    </row>
    <row r="66" spans="1:91" s="3" customFormat="1" ht="16.5" customHeight="1">
      <c r="A66" s="72" t="s">
        <v>77</v>
      </c>
      <c r="B66" s="46"/>
      <c r="C66" s="9"/>
      <c r="D66" s="9"/>
      <c r="E66" s="285" t="s">
        <v>115</v>
      </c>
      <c r="F66" s="285"/>
      <c r="G66" s="285"/>
      <c r="H66" s="285"/>
      <c r="I66" s="285"/>
      <c r="J66" s="9"/>
      <c r="K66" s="285" t="s">
        <v>116</v>
      </c>
      <c r="L66" s="285"/>
      <c r="M66" s="285"/>
      <c r="N66" s="285"/>
      <c r="O66" s="285"/>
      <c r="P66" s="285"/>
      <c r="Q66" s="285"/>
      <c r="R66" s="285"/>
      <c r="S66" s="285"/>
      <c r="T66" s="285"/>
      <c r="U66" s="285"/>
      <c r="V66" s="285"/>
      <c r="W66" s="285"/>
      <c r="X66" s="285"/>
      <c r="Y66" s="285"/>
      <c r="Z66" s="285"/>
      <c r="AA66" s="285"/>
      <c r="AB66" s="285"/>
      <c r="AC66" s="285"/>
      <c r="AD66" s="285"/>
      <c r="AE66" s="285"/>
      <c r="AF66" s="285"/>
      <c r="AG66" s="309">
        <f>'05 - EZS'!J32</f>
        <v>0</v>
      </c>
      <c r="AH66" s="310"/>
      <c r="AI66" s="310"/>
      <c r="AJ66" s="310"/>
      <c r="AK66" s="310"/>
      <c r="AL66" s="310"/>
      <c r="AM66" s="310"/>
      <c r="AN66" s="309">
        <f t="shared" si="0"/>
        <v>0</v>
      </c>
      <c r="AO66" s="310"/>
      <c r="AP66" s="310"/>
      <c r="AQ66" s="82" t="s">
        <v>104</v>
      </c>
      <c r="AR66" s="46"/>
      <c r="AS66" s="83">
        <v>0</v>
      </c>
      <c r="AT66" s="84">
        <f t="shared" si="1"/>
        <v>0</v>
      </c>
      <c r="AU66" s="85">
        <f>'05 - EZS'!P92</f>
        <v>0</v>
      </c>
      <c r="AV66" s="84">
        <f>'05 - EZS'!J35</f>
        <v>0</v>
      </c>
      <c r="AW66" s="84">
        <f>'05 - EZS'!J36</f>
        <v>0</v>
      </c>
      <c r="AX66" s="84">
        <f>'05 - EZS'!J37</f>
        <v>0</v>
      </c>
      <c r="AY66" s="84">
        <f>'05 - EZS'!J38</f>
        <v>0</v>
      </c>
      <c r="AZ66" s="84">
        <f>'05 - EZS'!F35</f>
        <v>0</v>
      </c>
      <c r="BA66" s="84">
        <f>'05 - EZS'!F36</f>
        <v>0</v>
      </c>
      <c r="BB66" s="84">
        <f>'05 - EZS'!F37</f>
        <v>0</v>
      </c>
      <c r="BC66" s="84">
        <f>'05 - EZS'!F38</f>
        <v>0</v>
      </c>
      <c r="BD66" s="86">
        <f>'05 - EZS'!F39</f>
        <v>0</v>
      </c>
      <c r="BT66" s="26" t="s">
        <v>83</v>
      </c>
      <c r="BV66" s="26" t="s">
        <v>75</v>
      </c>
      <c r="BW66" s="26" t="s">
        <v>117</v>
      </c>
      <c r="BX66" s="26" t="s">
        <v>101</v>
      </c>
      <c r="CL66" s="26" t="s">
        <v>19</v>
      </c>
    </row>
    <row r="67" spans="1:91" s="3" customFormat="1" ht="16.5" customHeight="1">
      <c r="A67" s="72" t="s">
        <v>77</v>
      </c>
      <c r="B67" s="46"/>
      <c r="C67" s="9"/>
      <c r="D67" s="9"/>
      <c r="E67" s="285" t="s">
        <v>118</v>
      </c>
      <c r="F67" s="285"/>
      <c r="G67" s="285"/>
      <c r="H67" s="285"/>
      <c r="I67" s="285"/>
      <c r="J67" s="9"/>
      <c r="K67" s="285" t="s">
        <v>119</v>
      </c>
      <c r="L67" s="285"/>
      <c r="M67" s="285"/>
      <c r="N67" s="285"/>
      <c r="O67" s="285"/>
      <c r="P67" s="285"/>
      <c r="Q67" s="285"/>
      <c r="R67" s="285"/>
      <c r="S67" s="285"/>
      <c r="T67" s="285"/>
      <c r="U67" s="285"/>
      <c r="V67" s="285"/>
      <c r="W67" s="285"/>
      <c r="X67" s="285"/>
      <c r="Y67" s="285"/>
      <c r="Z67" s="285"/>
      <c r="AA67" s="285"/>
      <c r="AB67" s="285"/>
      <c r="AC67" s="285"/>
      <c r="AD67" s="285"/>
      <c r="AE67" s="285"/>
      <c r="AF67" s="285"/>
      <c r="AG67" s="309">
        <f>'06 - Fotovoltaická elektr...'!J32</f>
        <v>0</v>
      </c>
      <c r="AH67" s="310"/>
      <c r="AI67" s="310"/>
      <c r="AJ67" s="310"/>
      <c r="AK67" s="310"/>
      <c r="AL67" s="310"/>
      <c r="AM67" s="310"/>
      <c r="AN67" s="309">
        <f t="shared" si="0"/>
        <v>0</v>
      </c>
      <c r="AO67" s="310"/>
      <c r="AP67" s="310"/>
      <c r="AQ67" s="82" t="s">
        <v>104</v>
      </c>
      <c r="AR67" s="46"/>
      <c r="AS67" s="83">
        <v>0</v>
      </c>
      <c r="AT67" s="84">
        <f t="shared" si="1"/>
        <v>0</v>
      </c>
      <c r="AU67" s="85">
        <f>'06 - Fotovoltaická elektr...'!P97</f>
        <v>0</v>
      </c>
      <c r="AV67" s="84">
        <f>'06 - Fotovoltaická elektr...'!J35</f>
        <v>0</v>
      </c>
      <c r="AW67" s="84">
        <f>'06 - Fotovoltaická elektr...'!J36</f>
        <v>0</v>
      </c>
      <c r="AX67" s="84">
        <f>'06 - Fotovoltaická elektr...'!J37</f>
        <v>0</v>
      </c>
      <c r="AY67" s="84">
        <f>'06 - Fotovoltaická elektr...'!J38</f>
        <v>0</v>
      </c>
      <c r="AZ67" s="84">
        <f>'06 - Fotovoltaická elektr...'!F35</f>
        <v>0</v>
      </c>
      <c r="BA67" s="84">
        <f>'06 - Fotovoltaická elektr...'!F36</f>
        <v>0</v>
      </c>
      <c r="BB67" s="84">
        <f>'06 - Fotovoltaická elektr...'!F37</f>
        <v>0</v>
      </c>
      <c r="BC67" s="84">
        <f>'06 - Fotovoltaická elektr...'!F38</f>
        <v>0</v>
      </c>
      <c r="BD67" s="86">
        <f>'06 - Fotovoltaická elektr...'!F39</f>
        <v>0</v>
      </c>
      <c r="BT67" s="26" t="s">
        <v>83</v>
      </c>
      <c r="BV67" s="26" t="s">
        <v>75</v>
      </c>
      <c r="BW67" s="26" t="s">
        <v>120</v>
      </c>
      <c r="BX67" s="26" t="s">
        <v>101</v>
      </c>
      <c r="CL67" s="26" t="s">
        <v>19</v>
      </c>
    </row>
    <row r="68" spans="1:91" s="3" customFormat="1" ht="16.5" customHeight="1">
      <c r="A68" s="72" t="s">
        <v>77</v>
      </c>
      <c r="B68" s="46"/>
      <c r="C68" s="9"/>
      <c r="D68" s="9"/>
      <c r="E68" s="285" t="s">
        <v>121</v>
      </c>
      <c r="F68" s="285"/>
      <c r="G68" s="285"/>
      <c r="H68" s="285"/>
      <c r="I68" s="285"/>
      <c r="J68" s="9"/>
      <c r="K68" s="285" t="s">
        <v>122</v>
      </c>
      <c r="L68" s="285"/>
      <c r="M68" s="285"/>
      <c r="N68" s="285"/>
      <c r="O68" s="285"/>
      <c r="P68" s="285"/>
      <c r="Q68" s="285"/>
      <c r="R68" s="285"/>
      <c r="S68" s="285"/>
      <c r="T68" s="285"/>
      <c r="U68" s="285"/>
      <c r="V68" s="285"/>
      <c r="W68" s="285"/>
      <c r="X68" s="285"/>
      <c r="Y68" s="285"/>
      <c r="Z68" s="285"/>
      <c r="AA68" s="285"/>
      <c r="AB68" s="285"/>
      <c r="AC68" s="285"/>
      <c r="AD68" s="285"/>
      <c r="AE68" s="285"/>
      <c r="AF68" s="285"/>
      <c r="AG68" s="309">
        <f>'07 - Rozvaděč R-FVE-AC'!J32</f>
        <v>0</v>
      </c>
      <c r="AH68" s="310"/>
      <c r="AI68" s="310"/>
      <c r="AJ68" s="310"/>
      <c r="AK68" s="310"/>
      <c r="AL68" s="310"/>
      <c r="AM68" s="310"/>
      <c r="AN68" s="309">
        <f t="shared" si="0"/>
        <v>0</v>
      </c>
      <c r="AO68" s="310"/>
      <c r="AP68" s="310"/>
      <c r="AQ68" s="82" t="s">
        <v>104</v>
      </c>
      <c r="AR68" s="46"/>
      <c r="AS68" s="83">
        <v>0</v>
      </c>
      <c r="AT68" s="84">
        <f t="shared" si="1"/>
        <v>0</v>
      </c>
      <c r="AU68" s="85">
        <f>'07 - Rozvaděč R-FVE-AC'!P87</f>
        <v>0</v>
      </c>
      <c r="AV68" s="84">
        <f>'07 - Rozvaděč R-FVE-AC'!J35</f>
        <v>0</v>
      </c>
      <c r="AW68" s="84">
        <f>'07 - Rozvaděč R-FVE-AC'!J36</f>
        <v>0</v>
      </c>
      <c r="AX68" s="84">
        <f>'07 - Rozvaděč R-FVE-AC'!J37</f>
        <v>0</v>
      </c>
      <c r="AY68" s="84">
        <f>'07 - Rozvaděč R-FVE-AC'!J38</f>
        <v>0</v>
      </c>
      <c r="AZ68" s="84">
        <f>'07 - Rozvaděč R-FVE-AC'!F35</f>
        <v>0</v>
      </c>
      <c r="BA68" s="84">
        <f>'07 - Rozvaděč R-FVE-AC'!F36</f>
        <v>0</v>
      </c>
      <c r="BB68" s="84">
        <f>'07 - Rozvaděč R-FVE-AC'!F37</f>
        <v>0</v>
      </c>
      <c r="BC68" s="84">
        <f>'07 - Rozvaděč R-FVE-AC'!F38</f>
        <v>0</v>
      </c>
      <c r="BD68" s="86">
        <f>'07 - Rozvaděč R-FVE-AC'!F39</f>
        <v>0</v>
      </c>
      <c r="BT68" s="26" t="s">
        <v>83</v>
      </c>
      <c r="BV68" s="26" t="s">
        <v>75</v>
      </c>
      <c r="BW68" s="26" t="s">
        <v>123</v>
      </c>
      <c r="BX68" s="26" t="s">
        <v>101</v>
      </c>
      <c r="CL68" s="26" t="s">
        <v>19</v>
      </c>
    </row>
    <row r="69" spans="1:91" s="3" customFormat="1" ht="16.5" customHeight="1">
      <c r="A69" s="72" t="s">
        <v>77</v>
      </c>
      <c r="B69" s="46"/>
      <c r="C69" s="9"/>
      <c r="D69" s="9"/>
      <c r="E69" s="285" t="s">
        <v>124</v>
      </c>
      <c r="F69" s="285"/>
      <c r="G69" s="285"/>
      <c r="H69" s="285"/>
      <c r="I69" s="285"/>
      <c r="J69" s="9"/>
      <c r="K69" s="285" t="s">
        <v>125</v>
      </c>
      <c r="L69" s="285"/>
      <c r="M69" s="285"/>
      <c r="N69" s="285"/>
      <c r="O69" s="285"/>
      <c r="P69" s="285"/>
      <c r="Q69" s="285"/>
      <c r="R69" s="285"/>
      <c r="S69" s="285"/>
      <c r="T69" s="285"/>
      <c r="U69" s="285"/>
      <c r="V69" s="285"/>
      <c r="W69" s="285"/>
      <c r="X69" s="285"/>
      <c r="Y69" s="285"/>
      <c r="Z69" s="285"/>
      <c r="AA69" s="285"/>
      <c r="AB69" s="285"/>
      <c r="AC69" s="285"/>
      <c r="AD69" s="285"/>
      <c r="AE69" s="285"/>
      <c r="AF69" s="285"/>
      <c r="AG69" s="309">
        <f>'08 - Rozvaděč R-FVE-DC'!J32</f>
        <v>0</v>
      </c>
      <c r="AH69" s="310"/>
      <c r="AI69" s="310"/>
      <c r="AJ69" s="310"/>
      <c r="AK69" s="310"/>
      <c r="AL69" s="310"/>
      <c r="AM69" s="310"/>
      <c r="AN69" s="309">
        <f t="shared" si="0"/>
        <v>0</v>
      </c>
      <c r="AO69" s="310"/>
      <c r="AP69" s="310"/>
      <c r="AQ69" s="82" t="s">
        <v>104</v>
      </c>
      <c r="AR69" s="46"/>
      <c r="AS69" s="83">
        <v>0</v>
      </c>
      <c r="AT69" s="84">
        <f t="shared" si="1"/>
        <v>0</v>
      </c>
      <c r="AU69" s="85">
        <f>'08 - Rozvaděč R-FVE-DC'!P87</f>
        <v>0</v>
      </c>
      <c r="AV69" s="84">
        <f>'08 - Rozvaděč R-FVE-DC'!J35</f>
        <v>0</v>
      </c>
      <c r="AW69" s="84">
        <f>'08 - Rozvaděč R-FVE-DC'!J36</f>
        <v>0</v>
      </c>
      <c r="AX69" s="84">
        <f>'08 - Rozvaděč R-FVE-DC'!J37</f>
        <v>0</v>
      </c>
      <c r="AY69" s="84">
        <f>'08 - Rozvaděč R-FVE-DC'!J38</f>
        <v>0</v>
      </c>
      <c r="AZ69" s="84">
        <f>'08 - Rozvaděč R-FVE-DC'!F35</f>
        <v>0</v>
      </c>
      <c r="BA69" s="84">
        <f>'08 - Rozvaděč R-FVE-DC'!F36</f>
        <v>0</v>
      </c>
      <c r="BB69" s="84">
        <f>'08 - Rozvaděč R-FVE-DC'!F37</f>
        <v>0</v>
      </c>
      <c r="BC69" s="84">
        <f>'08 - Rozvaděč R-FVE-DC'!F38</f>
        <v>0</v>
      </c>
      <c r="BD69" s="86">
        <f>'08 - Rozvaděč R-FVE-DC'!F39</f>
        <v>0</v>
      </c>
      <c r="BT69" s="26" t="s">
        <v>83</v>
      </c>
      <c r="BV69" s="26" t="s">
        <v>75</v>
      </c>
      <c r="BW69" s="26" t="s">
        <v>126</v>
      </c>
      <c r="BX69" s="26" t="s">
        <v>101</v>
      </c>
      <c r="CL69" s="26" t="s">
        <v>19</v>
      </c>
    </row>
    <row r="70" spans="1:91" s="3" customFormat="1" ht="16.5" customHeight="1">
      <c r="A70" s="72" t="s">
        <v>77</v>
      </c>
      <c r="B70" s="46"/>
      <c r="C70" s="9"/>
      <c r="D70" s="9"/>
      <c r="E70" s="285" t="s">
        <v>127</v>
      </c>
      <c r="F70" s="285"/>
      <c r="G70" s="285"/>
      <c r="H70" s="285"/>
      <c r="I70" s="285"/>
      <c r="J70" s="9"/>
      <c r="K70" s="285" t="s">
        <v>128</v>
      </c>
      <c r="L70" s="285"/>
      <c r="M70" s="285"/>
      <c r="N70" s="285"/>
      <c r="O70" s="285"/>
      <c r="P70" s="285"/>
      <c r="Q70" s="285"/>
      <c r="R70" s="285"/>
      <c r="S70" s="285"/>
      <c r="T70" s="285"/>
      <c r="U70" s="285"/>
      <c r="V70" s="285"/>
      <c r="W70" s="285"/>
      <c r="X70" s="285"/>
      <c r="Y70" s="285"/>
      <c r="Z70" s="285"/>
      <c r="AA70" s="285"/>
      <c r="AB70" s="285"/>
      <c r="AC70" s="285"/>
      <c r="AD70" s="285"/>
      <c r="AE70" s="285"/>
      <c r="AF70" s="285"/>
      <c r="AG70" s="309">
        <f>'09 - IP hlásky'!J32</f>
        <v>0</v>
      </c>
      <c r="AH70" s="310"/>
      <c r="AI70" s="310"/>
      <c r="AJ70" s="310"/>
      <c r="AK70" s="310"/>
      <c r="AL70" s="310"/>
      <c r="AM70" s="310"/>
      <c r="AN70" s="309">
        <f t="shared" si="0"/>
        <v>0</v>
      </c>
      <c r="AO70" s="310"/>
      <c r="AP70" s="310"/>
      <c r="AQ70" s="82" t="s">
        <v>104</v>
      </c>
      <c r="AR70" s="46"/>
      <c r="AS70" s="83">
        <v>0</v>
      </c>
      <c r="AT70" s="84">
        <f t="shared" si="1"/>
        <v>0</v>
      </c>
      <c r="AU70" s="85">
        <f>'09 - IP hlásky'!P87</f>
        <v>0</v>
      </c>
      <c r="AV70" s="84">
        <f>'09 - IP hlásky'!J35</f>
        <v>0</v>
      </c>
      <c r="AW70" s="84">
        <f>'09 - IP hlásky'!J36</f>
        <v>0</v>
      </c>
      <c r="AX70" s="84">
        <f>'09 - IP hlásky'!J37</f>
        <v>0</v>
      </c>
      <c r="AY70" s="84">
        <f>'09 - IP hlásky'!J38</f>
        <v>0</v>
      </c>
      <c r="AZ70" s="84">
        <f>'09 - IP hlásky'!F35</f>
        <v>0</v>
      </c>
      <c r="BA70" s="84">
        <f>'09 - IP hlásky'!F36</f>
        <v>0</v>
      </c>
      <c r="BB70" s="84">
        <f>'09 - IP hlásky'!F37</f>
        <v>0</v>
      </c>
      <c r="BC70" s="84">
        <f>'09 - IP hlásky'!F38</f>
        <v>0</v>
      </c>
      <c r="BD70" s="86">
        <f>'09 - IP hlásky'!F39</f>
        <v>0</v>
      </c>
      <c r="BT70" s="26" t="s">
        <v>83</v>
      </c>
      <c r="BV70" s="26" t="s">
        <v>75</v>
      </c>
      <c r="BW70" s="26" t="s">
        <v>129</v>
      </c>
      <c r="BX70" s="26" t="s">
        <v>101</v>
      </c>
      <c r="CL70" s="26" t="s">
        <v>19</v>
      </c>
    </row>
    <row r="71" spans="1:91" s="6" customFormat="1" ht="24.75" customHeight="1">
      <c r="A71" s="72" t="s">
        <v>77</v>
      </c>
      <c r="B71" s="73"/>
      <c r="C71" s="74"/>
      <c r="D71" s="284" t="s">
        <v>130</v>
      </c>
      <c r="E71" s="284"/>
      <c r="F71" s="284"/>
      <c r="G71" s="284"/>
      <c r="H71" s="284"/>
      <c r="I71" s="75"/>
      <c r="J71" s="284" t="s">
        <v>131</v>
      </c>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313">
        <f>'20-009-200.8 - Vedlejší r...'!J30</f>
        <v>0</v>
      </c>
      <c r="AH71" s="312"/>
      <c r="AI71" s="312"/>
      <c r="AJ71" s="312"/>
      <c r="AK71" s="312"/>
      <c r="AL71" s="312"/>
      <c r="AM71" s="312"/>
      <c r="AN71" s="313">
        <f t="shared" si="0"/>
        <v>0</v>
      </c>
      <c r="AO71" s="312"/>
      <c r="AP71" s="312"/>
      <c r="AQ71" s="76" t="s">
        <v>80</v>
      </c>
      <c r="AR71" s="73"/>
      <c r="AS71" s="87">
        <v>0</v>
      </c>
      <c r="AT71" s="88">
        <f t="shared" si="1"/>
        <v>0</v>
      </c>
      <c r="AU71" s="89">
        <f>'20-009-200.8 - Vedlejší r...'!P86</f>
        <v>0</v>
      </c>
      <c r="AV71" s="88">
        <f>'20-009-200.8 - Vedlejší r...'!J33</f>
        <v>0</v>
      </c>
      <c r="AW71" s="88">
        <f>'20-009-200.8 - Vedlejší r...'!J34</f>
        <v>0</v>
      </c>
      <c r="AX71" s="88">
        <f>'20-009-200.8 - Vedlejší r...'!J35</f>
        <v>0</v>
      </c>
      <c r="AY71" s="88">
        <f>'20-009-200.8 - Vedlejší r...'!J36</f>
        <v>0</v>
      </c>
      <c r="AZ71" s="88">
        <f>'20-009-200.8 - Vedlejší r...'!F33</f>
        <v>0</v>
      </c>
      <c r="BA71" s="88">
        <f>'20-009-200.8 - Vedlejší r...'!F34</f>
        <v>0</v>
      </c>
      <c r="BB71" s="88">
        <f>'20-009-200.8 - Vedlejší r...'!F35</f>
        <v>0</v>
      </c>
      <c r="BC71" s="88">
        <f>'20-009-200.8 - Vedlejší r...'!F36</f>
        <v>0</v>
      </c>
      <c r="BD71" s="90">
        <f>'20-009-200.8 - Vedlejší r...'!F37</f>
        <v>0</v>
      </c>
      <c r="BT71" s="81" t="s">
        <v>81</v>
      </c>
      <c r="BV71" s="81" t="s">
        <v>75</v>
      </c>
      <c r="BW71" s="81" t="s">
        <v>132</v>
      </c>
      <c r="BX71" s="81" t="s">
        <v>5</v>
      </c>
      <c r="CL71" s="81" t="s">
        <v>19</v>
      </c>
      <c r="CM71" s="81" t="s">
        <v>83</v>
      </c>
    </row>
    <row r="72" spans="1:91" s="1" customFormat="1" ht="30" customHeight="1">
      <c r="B72" s="33"/>
      <c r="AR72" s="33"/>
    </row>
    <row r="73" spans="1:91" s="1" customFormat="1" ht="6.95" customHeight="1">
      <c r="B73" s="4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33"/>
    </row>
  </sheetData>
  <sheetProtection algorithmName="SHA-512" hashValue="36AejjPsgrQdFE/+9vQk6xwkDF7qTDQldxMWRoBFtFEek28St5OHAMvPYKfQ5G8hncNk3GiJ8p0ajSXCvceVSA==" saltValue="xnvCt89QtKDWsBgYdfU7wVhW57ye2wpr5VyK0TDN3YS6aYk/++Qb6rcLGPXnMpJgLJpVEK7KxfHdcCso6E0FnQ==" spinCount="100000" sheet="1" objects="1" scenarios="1" formatColumns="0" formatRows="0"/>
  <mergeCells count="106">
    <mergeCell ref="AN69:AP69"/>
    <mergeCell ref="AG69:AM69"/>
    <mergeCell ref="AN70:AP70"/>
    <mergeCell ref="AG70:AM70"/>
    <mergeCell ref="AN71:AP71"/>
    <mergeCell ref="AG71:AM71"/>
    <mergeCell ref="AN54:AP54"/>
    <mergeCell ref="AS49:AT51"/>
    <mergeCell ref="AN65:AP65"/>
    <mergeCell ref="AG65:AM65"/>
    <mergeCell ref="AN66:AP66"/>
    <mergeCell ref="AG66:AM66"/>
    <mergeCell ref="AN67:AP67"/>
    <mergeCell ref="AG67:AM67"/>
    <mergeCell ref="AN68:AP68"/>
    <mergeCell ref="AG68:AM68"/>
    <mergeCell ref="AR2:BE2"/>
    <mergeCell ref="AG64:AM64"/>
    <mergeCell ref="AG63:AM63"/>
    <mergeCell ref="AG62:AM62"/>
    <mergeCell ref="AG61:AM61"/>
    <mergeCell ref="AG60:AM60"/>
    <mergeCell ref="AG52:AM52"/>
    <mergeCell ref="AG59:AM59"/>
    <mergeCell ref="AG56:AM56"/>
    <mergeCell ref="AG58:AM58"/>
    <mergeCell ref="AG57:AM57"/>
    <mergeCell ref="AG55:AM55"/>
    <mergeCell ref="AM47:AN47"/>
    <mergeCell ref="AM50:AP50"/>
    <mergeCell ref="AM49:AP49"/>
    <mergeCell ref="AN57:AP57"/>
    <mergeCell ref="AN64:AP64"/>
    <mergeCell ref="AN63:AP63"/>
    <mergeCell ref="AN55:AP55"/>
    <mergeCell ref="AN58:AP58"/>
    <mergeCell ref="AN62:AP62"/>
    <mergeCell ref="AN61:AP61"/>
    <mergeCell ref="AN56:AP56"/>
    <mergeCell ref="AN60:AP60"/>
    <mergeCell ref="AK31:AO31"/>
    <mergeCell ref="AK32:AO32"/>
    <mergeCell ref="L32:P32"/>
    <mergeCell ref="W32:AE32"/>
    <mergeCell ref="AK33:AO33"/>
    <mergeCell ref="L33:P33"/>
    <mergeCell ref="W33:AE33"/>
    <mergeCell ref="AK35:AO35"/>
    <mergeCell ref="X35:AB35"/>
    <mergeCell ref="E69:I69"/>
    <mergeCell ref="K69:AF69"/>
    <mergeCell ref="E70:I70"/>
    <mergeCell ref="K70:AF70"/>
    <mergeCell ref="D71:H71"/>
    <mergeCell ref="J71:AF71"/>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L45:AO45"/>
    <mergeCell ref="E65:I65"/>
    <mergeCell ref="K65:AF65"/>
    <mergeCell ref="E66:I66"/>
    <mergeCell ref="K66:AF66"/>
    <mergeCell ref="E67:I67"/>
    <mergeCell ref="K67:AF67"/>
    <mergeCell ref="E68:I68"/>
    <mergeCell ref="K68:AF68"/>
    <mergeCell ref="AN59:AP59"/>
    <mergeCell ref="AN52:AP52"/>
    <mergeCell ref="C52:G52"/>
    <mergeCell ref="D57:H57"/>
    <mergeCell ref="D55:H55"/>
    <mergeCell ref="D58:H58"/>
    <mergeCell ref="D61:H61"/>
    <mergeCell ref="D60:H60"/>
    <mergeCell ref="D59:H59"/>
    <mergeCell ref="D56:H56"/>
    <mergeCell ref="E64:I64"/>
    <mergeCell ref="E62:I62"/>
    <mergeCell ref="E63:I63"/>
    <mergeCell ref="I52:AF52"/>
    <mergeCell ref="J59:AF59"/>
    <mergeCell ref="J60:AF60"/>
    <mergeCell ref="J61:AF61"/>
    <mergeCell ref="J57:AF57"/>
    <mergeCell ref="J56:AF56"/>
    <mergeCell ref="J58:AF58"/>
    <mergeCell ref="J55:AF55"/>
    <mergeCell ref="K63:AF63"/>
    <mergeCell ref="K62:AF62"/>
    <mergeCell ref="K64:AF64"/>
  </mergeCells>
  <hyperlinks>
    <hyperlink ref="A55" location="'20-009-200.1 - Stavební ú...'!C2" display="/" xr:uid="{00000000-0004-0000-0000-000000000000}"/>
    <hyperlink ref="A56" location="'20-009-200.2 - Stavební ú...'!C2" display="/" xr:uid="{00000000-0004-0000-0000-000001000000}"/>
    <hyperlink ref="A57" location="'20-009-200.3 - Stavební ú...'!C2" display="/" xr:uid="{00000000-0004-0000-0000-000002000000}"/>
    <hyperlink ref="A58" location="'20-009-200.4 - Zařízení p...'!C2" display="/" xr:uid="{00000000-0004-0000-0000-000003000000}"/>
    <hyperlink ref="A59" location="'20-009-200.5 - Zařízení v...'!C2" display="/" xr:uid="{00000000-0004-0000-0000-000004000000}"/>
    <hyperlink ref="A60" location="'20-009-200.6 - Zařízení z...'!C2" display="/" xr:uid="{00000000-0004-0000-0000-000005000000}"/>
    <hyperlink ref="A62" location="'01 - Elektroinstalace NN'!C2" display="/" xr:uid="{00000000-0004-0000-0000-000006000000}"/>
    <hyperlink ref="A63" location="'02 - Rozvaděč R1'!C2" display="/" xr:uid="{00000000-0004-0000-0000-000007000000}"/>
    <hyperlink ref="A64" location="'03 - Rozvaděč R2'!C2" display="/" xr:uid="{00000000-0004-0000-0000-000008000000}"/>
    <hyperlink ref="A65" location="'04 - Slaboporudé rozvody'!C2" display="/" xr:uid="{00000000-0004-0000-0000-000009000000}"/>
    <hyperlink ref="A66" location="'05 - EZS'!C2" display="/" xr:uid="{00000000-0004-0000-0000-00000A000000}"/>
    <hyperlink ref="A67" location="'06 - Fotovoltaická elektr...'!C2" display="/" xr:uid="{00000000-0004-0000-0000-00000B000000}"/>
    <hyperlink ref="A68" location="'07 - Rozvaděč R-FVE-AC'!C2" display="/" xr:uid="{00000000-0004-0000-0000-00000C000000}"/>
    <hyperlink ref="A69" location="'08 - Rozvaděč R-FVE-DC'!C2" display="/" xr:uid="{00000000-0004-0000-0000-00000D000000}"/>
    <hyperlink ref="A70" location="'09 - IP hlásky'!C2" display="/" xr:uid="{00000000-0004-0000-0000-00000E000000}"/>
    <hyperlink ref="A71" location="'20-009-200.8 - Vedlejší r...'!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8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82</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s="1" customFormat="1" ht="12" customHeight="1">
      <c r="B8" s="33"/>
      <c r="D8" s="28" t="s">
        <v>134</v>
      </c>
      <c r="L8" s="33"/>
    </row>
    <row r="9" spans="2:46" s="1" customFormat="1" ht="30" customHeight="1">
      <c r="B9" s="33"/>
      <c r="E9" s="287" t="s">
        <v>135</v>
      </c>
      <c r="F9" s="325"/>
      <c r="G9" s="325"/>
      <c r="H9" s="325"/>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29. 11. 2024</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27</v>
      </c>
      <c r="I15" s="28" t="s">
        <v>28</v>
      </c>
      <c r="J15" s="26" t="s">
        <v>19</v>
      </c>
      <c r="L15" s="33"/>
    </row>
    <row r="16" spans="2:46" s="1" customFormat="1" ht="6.95" customHeight="1">
      <c r="B16" s="33"/>
      <c r="L16" s="33"/>
    </row>
    <row r="17" spans="2:12" s="1" customFormat="1" ht="12" customHeight="1">
      <c r="B17" s="33"/>
      <c r="D17" s="28" t="s">
        <v>29</v>
      </c>
      <c r="I17" s="28" t="s">
        <v>26</v>
      </c>
      <c r="J17" s="29" t="str">
        <f>'Rekapitulace stavby'!AN13</f>
        <v>Vyplň údaj</v>
      </c>
      <c r="L17" s="33"/>
    </row>
    <row r="18" spans="2:12" s="1" customFormat="1" ht="18" customHeight="1">
      <c r="B18" s="33"/>
      <c r="E18" s="326" t="str">
        <f>'Rekapitulace stavby'!E14</f>
        <v>Vyplň údaj</v>
      </c>
      <c r="F18" s="293"/>
      <c r="G18" s="293"/>
      <c r="H18" s="293"/>
      <c r="I18" s="28" t="s">
        <v>28</v>
      </c>
      <c r="J18" s="29" t="str">
        <f>'Rekapitulace stavby'!AN14</f>
        <v>Vyplň údaj</v>
      </c>
      <c r="L18" s="33"/>
    </row>
    <row r="19" spans="2:12" s="1" customFormat="1" ht="6.95" customHeight="1">
      <c r="B19" s="33"/>
      <c r="L19" s="33"/>
    </row>
    <row r="20" spans="2:12" s="1" customFormat="1" ht="12" customHeight="1">
      <c r="B20" s="33"/>
      <c r="D20" s="28" t="s">
        <v>31</v>
      </c>
      <c r="I20" s="28" t="s">
        <v>26</v>
      </c>
      <c r="J20" s="26" t="s">
        <v>32</v>
      </c>
      <c r="L20" s="33"/>
    </row>
    <row r="21" spans="2:12" s="1" customFormat="1" ht="18" customHeight="1">
      <c r="B21" s="33"/>
      <c r="E21" s="26" t="s">
        <v>33</v>
      </c>
      <c r="I21" s="28" t="s">
        <v>28</v>
      </c>
      <c r="J21" s="26" t="s">
        <v>34</v>
      </c>
      <c r="L21" s="33"/>
    </row>
    <row r="22" spans="2:12" s="1" customFormat="1" ht="6.95" customHeight="1">
      <c r="B22" s="33"/>
      <c r="L22" s="33"/>
    </row>
    <row r="23" spans="2:12" s="1" customFormat="1" ht="12" customHeight="1">
      <c r="B23" s="33"/>
      <c r="D23" s="28" t="s">
        <v>36</v>
      </c>
      <c r="I23" s="28" t="s">
        <v>26</v>
      </c>
      <c r="J23" s="26" t="s">
        <v>32</v>
      </c>
      <c r="L23" s="33"/>
    </row>
    <row r="24" spans="2:12" s="1" customFormat="1" ht="18" customHeight="1">
      <c r="B24" s="33"/>
      <c r="E24" s="26" t="s">
        <v>33</v>
      </c>
      <c r="I24" s="28" t="s">
        <v>28</v>
      </c>
      <c r="J24" s="26" t="s">
        <v>34</v>
      </c>
      <c r="L24" s="33"/>
    </row>
    <row r="25" spans="2:12" s="1" customFormat="1" ht="6.95" customHeight="1">
      <c r="B25" s="33"/>
      <c r="L25" s="33"/>
    </row>
    <row r="26" spans="2:12" s="1" customFormat="1" ht="12" customHeight="1">
      <c r="B26" s="33"/>
      <c r="D26" s="28" t="s">
        <v>37</v>
      </c>
      <c r="L26" s="33"/>
    </row>
    <row r="27" spans="2:12" s="7" customFormat="1" ht="16.5" customHeight="1">
      <c r="B27" s="92"/>
      <c r="E27" s="298" t="s">
        <v>19</v>
      </c>
      <c r="F27" s="298"/>
      <c r="G27" s="298"/>
      <c r="H27" s="298"/>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39</v>
      </c>
      <c r="J30" s="64">
        <f>ROUND(J104, 2)</f>
        <v>0</v>
      </c>
      <c r="L30" s="33"/>
    </row>
    <row r="31" spans="2:12" s="1" customFormat="1" ht="6.95" customHeight="1">
      <c r="B31" s="33"/>
      <c r="D31" s="51"/>
      <c r="E31" s="51"/>
      <c r="F31" s="51"/>
      <c r="G31" s="51"/>
      <c r="H31" s="51"/>
      <c r="I31" s="51"/>
      <c r="J31" s="51"/>
      <c r="K31" s="51"/>
      <c r="L31" s="33"/>
    </row>
    <row r="32" spans="2:12" s="1" customFormat="1" ht="14.45" customHeight="1">
      <c r="B32" s="33"/>
      <c r="F32" s="36" t="s">
        <v>41</v>
      </c>
      <c r="I32" s="36" t="s">
        <v>40</v>
      </c>
      <c r="J32" s="36" t="s">
        <v>42</v>
      </c>
      <c r="L32" s="33"/>
    </row>
    <row r="33" spans="2:12" s="1" customFormat="1" ht="14.45" customHeight="1">
      <c r="B33" s="33"/>
      <c r="D33" s="53" t="s">
        <v>43</v>
      </c>
      <c r="E33" s="28" t="s">
        <v>44</v>
      </c>
      <c r="F33" s="84">
        <f>ROUND((SUM(BE104:BE831)),  2)</f>
        <v>0</v>
      </c>
      <c r="I33" s="94">
        <v>0.21</v>
      </c>
      <c r="J33" s="84">
        <f>ROUND(((SUM(BE104:BE831))*I33),  2)</f>
        <v>0</v>
      </c>
      <c r="L33" s="33"/>
    </row>
    <row r="34" spans="2:12" s="1" customFormat="1" ht="14.45" customHeight="1">
      <c r="B34" s="33"/>
      <c r="E34" s="28" t="s">
        <v>45</v>
      </c>
      <c r="F34" s="84">
        <f>ROUND((SUM(BF104:BF831)),  2)</f>
        <v>0</v>
      </c>
      <c r="I34" s="94">
        <v>0.12</v>
      </c>
      <c r="J34" s="84">
        <f>ROUND(((SUM(BF104:BF831))*I34),  2)</f>
        <v>0</v>
      </c>
      <c r="L34" s="33"/>
    </row>
    <row r="35" spans="2:12" s="1" customFormat="1" ht="14.45" hidden="1" customHeight="1">
      <c r="B35" s="33"/>
      <c r="E35" s="28" t="s">
        <v>46</v>
      </c>
      <c r="F35" s="84">
        <f>ROUND((SUM(BG104:BG831)),  2)</f>
        <v>0</v>
      </c>
      <c r="I35" s="94">
        <v>0.21</v>
      </c>
      <c r="J35" s="84">
        <f>0</f>
        <v>0</v>
      </c>
      <c r="L35" s="33"/>
    </row>
    <row r="36" spans="2:12" s="1" customFormat="1" ht="14.45" hidden="1" customHeight="1">
      <c r="B36" s="33"/>
      <c r="E36" s="28" t="s">
        <v>47</v>
      </c>
      <c r="F36" s="84">
        <f>ROUND((SUM(BH104:BH831)),  2)</f>
        <v>0</v>
      </c>
      <c r="I36" s="94">
        <v>0.12</v>
      </c>
      <c r="J36" s="84">
        <f>0</f>
        <v>0</v>
      </c>
      <c r="L36" s="33"/>
    </row>
    <row r="37" spans="2:12" s="1" customFormat="1" ht="14.45" hidden="1" customHeight="1">
      <c r="B37" s="33"/>
      <c r="E37" s="28" t="s">
        <v>48</v>
      </c>
      <c r="F37" s="84">
        <f>ROUND((SUM(BI104:BI831)),  2)</f>
        <v>0</v>
      </c>
      <c r="I37" s="94">
        <v>0</v>
      </c>
      <c r="J37" s="84">
        <f>0</f>
        <v>0</v>
      </c>
      <c r="L37" s="33"/>
    </row>
    <row r="38" spans="2:12" s="1" customFormat="1" ht="6.95" customHeight="1">
      <c r="B38" s="33"/>
      <c r="L38" s="33"/>
    </row>
    <row r="39" spans="2:12" s="1" customFormat="1" ht="25.35" customHeight="1">
      <c r="B39" s="33"/>
      <c r="C39" s="95"/>
      <c r="D39" s="96" t="s">
        <v>49</v>
      </c>
      <c r="E39" s="55"/>
      <c r="F39" s="55"/>
      <c r="G39" s="97" t="s">
        <v>50</v>
      </c>
      <c r="H39" s="98" t="s">
        <v>51</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136</v>
      </c>
      <c r="L45" s="33"/>
    </row>
    <row r="46" spans="2:12" s="1" customFormat="1" ht="6.95" customHeight="1">
      <c r="B46" s="33"/>
      <c r="L46" s="33"/>
    </row>
    <row r="47" spans="2:12" s="1" customFormat="1" ht="12" customHeight="1">
      <c r="B47" s="33"/>
      <c r="C47" s="28" t="s">
        <v>16</v>
      </c>
      <c r="L47" s="33"/>
    </row>
    <row r="48" spans="2:12" s="1" customFormat="1" ht="16.5" customHeight="1">
      <c r="B48" s="33"/>
      <c r="E48" s="323" t="str">
        <f>E7</f>
        <v>Stavební úpravy obj. pro pečovatelskou službu</v>
      </c>
      <c r="F48" s="324"/>
      <c r="G48" s="324"/>
      <c r="H48" s="324"/>
      <c r="L48" s="33"/>
    </row>
    <row r="49" spans="2:47" s="1" customFormat="1" ht="12" customHeight="1">
      <c r="B49" s="33"/>
      <c r="C49" s="28" t="s">
        <v>134</v>
      </c>
      <c r="L49" s="33"/>
    </row>
    <row r="50" spans="2:47" s="1" customFormat="1" ht="30" customHeight="1">
      <c r="B50" s="33"/>
      <c r="E50" s="287" t="str">
        <f>E9</f>
        <v>20-009-200.1 - Stavební úpravy SO 01 Pečovatelská služba 1.NP</v>
      </c>
      <c r="F50" s="325"/>
      <c r="G50" s="325"/>
      <c r="H50" s="325"/>
      <c r="L50" s="33"/>
    </row>
    <row r="51" spans="2:47" s="1" customFormat="1" ht="6.95" customHeight="1">
      <c r="B51" s="33"/>
      <c r="L51" s="33"/>
    </row>
    <row r="52" spans="2:47" s="1" customFormat="1" ht="12" customHeight="1">
      <c r="B52" s="33"/>
      <c r="C52" s="28" t="s">
        <v>21</v>
      </c>
      <c r="F52" s="26" t="str">
        <f>F12</f>
        <v>Neštěmická 795/37, Krásné Březno</v>
      </c>
      <c r="I52" s="28" t="s">
        <v>23</v>
      </c>
      <c r="J52" s="50" t="str">
        <f>IF(J12="","",J12)</f>
        <v>29. 11. 2024</v>
      </c>
      <c r="L52" s="33"/>
    </row>
    <row r="53" spans="2:47" s="1" customFormat="1" ht="6.95" customHeight="1">
      <c r="B53" s="33"/>
      <c r="L53" s="33"/>
    </row>
    <row r="54" spans="2:47" s="1" customFormat="1" ht="25.7" customHeight="1">
      <c r="B54" s="33"/>
      <c r="C54" s="28" t="s">
        <v>25</v>
      </c>
      <c r="F54" s="26" t="str">
        <f>E15</f>
        <v>Statutární město Ústí nad Labem</v>
      </c>
      <c r="I54" s="28" t="s">
        <v>31</v>
      </c>
      <c r="J54" s="31" t="str">
        <f>E21</f>
        <v>G DESIGN, spol. s.r.o.</v>
      </c>
      <c r="L54" s="33"/>
    </row>
    <row r="55" spans="2:47" s="1" customFormat="1" ht="25.7" customHeight="1">
      <c r="B55" s="33"/>
      <c r="C55" s="28" t="s">
        <v>29</v>
      </c>
      <c r="F55" s="26" t="str">
        <f>IF(E18="","",E18)</f>
        <v>Vyplň údaj</v>
      </c>
      <c r="I55" s="28" t="s">
        <v>36</v>
      </c>
      <c r="J55" s="31" t="str">
        <f>E24</f>
        <v>G DESIGN, spol. s.r.o.</v>
      </c>
      <c r="L55" s="33"/>
    </row>
    <row r="56" spans="2:47" s="1" customFormat="1" ht="10.35" customHeight="1">
      <c r="B56" s="33"/>
      <c r="L56" s="33"/>
    </row>
    <row r="57" spans="2:47" s="1" customFormat="1" ht="29.25" customHeight="1">
      <c r="B57" s="33"/>
      <c r="C57" s="101" t="s">
        <v>137</v>
      </c>
      <c r="D57" s="95"/>
      <c r="E57" s="95"/>
      <c r="F57" s="95"/>
      <c r="G57" s="95"/>
      <c r="H57" s="95"/>
      <c r="I57" s="95"/>
      <c r="J57" s="102" t="s">
        <v>138</v>
      </c>
      <c r="K57" s="95"/>
      <c r="L57" s="33"/>
    </row>
    <row r="58" spans="2:47" s="1" customFormat="1" ht="10.35" customHeight="1">
      <c r="B58" s="33"/>
      <c r="L58" s="33"/>
    </row>
    <row r="59" spans="2:47" s="1" customFormat="1" ht="22.9" customHeight="1">
      <c r="B59" s="33"/>
      <c r="C59" s="103" t="s">
        <v>71</v>
      </c>
      <c r="J59" s="64">
        <f>J104</f>
        <v>0</v>
      </c>
      <c r="L59" s="33"/>
      <c r="AU59" s="18" t="s">
        <v>139</v>
      </c>
    </row>
    <row r="60" spans="2:47" s="8" customFormat="1" ht="24.95" customHeight="1">
      <c r="B60" s="104"/>
      <c r="D60" s="105" t="s">
        <v>140</v>
      </c>
      <c r="E60" s="106"/>
      <c r="F60" s="106"/>
      <c r="G60" s="106"/>
      <c r="H60" s="106"/>
      <c r="I60" s="106"/>
      <c r="J60" s="107">
        <f>J105</f>
        <v>0</v>
      </c>
      <c r="L60" s="104"/>
    </row>
    <row r="61" spans="2:47" s="9" customFormat="1" ht="19.899999999999999" customHeight="1">
      <c r="B61" s="108"/>
      <c r="D61" s="109" t="s">
        <v>141</v>
      </c>
      <c r="E61" s="110"/>
      <c r="F61" s="110"/>
      <c r="G61" s="110"/>
      <c r="H61" s="110"/>
      <c r="I61" s="110"/>
      <c r="J61" s="111">
        <f>J106</f>
        <v>0</v>
      </c>
      <c r="L61" s="108"/>
    </row>
    <row r="62" spans="2:47" s="9" customFormat="1" ht="19.899999999999999" customHeight="1">
      <c r="B62" s="108"/>
      <c r="D62" s="109" t="s">
        <v>142</v>
      </c>
      <c r="E62" s="110"/>
      <c r="F62" s="110"/>
      <c r="G62" s="110"/>
      <c r="H62" s="110"/>
      <c r="I62" s="110"/>
      <c r="J62" s="111">
        <f>J136</f>
        <v>0</v>
      </c>
      <c r="L62" s="108"/>
    </row>
    <row r="63" spans="2:47" s="9" customFormat="1" ht="19.899999999999999" customHeight="1">
      <c r="B63" s="108"/>
      <c r="D63" s="109" t="s">
        <v>143</v>
      </c>
      <c r="E63" s="110"/>
      <c r="F63" s="110"/>
      <c r="G63" s="110"/>
      <c r="H63" s="110"/>
      <c r="I63" s="110"/>
      <c r="J63" s="111">
        <f>J147</f>
        <v>0</v>
      </c>
      <c r="L63" s="108"/>
    </row>
    <row r="64" spans="2:47" s="9" customFormat="1" ht="19.899999999999999" customHeight="1">
      <c r="B64" s="108"/>
      <c r="D64" s="109" t="s">
        <v>144</v>
      </c>
      <c r="E64" s="110"/>
      <c r="F64" s="110"/>
      <c r="G64" s="110"/>
      <c r="H64" s="110"/>
      <c r="I64" s="110"/>
      <c r="J64" s="111">
        <f>J162</f>
        <v>0</v>
      </c>
      <c r="L64" s="108"/>
    </row>
    <row r="65" spans="2:12" s="9" customFormat="1" ht="19.899999999999999" customHeight="1">
      <c r="B65" s="108"/>
      <c r="D65" s="109" t="s">
        <v>145</v>
      </c>
      <c r="E65" s="110"/>
      <c r="F65" s="110"/>
      <c r="G65" s="110"/>
      <c r="H65" s="110"/>
      <c r="I65" s="110"/>
      <c r="J65" s="111">
        <f>J234</f>
        <v>0</v>
      </c>
      <c r="L65" s="108"/>
    </row>
    <row r="66" spans="2:12" s="9" customFormat="1" ht="19.899999999999999" customHeight="1">
      <c r="B66" s="108"/>
      <c r="D66" s="109" t="s">
        <v>146</v>
      </c>
      <c r="E66" s="110"/>
      <c r="F66" s="110"/>
      <c r="G66" s="110"/>
      <c r="H66" s="110"/>
      <c r="I66" s="110"/>
      <c r="J66" s="111">
        <f>J287</f>
        <v>0</v>
      </c>
      <c r="L66" s="108"/>
    </row>
    <row r="67" spans="2:12" s="9" customFormat="1" ht="19.899999999999999" customHeight="1">
      <c r="B67" s="108"/>
      <c r="D67" s="109" t="s">
        <v>147</v>
      </c>
      <c r="E67" s="110"/>
      <c r="F67" s="110"/>
      <c r="G67" s="110"/>
      <c r="H67" s="110"/>
      <c r="I67" s="110"/>
      <c r="J67" s="111">
        <f>J301</f>
        <v>0</v>
      </c>
      <c r="L67" s="108"/>
    </row>
    <row r="68" spans="2:12" s="8" customFormat="1" ht="24.95" customHeight="1">
      <c r="B68" s="104"/>
      <c r="D68" s="105" t="s">
        <v>148</v>
      </c>
      <c r="E68" s="106"/>
      <c r="F68" s="106"/>
      <c r="G68" s="106"/>
      <c r="H68" s="106"/>
      <c r="I68" s="106"/>
      <c r="J68" s="107">
        <f>J305</f>
        <v>0</v>
      </c>
      <c r="L68" s="104"/>
    </row>
    <row r="69" spans="2:12" s="9" customFormat="1" ht="19.899999999999999" customHeight="1">
      <c r="B69" s="108"/>
      <c r="D69" s="109" t="s">
        <v>149</v>
      </c>
      <c r="E69" s="110"/>
      <c r="F69" s="110"/>
      <c r="G69" s="110"/>
      <c r="H69" s="110"/>
      <c r="I69" s="110"/>
      <c r="J69" s="111">
        <f>J306</f>
        <v>0</v>
      </c>
      <c r="L69" s="108"/>
    </row>
    <row r="70" spans="2:12" s="9" customFormat="1" ht="19.899999999999999" customHeight="1">
      <c r="B70" s="108"/>
      <c r="D70" s="109" t="s">
        <v>150</v>
      </c>
      <c r="E70" s="110"/>
      <c r="F70" s="110"/>
      <c r="G70" s="110"/>
      <c r="H70" s="110"/>
      <c r="I70" s="110"/>
      <c r="J70" s="111">
        <f>J332</f>
        <v>0</v>
      </c>
      <c r="L70" s="108"/>
    </row>
    <row r="71" spans="2:12" s="9" customFormat="1" ht="19.899999999999999" customHeight="1">
      <c r="B71" s="108"/>
      <c r="D71" s="109" t="s">
        <v>151</v>
      </c>
      <c r="E71" s="110"/>
      <c r="F71" s="110"/>
      <c r="G71" s="110"/>
      <c r="H71" s="110"/>
      <c r="I71" s="110"/>
      <c r="J71" s="111">
        <f>J389</f>
        <v>0</v>
      </c>
      <c r="L71" s="108"/>
    </row>
    <row r="72" spans="2:12" s="9" customFormat="1" ht="19.899999999999999" customHeight="1">
      <c r="B72" s="108"/>
      <c r="D72" s="109" t="s">
        <v>152</v>
      </c>
      <c r="E72" s="110"/>
      <c r="F72" s="110"/>
      <c r="G72" s="110"/>
      <c r="H72" s="110"/>
      <c r="I72" s="110"/>
      <c r="J72" s="111">
        <f>J399</f>
        <v>0</v>
      </c>
      <c r="L72" s="108"/>
    </row>
    <row r="73" spans="2:12" s="9" customFormat="1" ht="19.899999999999999" customHeight="1">
      <c r="B73" s="108"/>
      <c r="D73" s="109" t="s">
        <v>153</v>
      </c>
      <c r="E73" s="110"/>
      <c r="F73" s="110"/>
      <c r="G73" s="110"/>
      <c r="H73" s="110"/>
      <c r="I73" s="110"/>
      <c r="J73" s="111">
        <f>J510</f>
        <v>0</v>
      </c>
      <c r="L73" s="108"/>
    </row>
    <row r="74" spans="2:12" s="9" customFormat="1" ht="19.899999999999999" customHeight="1">
      <c r="B74" s="108"/>
      <c r="D74" s="109" t="s">
        <v>154</v>
      </c>
      <c r="E74" s="110"/>
      <c r="F74" s="110"/>
      <c r="G74" s="110"/>
      <c r="H74" s="110"/>
      <c r="I74" s="110"/>
      <c r="J74" s="111">
        <f>J583</f>
        <v>0</v>
      </c>
      <c r="L74" s="108"/>
    </row>
    <row r="75" spans="2:12" s="9" customFormat="1" ht="19.899999999999999" customHeight="1">
      <c r="B75" s="108"/>
      <c r="D75" s="109" t="s">
        <v>155</v>
      </c>
      <c r="E75" s="110"/>
      <c r="F75" s="110"/>
      <c r="G75" s="110"/>
      <c r="H75" s="110"/>
      <c r="I75" s="110"/>
      <c r="J75" s="111">
        <f>J620</f>
        <v>0</v>
      </c>
      <c r="L75" s="108"/>
    </row>
    <row r="76" spans="2:12" s="9" customFormat="1" ht="19.899999999999999" customHeight="1">
      <c r="B76" s="108"/>
      <c r="D76" s="109" t="s">
        <v>156</v>
      </c>
      <c r="E76" s="110"/>
      <c r="F76" s="110"/>
      <c r="G76" s="110"/>
      <c r="H76" s="110"/>
      <c r="I76" s="110"/>
      <c r="J76" s="111">
        <f>J654</f>
        <v>0</v>
      </c>
      <c r="L76" s="108"/>
    </row>
    <row r="77" spans="2:12" s="9" customFormat="1" ht="19.899999999999999" customHeight="1">
      <c r="B77" s="108"/>
      <c r="D77" s="109" t="s">
        <v>157</v>
      </c>
      <c r="E77" s="110"/>
      <c r="F77" s="110"/>
      <c r="G77" s="110"/>
      <c r="H77" s="110"/>
      <c r="I77" s="110"/>
      <c r="J77" s="111">
        <f>J668</f>
        <v>0</v>
      </c>
      <c r="L77" s="108"/>
    </row>
    <row r="78" spans="2:12" s="9" customFormat="1" ht="19.899999999999999" customHeight="1">
      <c r="B78" s="108"/>
      <c r="D78" s="109" t="s">
        <v>158</v>
      </c>
      <c r="E78" s="110"/>
      <c r="F78" s="110"/>
      <c r="G78" s="110"/>
      <c r="H78" s="110"/>
      <c r="I78" s="110"/>
      <c r="J78" s="111">
        <f>J687</f>
        <v>0</v>
      </c>
      <c r="L78" s="108"/>
    </row>
    <row r="79" spans="2:12" s="8" customFormat="1" ht="24.95" customHeight="1">
      <c r="B79" s="104"/>
      <c r="D79" s="105" t="s">
        <v>159</v>
      </c>
      <c r="E79" s="106"/>
      <c r="F79" s="106"/>
      <c r="G79" s="106"/>
      <c r="H79" s="106"/>
      <c r="I79" s="106"/>
      <c r="J79" s="107">
        <f>J712</f>
        <v>0</v>
      </c>
      <c r="L79" s="104"/>
    </row>
    <row r="80" spans="2:12" s="8" customFormat="1" ht="24.95" customHeight="1">
      <c r="B80" s="104"/>
      <c r="D80" s="105" t="s">
        <v>160</v>
      </c>
      <c r="E80" s="106"/>
      <c r="F80" s="106"/>
      <c r="G80" s="106"/>
      <c r="H80" s="106"/>
      <c r="I80" s="106"/>
      <c r="J80" s="107">
        <f>J717</f>
        <v>0</v>
      </c>
      <c r="L80" s="104"/>
    </row>
    <row r="81" spans="2:12" s="9" customFormat="1" ht="19.899999999999999" customHeight="1">
      <c r="B81" s="108"/>
      <c r="D81" s="109" t="s">
        <v>161</v>
      </c>
      <c r="E81" s="110"/>
      <c r="F81" s="110"/>
      <c r="G81" s="110"/>
      <c r="H81" s="110"/>
      <c r="I81" s="110"/>
      <c r="J81" s="111">
        <f>J718</f>
        <v>0</v>
      </c>
      <c r="L81" s="108"/>
    </row>
    <row r="82" spans="2:12" s="9" customFormat="1" ht="19.899999999999999" customHeight="1">
      <c r="B82" s="108"/>
      <c r="D82" s="109" t="s">
        <v>162</v>
      </c>
      <c r="E82" s="110"/>
      <c r="F82" s="110"/>
      <c r="G82" s="110"/>
      <c r="H82" s="110"/>
      <c r="I82" s="110"/>
      <c r="J82" s="111">
        <f>J755</f>
        <v>0</v>
      </c>
      <c r="L82" s="108"/>
    </row>
    <row r="83" spans="2:12" s="9" customFormat="1" ht="19.899999999999999" customHeight="1">
      <c r="B83" s="108"/>
      <c r="D83" s="109" t="s">
        <v>163</v>
      </c>
      <c r="E83" s="110"/>
      <c r="F83" s="110"/>
      <c r="G83" s="110"/>
      <c r="H83" s="110"/>
      <c r="I83" s="110"/>
      <c r="J83" s="111">
        <f>J786</f>
        <v>0</v>
      </c>
      <c r="L83" s="108"/>
    </row>
    <row r="84" spans="2:12" s="9" customFormat="1" ht="19.899999999999999" customHeight="1">
      <c r="B84" s="108"/>
      <c r="D84" s="109" t="s">
        <v>164</v>
      </c>
      <c r="E84" s="110"/>
      <c r="F84" s="110"/>
      <c r="G84" s="110"/>
      <c r="H84" s="110"/>
      <c r="I84" s="110"/>
      <c r="J84" s="111">
        <f>J819</f>
        <v>0</v>
      </c>
      <c r="L84" s="108"/>
    </row>
    <row r="85" spans="2:12" s="1" customFormat="1" ht="21.75" customHeight="1">
      <c r="B85" s="33"/>
      <c r="L85" s="33"/>
    </row>
    <row r="86" spans="2:12" s="1" customFormat="1" ht="6.95" customHeight="1">
      <c r="B86" s="42"/>
      <c r="C86" s="43"/>
      <c r="D86" s="43"/>
      <c r="E86" s="43"/>
      <c r="F86" s="43"/>
      <c r="G86" s="43"/>
      <c r="H86" s="43"/>
      <c r="I86" s="43"/>
      <c r="J86" s="43"/>
      <c r="K86" s="43"/>
      <c r="L86" s="33"/>
    </row>
    <row r="90" spans="2:12" s="1" customFormat="1" ht="6.95" customHeight="1">
      <c r="B90" s="44"/>
      <c r="C90" s="45"/>
      <c r="D90" s="45"/>
      <c r="E90" s="45"/>
      <c r="F90" s="45"/>
      <c r="G90" s="45"/>
      <c r="H90" s="45"/>
      <c r="I90" s="45"/>
      <c r="J90" s="45"/>
      <c r="K90" s="45"/>
      <c r="L90" s="33"/>
    </row>
    <row r="91" spans="2:12" s="1" customFormat="1" ht="24.95" customHeight="1">
      <c r="B91" s="33"/>
      <c r="C91" s="22" t="s">
        <v>165</v>
      </c>
      <c r="L91" s="33"/>
    </row>
    <row r="92" spans="2:12" s="1" customFormat="1" ht="6.95" customHeight="1">
      <c r="B92" s="33"/>
      <c r="L92" s="33"/>
    </row>
    <row r="93" spans="2:12" s="1" customFormat="1" ht="12" customHeight="1">
      <c r="B93" s="33"/>
      <c r="C93" s="28" t="s">
        <v>16</v>
      </c>
      <c r="L93" s="33"/>
    </row>
    <row r="94" spans="2:12" s="1" customFormat="1" ht="16.5" customHeight="1">
      <c r="B94" s="33"/>
      <c r="E94" s="323" t="str">
        <f>E7</f>
        <v>Stavební úpravy obj. pro pečovatelskou službu</v>
      </c>
      <c r="F94" s="324"/>
      <c r="G94" s="324"/>
      <c r="H94" s="324"/>
      <c r="L94" s="33"/>
    </row>
    <row r="95" spans="2:12" s="1" customFormat="1" ht="12" customHeight="1">
      <c r="B95" s="33"/>
      <c r="C95" s="28" t="s">
        <v>134</v>
      </c>
      <c r="L95" s="33"/>
    </row>
    <row r="96" spans="2:12" s="1" customFormat="1" ht="30" customHeight="1">
      <c r="B96" s="33"/>
      <c r="E96" s="287" t="str">
        <f>E9</f>
        <v>20-009-200.1 - Stavební úpravy SO 01 Pečovatelská služba 1.NP</v>
      </c>
      <c r="F96" s="325"/>
      <c r="G96" s="325"/>
      <c r="H96" s="325"/>
      <c r="L96" s="33"/>
    </row>
    <row r="97" spans="2:65" s="1" customFormat="1" ht="6.95" customHeight="1">
      <c r="B97" s="33"/>
      <c r="L97" s="33"/>
    </row>
    <row r="98" spans="2:65" s="1" customFormat="1" ht="12" customHeight="1">
      <c r="B98" s="33"/>
      <c r="C98" s="28" t="s">
        <v>21</v>
      </c>
      <c r="F98" s="26" t="str">
        <f>F12</f>
        <v>Neštěmická 795/37, Krásné Březno</v>
      </c>
      <c r="I98" s="28" t="s">
        <v>23</v>
      </c>
      <c r="J98" s="50" t="str">
        <f>IF(J12="","",J12)</f>
        <v>29. 11. 2024</v>
      </c>
      <c r="L98" s="33"/>
    </row>
    <row r="99" spans="2:65" s="1" customFormat="1" ht="6.95" customHeight="1">
      <c r="B99" s="33"/>
      <c r="L99" s="33"/>
    </row>
    <row r="100" spans="2:65" s="1" customFormat="1" ht="25.7" customHeight="1">
      <c r="B100" s="33"/>
      <c r="C100" s="28" t="s">
        <v>25</v>
      </c>
      <c r="F100" s="26" t="str">
        <f>E15</f>
        <v>Statutární město Ústí nad Labem</v>
      </c>
      <c r="I100" s="28" t="s">
        <v>31</v>
      </c>
      <c r="J100" s="31" t="str">
        <f>E21</f>
        <v>G DESIGN, spol. s.r.o.</v>
      </c>
      <c r="L100" s="33"/>
    </row>
    <row r="101" spans="2:65" s="1" customFormat="1" ht="25.7" customHeight="1">
      <c r="B101" s="33"/>
      <c r="C101" s="28" t="s">
        <v>29</v>
      </c>
      <c r="F101" s="26" t="str">
        <f>IF(E18="","",E18)</f>
        <v>Vyplň údaj</v>
      </c>
      <c r="I101" s="28" t="s">
        <v>36</v>
      </c>
      <c r="J101" s="31" t="str">
        <f>E24</f>
        <v>G DESIGN, spol. s.r.o.</v>
      </c>
      <c r="L101" s="33"/>
    </row>
    <row r="102" spans="2:65" s="1" customFormat="1" ht="10.35" customHeight="1">
      <c r="B102" s="33"/>
      <c r="L102" s="33"/>
    </row>
    <row r="103" spans="2:65" s="10" customFormat="1" ht="29.25" customHeight="1">
      <c r="B103" s="112"/>
      <c r="C103" s="113" t="s">
        <v>166</v>
      </c>
      <c r="D103" s="114" t="s">
        <v>58</v>
      </c>
      <c r="E103" s="114" t="s">
        <v>54</v>
      </c>
      <c r="F103" s="114" t="s">
        <v>55</v>
      </c>
      <c r="G103" s="114" t="s">
        <v>167</v>
      </c>
      <c r="H103" s="114" t="s">
        <v>168</v>
      </c>
      <c r="I103" s="114" t="s">
        <v>169</v>
      </c>
      <c r="J103" s="114" t="s">
        <v>138</v>
      </c>
      <c r="K103" s="115" t="s">
        <v>170</v>
      </c>
      <c r="L103" s="112"/>
      <c r="M103" s="57" t="s">
        <v>19</v>
      </c>
      <c r="N103" s="58" t="s">
        <v>43</v>
      </c>
      <c r="O103" s="58" t="s">
        <v>171</v>
      </c>
      <c r="P103" s="58" t="s">
        <v>172</v>
      </c>
      <c r="Q103" s="58" t="s">
        <v>173</v>
      </c>
      <c r="R103" s="58" t="s">
        <v>174</v>
      </c>
      <c r="S103" s="58" t="s">
        <v>175</v>
      </c>
      <c r="T103" s="59" t="s">
        <v>176</v>
      </c>
    </row>
    <row r="104" spans="2:65" s="1" customFormat="1" ht="22.9" customHeight="1">
      <c r="B104" s="33"/>
      <c r="C104" s="62" t="s">
        <v>177</v>
      </c>
      <c r="J104" s="116">
        <f>BK104</f>
        <v>0</v>
      </c>
      <c r="L104" s="33"/>
      <c r="M104" s="60"/>
      <c r="N104" s="51"/>
      <c r="O104" s="51"/>
      <c r="P104" s="117">
        <f>P105+P305+P712+P717</f>
        <v>0</v>
      </c>
      <c r="Q104" s="51"/>
      <c r="R104" s="117">
        <f>R105+R305+R712+R717</f>
        <v>247.38001496000001</v>
      </c>
      <c r="S104" s="51"/>
      <c r="T104" s="118">
        <f>T105+T305+T712+T717</f>
        <v>198.34517270000001</v>
      </c>
      <c r="AT104" s="18" t="s">
        <v>72</v>
      </c>
      <c r="AU104" s="18" t="s">
        <v>139</v>
      </c>
      <c r="BK104" s="119">
        <f>BK105+BK305+BK712+BK717</f>
        <v>0</v>
      </c>
    </row>
    <row r="105" spans="2:65" s="11" customFormat="1" ht="25.9" customHeight="1">
      <c r="B105" s="120"/>
      <c r="D105" s="121" t="s">
        <v>72</v>
      </c>
      <c r="E105" s="122" t="s">
        <v>178</v>
      </c>
      <c r="F105" s="122" t="s">
        <v>179</v>
      </c>
      <c r="I105" s="123"/>
      <c r="J105" s="124">
        <f>BK105</f>
        <v>0</v>
      </c>
      <c r="L105" s="120"/>
      <c r="M105" s="125"/>
      <c r="P105" s="126">
        <f>P106+P136+P147+P162+P234+P287+P301</f>
        <v>0</v>
      </c>
      <c r="R105" s="126">
        <f>R106+R136+R147+R162+R234+R287+R301</f>
        <v>228.75289720000001</v>
      </c>
      <c r="T105" s="127">
        <f>T106+T136+T147+T162+T234+T287+T301</f>
        <v>189.70150000000001</v>
      </c>
      <c r="AR105" s="121" t="s">
        <v>81</v>
      </c>
      <c r="AT105" s="128" t="s">
        <v>72</v>
      </c>
      <c r="AU105" s="128" t="s">
        <v>73</v>
      </c>
      <c r="AY105" s="121" t="s">
        <v>180</v>
      </c>
      <c r="BK105" s="129">
        <f>BK106+BK136+BK147+BK162+BK234+BK287+BK301</f>
        <v>0</v>
      </c>
    </row>
    <row r="106" spans="2:65" s="11" customFormat="1" ht="22.9" customHeight="1">
      <c r="B106" s="120"/>
      <c r="D106" s="121" t="s">
        <v>72</v>
      </c>
      <c r="E106" s="130" t="s">
        <v>81</v>
      </c>
      <c r="F106" s="130" t="s">
        <v>181</v>
      </c>
      <c r="I106" s="123"/>
      <c r="J106" s="131">
        <f>BK106</f>
        <v>0</v>
      </c>
      <c r="L106" s="120"/>
      <c r="M106" s="125"/>
      <c r="P106" s="126">
        <f>SUM(P107:P135)</f>
        <v>0</v>
      </c>
      <c r="R106" s="126">
        <f>SUM(R107:R135)</f>
        <v>0</v>
      </c>
      <c r="T106" s="127">
        <f>SUM(T107:T135)</f>
        <v>72.000500000000002</v>
      </c>
      <c r="AR106" s="121" t="s">
        <v>81</v>
      </c>
      <c r="AT106" s="128" t="s">
        <v>72</v>
      </c>
      <c r="AU106" s="128" t="s">
        <v>81</v>
      </c>
      <c r="AY106" s="121" t="s">
        <v>180</v>
      </c>
      <c r="BK106" s="129">
        <f>SUM(BK107:BK135)</f>
        <v>0</v>
      </c>
    </row>
    <row r="107" spans="2:65" s="1" customFormat="1" ht="24.2" customHeight="1">
      <c r="B107" s="33"/>
      <c r="C107" s="132" t="s">
        <v>81</v>
      </c>
      <c r="D107" s="132" t="s">
        <v>182</v>
      </c>
      <c r="E107" s="133" t="s">
        <v>183</v>
      </c>
      <c r="F107" s="134" t="s">
        <v>184</v>
      </c>
      <c r="G107" s="135" t="s">
        <v>185</v>
      </c>
      <c r="H107" s="136">
        <v>37.895000000000003</v>
      </c>
      <c r="I107" s="137"/>
      <c r="J107" s="138">
        <f>ROUND(I107*H107,2)</f>
        <v>0</v>
      </c>
      <c r="K107" s="134" t="s">
        <v>186</v>
      </c>
      <c r="L107" s="33"/>
      <c r="M107" s="139" t="s">
        <v>19</v>
      </c>
      <c r="N107" s="140" t="s">
        <v>44</v>
      </c>
      <c r="P107" s="141">
        <f>O107*H107</f>
        <v>0</v>
      </c>
      <c r="Q107" s="141">
        <v>0</v>
      </c>
      <c r="R107" s="141">
        <f>Q107*H107</f>
        <v>0</v>
      </c>
      <c r="S107" s="141">
        <v>1.9</v>
      </c>
      <c r="T107" s="142">
        <f>S107*H107</f>
        <v>72.000500000000002</v>
      </c>
      <c r="AR107" s="143" t="s">
        <v>187</v>
      </c>
      <c r="AT107" s="143" t="s">
        <v>182</v>
      </c>
      <c r="AU107" s="143" t="s">
        <v>83</v>
      </c>
      <c r="AY107" s="18" t="s">
        <v>180</v>
      </c>
      <c r="BE107" s="144">
        <f>IF(N107="základní",J107,0)</f>
        <v>0</v>
      </c>
      <c r="BF107" s="144">
        <f>IF(N107="snížená",J107,0)</f>
        <v>0</v>
      </c>
      <c r="BG107" s="144">
        <f>IF(N107="zákl. přenesená",J107,0)</f>
        <v>0</v>
      </c>
      <c r="BH107" s="144">
        <f>IF(N107="sníž. přenesená",J107,0)</f>
        <v>0</v>
      </c>
      <c r="BI107" s="144">
        <f>IF(N107="nulová",J107,0)</f>
        <v>0</v>
      </c>
      <c r="BJ107" s="18" t="s">
        <v>81</v>
      </c>
      <c r="BK107" s="144">
        <f>ROUND(I107*H107,2)</f>
        <v>0</v>
      </c>
      <c r="BL107" s="18" t="s">
        <v>187</v>
      </c>
      <c r="BM107" s="143" t="s">
        <v>188</v>
      </c>
    </row>
    <row r="108" spans="2:65" s="1" customFormat="1" ht="29.25">
      <c r="B108" s="33"/>
      <c r="D108" s="145" t="s">
        <v>189</v>
      </c>
      <c r="F108" s="146" t="s">
        <v>190</v>
      </c>
      <c r="I108" s="147"/>
      <c r="L108" s="33"/>
      <c r="M108" s="148"/>
      <c r="T108" s="54"/>
      <c r="AT108" s="18" t="s">
        <v>189</v>
      </c>
      <c r="AU108" s="18" t="s">
        <v>83</v>
      </c>
    </row>
    <row r="109" spans="2:65" s="1" customFormat="1" ht="11.25">
      <c r="B109" s="33"/>
      <c r="D109" s="149" t="s">
        <v>191</v>
      </c>
      <c r="F109" s="150" t="s">
        <v>192</v>
      </c>
      <c r="I109" s="147"/>
      <c r="L109" s="33"/>
      <c r="M109" s="148"/>
      <c r="T109" s="54"/>
      <c r="AT109" s="18" t="s">
        <v>191</v>
      </c>
      <c r="AU109" s="18" t="s">
        <v>83</v>
      </c>
    </row>
    <row r="110" spans="2:65" s="12" customFormat="1" ht="22.5">
      <c r="B110" s="151"/>
      <c r="D110" s="145" t="s">
        <v>193</v>
      </c>
      <c r="E110" s="152" t="s">
        <v>19</v>
      </c>
      <c r="F110" s="153" t="s">
        <v>194</v>
      </c>
      <c r="H110" s="152" t="s">
        <v>19</v>
      </c>
      <c r="I110" s="154"/>
      <c r="L110" s="151"/>
      <c r="M110" s="155"/>
      <c r="T110" s="156"/>
      <c r="AT110" s="152" t="s">
        <v>193</v>
      </c>
      <c r="AU110" s="152" t="s">
        <v>83</v>
      </c>
      <c r="AV110" s="12" t="s">
        <v>81</v>
      </c>
      <c r="AW110" s="12" t="s">
        <v>35</v>
      </c>
      <c r="AX110" s="12" t="s">
        <v>73</v>
      </c>
      <c r="AY110" s="152" t="s">
        <v>180</v>
      </c>
    </row>
    <row r="111" spans="2:65" s="13" customFormat="1" ht="11.25">
      <c r="B111" s="157"/>
      <c r="D111" s="145" t="s">
        <v>193</v>
      </c>
      <c r="E111" s="158" t="s">
        <v>19</v>
      </c>
      <c r="F111" s="159" t="s">
        <v>195</v>
      </c>
      <c r="H111" s="160">
        <v>37.895000000000003</v>
      </c>
      <c r="I111" s="161"/>
      <c r="L111" s="157"/>
      <c r="M111" s="162"/>
      <c r="T111" s="163"/>
      <c r="AT111" s="158" t="s">
        <v>193</v>
      </c>
      <c r="AU111" s="158" t="s">
        <v>83</v>
      </c>
      <c r="AV111" s="13" t="s">
        <v>83</v>
      </c>
      <c r="AW111" s="13" t="s">
        <v>35</v>
      </c>
      <c r="AX111" s="13" t="s">
        <v>81</v>
      </c>
      <c r="AY111" s="158" t="s">
        <v>180</v>
      </c>
    </row>
    <row r="112" spans="2:65" s="1" customFormat="1" ht="24.2" customHeight="1">
      <c r="B112" s="33"/>
      <c r="C112" s="132" t="s">
        <v>83</v>
      </c>
      <c r="D112" s="132" t="s">
        <v>182</v>
      </c>
      <c r="E112" s="133" t="s">
        <v>196</v>
      </c>
      <c r="F112" s="134" t="s">
        <v>197</v>
      </c>
      <c r="G112" s="135" t="s">
        <v>185</v>
      </c>
      <c r="H112" s="136">
        <v>19.452999999999999</v>
      </c>
      <c r="I112" s="137"/>
      <c r="J112" s="138">
        <f>ROUND(I112*H112,2)</f>
        <v>0</v>
      </c>
      <c r="K112" s="134" t="s">
        <v>186</v>
      </c>
      <c r="L112" s="33"/>
      <c r="M112" s="139" t="s">
        <v>19</v>
      </c>
      <c r="N112" s="140" t="s">
        <v>44</v>
      </c>
      <c r="P112" s="141">
        <f>O112*H112</f>
        <v>0</v>
      </c>
      <c r="Q112" s="141">
        <v>0</v>
      </c>
      <c r="R112" s="141">
        <f>Q112*H112</f>
        <v>0</v>
      </c>
      <c r="S112" s="141">
        <v>0</v>
      </c>
      <c r="T112" s="142">
        <f>S112*H112</f>
        <v>0</v>
      </c>
      <c r="AR112" s="143" t="s">
        <v>187</v>
      </c>
      <c r="AT112" s="143" t="s">
        <v>182</v>
      </c>
      <c r="AU112" s="143" t="s">
        <v>83</v>
      </c>
      <c r="AY112" s="18" t="s">
        <v>180</v>
      </c>
      <c r="BE112" s="144">
        <f>IF(N112="základní",J112,0)</f>
        <v>0</v>
      </c>
      <c r="BF112" s="144">
        <f>IF(N112="snížená",J112,0)</f>
        <v>0</v>
      </c>
      <c r="BG112" s="144">
        <f>IF(N112="zákl. přenesená",J112,0)</f>
        <v>0</v>
      </c>
      <c r="BH112" s="144">
        <f>IF(N112="sníž. přenesená",J112,0)</f>
        <v>0</v>
      </c>
      <c r="BI112" s="144">
        <f>IF(N112="nulová",J112,0)</f>
        <v>0</v>
      </c>
      <c r="BJ112" s="18" t="s">
        <v>81</v>
      </c>
      <c r="BK112" s="144">
        <f>ROUND(I112*H112,2)</f>
        <v>0</v>
      </c>
      <c r="BL112" s="18" t="s">
        <v>187</v>
      </c>
      <c r="BM112" s="143" t="s">
        <v>198</v>
      </c>
    </row>
    <row r="113" spans="2:65" s="1" customFormat="1" ht="19.5">
      <c r="B113" s="33"/>
      <c r="D113" s="145" t="s">
        <v>189</v>
      </c>
      <c r="F113" s="146" t="s">
        <v>199</v>
      </c>
      <c r="I113" s="147"/>
      <c r="L113" s="33"/>
      <c r="M113" s="148"/>
      <c r="T113" s="54"/>
      <c r="AT113" s="18" t="s">
        <v>189</v>
      </c>
      <c r="AU113" s="18" t="s">
        <v>83</v>
      </c>
    </row>
    <row r="114" spans="2:65" s="1" customFormat="1" ht="11.25">
      <c r="B114" s="33"/>
      <c r="D114" s="149" t="s">
        <v>191</v>
      </c>
      <c r="F114" s="150" t="s">
        <v>200</v>
      </c>
      <c r="I114" s="147"/>
      <c r="L114" s="33"/>
      <c r="M114" s="148"/>
      <c r="T114" s="54"/>
      <c r="AT114" s="18" t="s">
        <v>191</v>
      </c>
      <c r="AU114" s="18" t="s">
        <v>83</v>
      </c>
    </row>
    <row r="115" spans="2:65" s="12" customFormat="1" ht="22.5">
      <c r="B115" s="151"/>
      <c r="D115" s="145" t="s">
        <v>193</v>
      </c>
      <c r="E115" s="152" t="s">
        <v>19</v>
      </c>
      <c r="F115" s="153" t="s">
        <v>201</v>
      </c>
      <c r="H115" s="152" t="s">
        <v>19</v>
      </c>
      <c r="I115" s="154"/>
      <c r="L115" s="151"/>
      <c r="M115" s="155"/>
      <c r="T115" s="156"/>
      <c r="AT115" s="152" t="s">
        <v>193</v>
      </c>
      <c r="AU115" s="152" t="s">
        <v>83</v>
      </c>
      <c r="AV115" s="12" t="s">
        <v>81</v>
      </c>
      <c r="AW115" s="12" t="s">
        <v>35</v>
      </c>
      <c r="AX115" s="12" t="s">
        <v>73</v>
      </c>
      <c r="AY115" s="152" t="s">
        <v>180</v>
      </c>
    </row>
    <row r="116" spans="2:65" s="13" customFormat="1" ht="11.25">
      <c r="B116" s="157"/>
      <c r="D116" s="145" t="s">
        <v>193</v>
      </c>
      <c r="E116" s="158" t="s">
        <v>19</v>
      </c>
      <c r="F116" s="159" t="s">
        <v>202</v>
      </c>
      <c r="H116" s="160">
        <v>19.452999999999999</v>
      </c>
      <c r="I116" s="161"/>
      <c r="L116" s="157"/>
      <c r="M116" s="162"/>
      <c r="T116" s="163"/>
      <c r="AT116" s="158" t="s">
        <v>193</v>
      </c>
      <c r="AU116" s="158" t="s">
        <v>83</v>
      </c>
      <c r="AV116" s="13" t="s">
        <v>83</v>
      </c>
      <c r="AW116" s="13" t="s">
        <v>35</v>
      </c>
      <c r="AX116" s="13" t="s">
        <v>81</v>
      </c>
      <c r="AY116" s="158" t="s">
        <v>180</v>
      </c>
    </row>
    <row r="117" spans="2:65" s="1" customFormat="1" ht="37.9" customHeight="1">
      <c r="B117" s="33"/>
      <c r="C117" s="132" t="s">
        <v>203</v>
      </c>
      <c r="D117" s="132" t="s">
        <v>182</v>
      </c>
      <c r="E117" s="133" t="s">
        <v>204</v>
      </c>
      <c r="F117" s="134" t="s">
        <v>205</v>
      </c>
      <c r="G117" s="135" t="s">
        <v>185</v>
      </c>
      <c r="H117" s="136">
        <v>19.452999999999999</v>
      </c>
      <c r="I117" s="137"/>
      <c r="J117" s="138">
        <f>ROUND(I117*H117,2)</f>
        <v>0</v>
      </c>
      <c r="K117" s="134" t="s">
        <v>186</v>
      </c>
      <c r="L117" s="33"/>
      <c r="M117" s="139" t="s">
        <v>19</v>
      </c>
      <c r="N117" s="140" t="s">
        <v>44</v>
      </c>
      <c r="P117" s="141">
        <f>O117*H117</f>
        <v>0</v>
      </c>
      <c r="Q117" s="141">
        <v>0</v>
      </c>
      <c r="R117" s="141">
        <f>Q117*H117</f>
        <v>0</v>
      </c>
      <c r="S117" s="141">
        <v>0</v>
      </c>
      <c r="T117" s="142">
        <f>S117*H117</f>
        <v>0</v>
      </c>
      <c r="AR117" s="143" t="s">
        <v>187</v>
      </c>
      <c r="AT117" s="143" t="s">
        <v>182</v>
      </c>
      <c r="AU117" s="143" t="s">
        <v>83</v>
      </c>
      <c r="AY117" s="18" t="s">
        <v>180</v>
      </c>
      <c r="BE117" s="144">
        <f>IF(N117="základní",J117,0)</f>
        <v>0</v>
      </c>
      <c r="BF117" s="144">
        <f>IF(N117="snížená",J117,0)</f>
        <v>0</v>
      </c>
      <c r="BG117" s="144">
        <f>IF(N117="zákl. přenesená",J117,0)</f>
        <v>0</v>
      </c>
      <c r="BH117" s="144">
        <f>IF(N117="sníž. přenesená",J117,0)</f>
        <v>0</v>
      </c>
      <c r="BI117" s="144">
        <f>IF(N117="nulová",J117,0)</f>
        <v>0</v>
      </c>
      <c r="BJ117" s="18" t="s">
        <v>81</v>
      </c>
      <c r="BK117" s="144">
        <f>ROUND(I117*H117,2)</f>
        <v>0</v>
      </c>
      <c r="BL117" s="18" t="s">
        <v>187</v>
      </c>
      <c r="BM117" s="143" t="s">
        <v>206</v>
      </c>
    </row>
    <row r="118" spans="2:65" s="1" customFormat="1" ht="39">
      <c r="B118" s="33"/>
      <c r="D118" s="145" t="s">
        <v>189</v>
      </c>
      <c r="F118" s="146" t="s">
        <v>207</v>
      </c>
      <c r="I118" s="147"/>
      <c r="L118" s="33"/>
      <c r="M118" s="148"/>
      <c r="T118" s="54"/>
      <c r="AT118" s="18" t="s">
        <v>189</v>
      </c>
      <c r="AU118" s="18" t="s">
        <v>83</v>
      </c>
    </row>
    <row r="119" spans="2:65" s="1" customFormat="1" ht="11.25">
      <c r="B119" s="33"/>
      <c r="D119" s="149" t="s">
        <v>191</v>
      </c>
      <c r="F119" s="150" t="s">
        <v>208</v>
      </c>
      <c r="I119" s="147"/>
      <c r="L119" s="33"/>
      <c r="M119" s="148"/>
      <c r="T119" s="54"/>
      <c r="AT119" s="18" t="s">
        <v>191</v>
      </c>
      <c r="AU119" s="18" t="s">
        <v>83</v>
      </c>
    </row>
    <row r="120" spans="2:65" s="13" customFormat="1" ht="11.25">
      <c r="B120" s="157"/>
      <c r="D120" s="145" t="s">
        <v>193</v>
      </c>
      <c r="E120" s="158" t="s">
        <v>19</v>
      </c>
      <c r="F120" s="159" t="s">
        <v>209</v>
      </c>
      <c r="H120" s="160">
        <v>19.452999999999999</v>
      </c>
      <c r="I120" s="161"/>
      <c r="L120" s="157"/>
      <c r="M120" s="162"/>
      <c r="T120" s="163"/>
      <c r="AT120" s="158" t="s">
        <v>193</v>
      </c>
      <c r="AU120" s="158" t="s">
        <v>83</v>
      </c>
      <c r="AV120" s="13" t="s">
        <v>83</v>
      </c>
      <c r="AW120" s="13" t="s">
        <v>35</v>
      </c>
      <c r="AX120" s="13" t="s">
        <v>81</v>
      </c>
      <c r="AY120" s="158" t="s">
        <v>180</v>
      </c>
    </row>
    <row r="121" spans="2:65" s="1" customFormat="1" ht="37.9" customHeight="1">
      <c r="B121" s="33"/>
      <c r="C121" s="132" t="s">
        <v>187</v>
      </c>
      <c r="D121" s="132" t="s">
        <v>182</v>
      </c>
      <c r="E121" s="133" t="s">
        <v>210</v>
      </c>
      <c r="F121" s="134" t="s">
        <v>211</v>
      </c>
      <c r="G121" s="135" t="s">
        <v>185</v>
      </c>
      <c r="H121" s="136">
        <v>175.077</v>
      </c>
      <c r="I121" s="137"/>
      <c r="J121" s="138">
        <f>ROUND(I121*H121,2)</f>
        <v>0</v>
      </c>
      <c r="K121" s="134" t="s">
        <v>186</v>
      </c>
      <c r="L121" s="33"/>
      <c r="M121" s="139" t="s">
        <v>19</v>
      </c>
      <c r="N121" s="140" t="s">
        <v>44</v>
      </c>
      <c r="P121" s="141">
        <f>O121*H121</f>
        <v>0</v>
      </c>
      <c r="Q121" s="141">
        <v>0</v>
      </c>
      <c r="R121" s="141">
        <f>Q121*H121</f>
        <v>0</v>
      </c>
      <c r="S121" s="141">
        <v>0</v>
      </c>
      <c r="T121" s="142">
        <f>S121*H121</f>
        <v>0</v>
      </c>
      <c r="AR121" s="143" t="s">
        <v>187</v>
      </c>
      <c r="AT121" s="143" t="s">
        <v>182</v>
      </c>
      <c r="AU121" s="143" t="s">
        <v>83</v>
      </c>
      <c r="AY121" s="18" t="s">
        <v>180</v>
      </c>
      <c r="BE121" s="144">
        <f>IF(N121="základní",J121,0)</f>
        <v>0</v>
      </c>
      <c r="BF121" s="144">
        <f>IF(N121="snížená",J121,0)</f>
        <v>0</v>
      </c>
      <c r="BG121" s="144">
        <f>IF(N121="zákl. přenesená",J121,0)</f>
        <v>0</v>
      </c>
      <c r="BH121" s="144">
        <f>IF(N121="sníž. přenesená",J121,0)</f>
        <v>0</v>
      </c>
      <c r="BI121" s="144">
        <f>IF(N121="nulová",J121,0)</f>
        <v>0</v>
      </c>
      <c r="BJ121" s="18" t="s">
        <v>81</v>
      </c>
      <c r="BK121" s="144">
        <f>ROUND(I121*H121,2)</f>
        <v>0</v>
      </c>
      <c r="BL121" s="18" t="s">
        <v>187</v>
      </c>
      <c r="BM121" s="143" t="s">
        <v>212</v>
      </c>
    </row>
    <row r="122" spans="2:65" s="1" customFormat="1" ht="48.75">
      <c r="B122" s="33"/>
      <c r="D122" s="145" t="s">
        <v>189</v>
      </c>
      <c r="F122" s="146" t="s">
        <v>213</v>
      </c>
      <c r="I122" s="147"/>
      <c r="L122" s="33"/>
      <c r="M122" s="148"/>
      <c r="T122" s="54"/>
      <c r="AT122" s="18" t="s">
        <v>189</v>
      </c>
      <c r="AU122" s="18" t="s">
        <v>83</v>
      </c>
    </row>
    <row r="123" spans="2:65" s="1" customFormat="1" ht="11.25">
      <c r="B123" s="33"/>
      <c r="D123" s="149" t="s">
        <v>191</v>
      </c>
      <c r="F123" s="150" t="s">
        <v>214</v>
      </c>
      <c r="I123" s="147"/>
      <c r="L123" s="33"/>
      <c r="M123" s="148"/>
      <c r="T123" s="54"/>
      <c r="AT123" s="18" t="s">
        <v>191</v>
      </c>
      <c r="AU123" s="18" t="s">
        <v>83</v>
      </c>
    </row>
    <row r="124" spans="2:65" s="13" customFormat="1" ht="11.25">
      <c r="B124" s="157"/>
      <c r="D124" s="145" t="s">
        <v>193</v>
      </c>
      <c r="F124" s="159" t="s">
        <v>215</v>
      </c>
      <c r="H124" s="160">
        <v>175.077</v>
      </c>
      <c r="I124" s="161"/>
      <c r="L124" s="157"/>
      <c r="M124" s="162"/>
      <c r="T124" s="163"/>
      <c r="AT124" s="158" t="s">
        <v>193</v>
      </c>
      <c r="AU124" s="158" t="s">
        <v>83</v>
      </c>
      <c r="AV124" s="13" t="s">
        <v>83</v>
      </c>
      <c r="AW124" s="13" t="s">
        <v>4</v>
      </c>
      <c r="AX124" s="13" t="s">
        <v>81</v>
      </c>
      <c r="AY124" s="158" t="s">
        <v>180</v>
      </c>
    </row>
    <row r="125" spans="2:65" s="1" customFormat="1" ht="24.2" customHeight="1">
      <c r="B125" s="33"/>
      <c r="C125" s="132" t="s">
        <v>216</v>
      </c>
      <c r="D125" s="132" t="s">
        <v>182</v>
      </c>
      <c r="E125" s="133" t="s">
        <v>217</v>
      </c>
      <c r="F125" s="134" t="s">
        <v>218</v>
      </c>
      <c r="G125" s="135" t="s">
        <v>185</v>
      </c>
      <c r="H125" s="136">
        <v>19.452999999999999</v>
      </c>
      <c r="I125" s="137"/>
      <c r="J125" s="138">
        <f>ROUND(I125*H125,2)</f>
        <v>0</v>
      </c>
      <c r="K125" s="134" t="s">
        <v>186</v>
      </c>
      <c r="L125" s="33"/>
      <c r="M125" s="139" t="s">
        <v>19</v>
      </c>
      <c r="N125" s="140" t="s">
        <v>44</v>
      </c>
      <c r="P125" s="141">
        <f>O125*H125</f>
        <v>0</v>
      </c>
      <c r="Q125" s="141">
        <v>0</v>
      </c>
      <c r="R125" s="141">
        <f>Q125*H125</f>
        <v>0</v>
      </c>
      <c r="S125" s="141">
        <v>0</v>
      </c>
      <c r="T125" s="142">
        <f>S125*H125</f>
        <v>0</v>
      </c>
      <c r="AR125" s="143" t="s">
        <v>187</v>
      </c>
      <c r="AT125" s="143" t="s">
        <v>182</v>
      </c>
      <c r="AU125" s="143" t="s">
        <v>83</v>
      </c>
      <c r="AY125" s="18" t="s">
        <v>180</v>
      </c>
      <c r="BE125" s="144">
        <f>IF(N125="základní",J125,0)</f>
        <v>0</v>
      </c>
      <c r="BF125" s="144">
        <f>IF(N125="snížená",J125,0)</f>
        <v>0</v>
      </c>
      <c r="BG125" s="144">
        <f>IF(N125="zákl. přenesená",J125,0)</f>
        <v>0</v>
      </c>
      <c r="BH125" s="144">
        <f>IF(N125="sníž. přenesená",J125,0)</f>
        <v>0</v>
      </c>
      <c r="BI125" s="144">
        <f>IF(N125="nulová",J125,0)</f>
        <v>0</v>
      </c>
      <c r="BJ125" s="18" t="s">
        <v>81</v>
      </c>
      <c r="BK125" s="144">
        <f>ROUND(I125*H125,2)</f>
        <v>0</v>
      </c>
      <c r="BL125" s="18" t="s">
        <v>187</v>
      </c>
      <c r="BM125" s="143" t="s">
        <v>219</v>
      </c>
    </row>
    <row r="126" spans="2:65" s="1" customFormat="1" ht="19.5">
      <c r="B126" s="33"/>
      <c r="D126" s="145" t="s">
        <v>189</v>
      </c>
      <c r="F126" s="146" t="s">
        <v>220</v>
      </c>
      <c r="I126" s="147"/>
      <c r="L126" s="33"/>
      <c r="M126" s="148"/>
      <c r="T126" s="54"/>
      <c r="AT126" s="18" t="s">
        <v>189</v>
      </c>
      <c r="AU126" s="18" t="s">
        <v>83</v>
      </c>
    </row>
    <row r="127" spans="2:65" s="1" customFormat="1" ht="11.25">
      <c r="B127" s="33"/>
      <c r="D127" s="149" t="s">
        <v>191</v>
      </c>
      <c r="F127" s="150" t="s">
        <v>221</v>
      </c>
      <c r="I127" s="147"/>
      <c r="L127" s="33"/>
      <c r="M127" s="148"/>
      <c r="T127" s="54"/>
      <c r="AT127" s="18" t="s">
        <v>191</v>
      </c>
      <c r="AU127" s="18" t="s">
        <v>83</v>
      </c>
    </row>
    <row r="128" spans="2:65" s="1" customFormat="1" ht="33" customHeight="1">
      <c r="B128" s="33"/>
      <c r="C128" s="132" t="s">
        <v>222</v>
      </c>
      <c r="D128" s="132" t="s">
        <v>182</v>
      </c>
      <c r="E128" s="133" t="s">
        <v>223</v>
      </c>
      <c r="F128" s="134" t="s">
        <v>224</v>
      </c>
      <c r="G128" s="135" t="s">
        <v>225</v>
      </c>
      <c r="H128" s="136">
        <v>25.289000000000001</v>
      </c>
      <c r="I128" s="137"/>
      <c r="J128" s="138">
        <f>ROUND(I128*H128,2)</f>
        <v>0</v>
      </c>
      <c r="K128" s="134" t="s">
        <v>186</v>
      </c>
      <c r="L128" s="33"/>
      <c r="M128" s="139" t="s">
        <v>19</v>
      </c>
      <c r="N128" s="140" t="s">
        <v>44</v>
      </c>
      <c r="P128" s="141">
        <f>O128*H128</f>
        <v>0</v>
      </c>
      <c r="Q128" s="141">
        <v>0</v>
      </c>
      <c r="R128" s="141">
        <f>Q128*H128</f>
        <v>0</v>
      </c>
      <c r="S128" s="141">
        <v>0</v>
      </c>
      <c r="T128" s="142">
        <f>S128*H128</f>
        <v>0</v>
      </c>
      <c r="AR128" s="143" t="s">
        <v>187</v>
      </c>
      <c r="AT128" s="143" t="s">
        <v>182</v>
      </c>
      <c r="AU128" s="143" t="s">
        <v>83</v>
      </c>
      <c r="AY128" s="18" t="s">
        <v>180</v>
      </c>
      <c r="BE128" s="144">
        <f>IF(N128="základní",J128,0)</f>
        <v>0</v>
      </c>
      <c r="BF128" s="144">
        <f>IF(N128="snížená",J128,0)</f>
        <v>0</v>
      </c>
      <c r="BG128" s="144">
        <f>IF(N128="zákl. přenesená",J128,0)</f>
        <v>0</v>
      </c>
      <c r="BH128" s="144">
        <f>IF(N128="sníž. přenesená",J128,0)</f>
        <v>0</v>
      </c>
      <c r="BI128" s="144">
        <f>IF(N128="nulová",J128,0)</f>
        <v>0</v>
      </c>
      <c r="BJ128" s="18" t="s">
        <v>81</v>
      </c>
      <c r="BK128" s="144">
        <f>ROUND(I128*H128,2)</f>
        <v>0</v>
      </c>
      <c r="BL128" s="18" t="s">
        <v>187</v>
      </c>
      <c r="BM128" s="143" t="s">
        <v>226</v>
      </c>
    </row>
    <row r="129" spans="2:65" s="1" customFormat="1" ht="29.25">
      <c r="B129" s="33"/>
      <c r="D129" s="145" t="s">
        <v>189</v>
      </c>
      <c r="F129" s="146" t="s">
        <v>227</v>
      </c>
      <c r="I129" s="147"/>
      <c r="L129" s="33"/>
      <c r="M129" s="148"/>
      <c r="T129" s="54"/>
      <c r="AT129" s="18" t="s">
        <v>189</v>
      </c>
      <c r="AU129" s="18" t="s">
        <v>83</v>
      </c>
    </row>
    <row r="130" spans="2:65" s="1" customFormat="1" ht="11.25">
      <c r="B130" s="33"/>
      <c r="D130" s="149" t="s">
        <v>191</v>
      </c>
      <c r="F130" s="150" t="s">
        <v>228</v>
      </c>
      <c r="I130" s="147"/>
      <c r="L130" s="33"/>
      <c r="M130" s="148"/>
      <c r="T130" s="54"/>
      <c r="AT130" s="18" t="s">
        <v>191</v>
      </c>
      <c r="AU130" s="18" t="s">
        <v>83</v>
      </c>
    </row>
    <row r="131" spans="2:65" s="13" customFormat="1" ht="11.25">
      <c r="B131" s="157"/>
      <c r="D131" s="145" t="s">
        <v>193</v>
      </c>
      <c r="F131" s="159" t="s">
        <v>229</v>
      </c>
      <c r="H131" s="160">
        <v>25.289000000000001</v>
      </c>
      <c r="I131" s="161"/>
      <c r="L131" s="157"/>
      <c r="M131" s="162"/>
      <c r="T131" s="163"/>
      <c r="AT131" s="158" t="s">
        <v>193</v>
      </c>
      <c r="AU131" s="158" t="s">
        <v>83</v>
      </c>
      <c r="AV131" s="13" t="s">
        <v>83</v>
      </c>
      <c r="AW131" s="13" t="s">
        <v>4</v>
      </c>
      <c r="AX131" s="13" t="s">
        <v>81</v>
      </c>
      <c r="AY131" s="158" t="s">
        <v>180</v>
      </c>
    </row>
    <row r="132" spans="2:65" s="1" customFormat="1" ht="16.5" customHeight="1">
      <c r="B132" s="33"/>
      <c r="C132" s="132" t="s">
        <v>230</v>
      </c>
      <c r="D132" s="132" t="s">
        <v>182</v>
      </c>
      <c r="E132" s="133" t="s">
        <v>231</v>
      </c>
      <c r="F132" s="134" t="s">
        <v>232</v>
      </c>
      <c r="G132" s="135" t="s">
        <v>185</v>
      </c>
      <c r="H132" s="136">
        <v>19.452999999999999</v>
      </c>
      <c r="I132" s="137"/>
      <c r="J132" s="138">
        <f>ROUND(I132*H132,2)</f>
        <v>0</v>
      </c>
      <c r="K132" s="134" t="s">
        <v>186</v>
      </c>
      <c r="L132" s="33"/>
      <c r="M132" s="139" t="s">
        <v>19</v>
      </c>
      <c r="N132" s="140" t="s">
        <v>44</v>
      </c>
      <c r="P132" s="141">
        <f>O132*H132</f>
        <v>0</v>
      </c>
      <c r="Q132" s="141">
        <v>0</v>
      </c>
      <c r="R132" s="141">
        <f>Q132*H132</f>
        <v>0</v>
      </c>
      <c r="S132" s="141">
        <v>0</v>
      </c>
      <c r="T132" s="142">
        <f>S132*H132</f>
        <v>0</v>
      </c>
      <c r="AR132" s="143" t="s">
        <v>187</v>
      </c>
      <c r="AT132" s="143" t="s">
        <v>182</v>
      </c>
      <c r="AU132" s="143" t="s">
        <v>83</v>
      </c>
      <c r="AY132" s="18" t="s">
        <v>180</v>
      </c>
      <c r="BE132" s="144">
        <f>IF(N132="základní",J132,0)</f>
        <v>0</v>
      </c>
      <c r="BF132" s="144">
        <f>IF(N132="snížená",J132,0)</f>
        <v>0</v>
      </c>
      <c r="BG132" s="144">
        <f>IF(N132="zákl. přenesená",J132,0)</f>
        <v>0</v>
      </c>
      <c r="BH132" s="144">
        <f>IF(N132="sníž. přenesená",J132,0)</f>
        <v>0</v>
      </c>
      <c r="BI132" s="144">
        <f>IF(N132="nulová",J132,0)</f>
        <v>0</v>
      </c>
      <c r="BJ132" s="18" t="s">
        <v>81</v>
      </c>
      <c r="BK132" s="144">
        <f>ROUND(I132*H132,2)</f>
        <v>0</v>
      </c>
      <c r="BL132" s="18" t="s">
        <v>187</v>
      </c>
      <c r="BM132" s="143" t="s">
        <v>233</v>
      </c>
    </row>
    <row r="133" spans="2:65" s="1" customFormat="1" ht="19.5">
      <c r="B133" s="33"/>
      <c r="D133" s="145" t="s">
        <v>189</v>
      </c>
      <c r="F133" s="146" t="s">
        <v>234</v>
      </c>
      <c r="I133" s="147"/>
      <c r="L133" s="33"/>
      <c r="M133" s="148"/>
      <c r="T133" s="54"/>
      <c r="AT133" s="18" t="s">
        <v>189</v>
      </c>
      <c r="AU133" s="18" t="s">
        <v>83</v>
      </c>
    </row>
    <row r="134" spans="2:65" s="1" customFormat="1" ht="11.25">
      <c r="B134" s="33"/>
      <c r="D134" s="149" t="s">
        <v>191</v>
      </c>
      <c r="F134" s="150" t="s">
        <v>235</v>
      </c>
      <c r="I134" s="147"/>
      <c r="L134" s="33"/>
      <c r="M134" s="148"/>
      <c r="T134" s="54"/>
      <c r="AT134" s="18" t="s">
        <v>191</v>
      </c>
      <c r="AU134" s="18" t="s">
        <v>83</v>
      </c>
    </row>
    <row r="135" spans="2:65" s="13" customFormat="1" ht="22.5">
      <c r="B135" s="157"/>
      <c r="D135" s="145" t="s">
        <v>193</v>
      </c>
      <c r="F135" s="159" t="s">
        <v>236</v>
      </c>
      <c r="H135" s="160">
        <v>19.452999999999999</v>
      </c>
      <c r="I135" s="161"/>
      <c r="L135" s="157"/>
      <c r="M135" s="162"/>
      <c r="T135" s="163"/>
      <c r="AT135" s="158" t="s">
        <v>193</v>
      </c>
      <c r="AU135" s="158" t="s">
        <v>83</v>
      </c>
      <c r="AV135" s="13" t="s">
        <v>83</v>
      </c>
      <c r="AW135" s="13" t="s">
        <v>4</v>
      </c>
      <c r="AX135" s="13" t="s">
        <v>81</v>
      </c>
      <c r="AY135" s="158" t="s">
        <v>180</v>
      </c>
    </row>
    <row r="136" spans="2:65" s="11" customFormat="1" ht="22.9" customHeight="1">
      <c r="B136" s="120"/>
      <c r="D136" s="121" t="s">
        <v>72</v>
      </c>
      <c r="E136" s="130" t="s">
        <v>83</v>
      </c>
      <c r="F136" s="130" t="s">
        <v>237</v>
      </c>
      <c r="I136" s="123"/>
      <c r="J136" s="131">
        <f>BK136</f>
        <v>0</v>
      </c>
      <c r="L136" s="120"/>
      <c r="M136" s="125"/>
      <c r="P136" s="126">
        <f>SUM(P137:P146)</f>
        <v>0</v>
      </c>
      <c r="R136" s="126">
        <f>SUM(R137:R146)</f>
        <v>145.05794181000002</v>
      </c>
      <c r="T136" s="127">
        <f>SUM(T137:T146)</f>
        <v>0</v>
      </c>
      <c r="AR136" s="121" t="s">
        <v>81</v>
      </c>
      <c r="AT136" s="128" t="s">
        <v>72</v>
      </c>
      <c r="AU136" s="128" t="s">
        <v>81</v>
      </c>
      <c r="AY136" s="121" t="s">
        <v>180</v>
      </c>
      <c r="BK136" s="129">
        <f>SUM(BK137:BK146)</f>
        <v>0</v>
      </c>
    </row>
    <row r="137" spans="2:65" s="1" customFormat="1" ht="24.2" customHeight="1">
      <c r="B137" s="33"/>
      <c r="C137" s="132" t="s">
        <v>238</v>
      </c>
      <c r="D137" s="132" t="s">
        <v>182</v>
      </c>
      <c r="E137" s="133" t="s">
        <v>239</v>
      </c>
      <c r="F137" s="134" t="s">
        <v>240</v>
      </c>
      <c r="G137" s="135" t="s">
        <v>185</v>
      </c>
      <c r="H137" s="136">
        <v>37.895000000000003</v>
      </c>
      <c r="I137" s="137"/>
      <c r="J137" s="138">
        <f>ROUND(I137*H137,2)</f>
        <v>0</v>
      </c>
      <c r="K137" s="134" t="s">
        <v>186</v>
      </c>
      <c r="L137" s="33"/>
      <c r="M137" s="139" t="s">
        <v>19</v>
      </c>
      <c r="N137" s="140" t="s">
        <v>44</v>
      </c>
      <c r="P137" s="141">
        <f>O137*H137</f>
        <v>0</v>
      </c>
      <c r="Q137" s="141">
        <v>2.16</v>
      </c>
      <c r="R137" s="141">
        <f>Q137*H137</f>
        <v>81.853200000000015</v>
      </c>
      <c r="S137" s="141">
        <v>0</v>
      </c>
      <c r="T137" s="142">
        <f>S137*H137</f>
        <v>0</v>
      </c>
      <c r="AR137" s="143" t="s">
        <v>187</v>
      </c>
      <c r="AT137" s="143" t="s">
        <v>182</v>
      </c>
      <c r="AU137" s="143" t="s">
        <v>83</v>
      </c>
      <c r="AY137" s="18" t="s">
        <v>180</v>
      </c>
      <c r="BE137" s="144">
        <f>IF(N137="základní",J137,0)</f>
        <v>0</v>
      </c>
      <c r="BF137" s="144">
        <f>IF(N137="snížená",J137,0)</f>
        <v>0</v>
      </c>
      <c r="BG137" s="144">
        <f>IF(N137="zákl. přenesená",J137,0)</f>
        <v>0</v>
      </c>
      <c r="BH137" s="144">
        <f>IF(N137="sníž. přenesená",J137,0)</f>
        <v>0</v>
      </c>
      <c r="BI137" s="144">
        <f>IF(N137="nulová",J137,0)</f>
        <v>0</v>
      </c>
      <c r="BJ137" s="18" t="s">
        <v>81</v>
      </c>
      <c r="BK137" s="144">
        <f>ROUND(I137*H137,2)</f>
        <v>0</v>
      </c>
      <c r="BL137" s="18" t="s">
        <v>187</v>
      </c>
      <c r="BM137" s="143" t="s">
        <v>241</v>
      </c>
    </row>
    <row r="138" spans="2:65" s="1" customFormat="1" ht="19.5">
      <c r="B138" s="33"/>
      <c r="D138" s="145" t="s">
        <v>189</v>
      </c>
      <c r="F138" s="146" t="s">
        <v>242</v>
      </c>
      <c r="I138" s="147"/>
      <c r="L138" s="33"/>
      <c r="M138" s="148"/>
      <c r="T138" s="54"/>
      <c r="AT138" s="18" t="s">
        <v>189</v>
      </c>
      <c r="AU138" s="18" t="s">
        <v>83</v>
      </c>
    </row>
    <row r="139" spans="2:65" s="1" customFormat="1" ht="11.25">
      <c r="B139" s="33"/>
      <c r="D139" s="149" t="s">
        <v>191</v>
      </c>
      <c r="F139" s="150" t="s">
        <v>243</v>
      </c>
      <c r="I139" s="147"/>
      <c r="L139" s="33"/>
      <c r="M139" s="148"/>
      <c r="T139" s="54"/>
      <c r="AT139" s="18" t="s">
        <v>191</v>
      </c>
      <c r="AU139" s="18" t="s">
        <v>83</v>
      </c>
    </row>
    <row r="140" spans="2:65" s="12" customFormat="1" ht="22.5">
      <c r="B140" s="151"/>
      <c r="D140" s="145" t="s">
        <v>193</v>
      </c>
      <c r="E140" s="152" t="s">
        <v>19</v>
      </c>
      <c r="F140" s="153" t="s">
        <v>244</v>
      </c>
      <c r="H140" s="152" t="s">
        <v>19</v>
      </c>
      <c r="I140" s="154"/>
      <c r="L140" s="151"/>
      <c r="M140" s="155"/>
      <c r="T140" s="156"/>
      <c r="AT140" s="152" t="s">
        <v>193</v>
      </c>
      <c r="AU140" s="152" t="s">
        <v>83</v>
      </c>
      <c r="AV140" s="12" t="s">
        <v>81</v>
      </c>
      <c r="AW140" s="12" t="s">
        <v>35</v>
      </c>
      <c r="AX140" s="12" t="s">
        <v>73</v>
      </c>
      <c r="AY140" s="152" t="s">
        <v>180</v>
      </c>
    </row>
    <row r="141" spans="2:65" s="13" customFormat="1" ht="11.25">
      <c r="B141" s="157"/>
      <c r="D141" s="145" t="s">
        <v>193</v>
      </c>
      <c r="E141" s="158" t="s">
        <v>19</v>
      </c>
      <c r="F141" s="159" t="s">
        <v>195</v>
      </c>
      <c r="H141" s="160">
        <v>37.895000000000003</v>
      </c>
      <c r="I141" s="161"/>
      <c r="L141" s="157"/>
      <c r="M141" s="162"/>
      <c r="T141" s="163"/>
      <c r="AT141" s="158" t="s">
        <v>193</v>
      </c>
      <c r="AU141" s="158" t="s">
        <v>83</v>
      </c>
      <c r="AV141" s="13" t="s">
        <v>83</v>
      </c>
      <c r="AW141" s="13" t="s">
        <v>35</v>
      </c>
      <c r="AX141" s="13" t="s">
        <v>81</v>
      </c>
      <c r="AY141" s="158" t="s">
        <v>180</v>
      </c>
    </row>
    <row r="142" spans="2:65" s="1" customFormat="1" ht="16.5" customHeight="1">
      <c r="B142" s="33"/>
      <c r="C142" s="132" t="s">
        <v>245</v>
      </c>
      <c r="D142" s="132" t="s">
        <v>182</v>
      </c>
      <c r="E142" s="133" t="s">
        <v>246</v>
      </c>
      <c r="F142" s="134" t="s">
        <v>247</v>
      </c>
      <c r="G142" s="135" t="s">
        <v>185</v>
      </c>
      <c r="H142" s="136">
        <v>25.263000000000002</v>
      </c>
      <c r="I142" s="137"/>
      <c r="J142" s="138">
        <f>ROUND(I142*H142,2)</f>
        <v>0</v>
      </c>
      <c r="K142" s="134" t="s">
        <v>186</v>
      </c>
      <c r="L142" s="33"/>
      <c r="M142" s="139" t="s">
        <v>19</v>
      </c>
      <c r="N142" s="140" t="s">
        <v>44</v>
      </c>
      <c r="P142" s="141">
        <f>O142*H142</f>
        <v>0</v>
      </c>
      <c r="Q142" s="141">
        <v>2.5018699999999998</v>
      </c>
      <c r="R142" s="141">
        <f>Q142*H142</f>
        <v>63.204741810000002</v>
      </c>
      <c r="S142" s="141">
        <v>0</v>
      </c>
      <c r="T142" s="142">
        <f>S142*H142</f>
        <v>0</v>
      </c>
      <c r="AR142" s="143" t="s">
        <v>187</v>
      </c>
      <c r="AT142" s="143" t="s">
        <v>182</v>
      </c>
      <c r="AU142" s="143" t="s">
        <v>83</v>
      </c>
      <c r="AY142" s="18" t="s">
        <v>180</v>
      </c>
      <c r="BE142" s="144">
        <f>IF(N142="základní",J142,0)</f>
        <v>0</v>
      </c>
      <c r="BF142" s="144">
        <f>IF(N142="snížená",J142,0)</f>
        <v>0</v>
      </c>
      <c r="BG142" s="144">
        <f>IF(N142="zákl. přenesená",J142,0)</f>
        <v>0</v>
      </c>
      <c r="BH142" s="144">
        <f>IF(N142="sníž. přenesená",J142,0)</f>
        <v>0</v>
      </c>
      <c r="BI142" s="144">
        <f>IF(N142="nulová",J142,0)</f>
        <v>0</v>
      </c>
      <c r="BJ142" s="18" t="s">
        <v>81</v>
      </c>
      <c r="BK142" s="144">
        <f>ROUND(I142*H142,2)</f>
        <v>0</v>
      </c>
      <c r="BL142" s="18" t="s">
        <v>187</v>
      </c>
      <c r="BM142" s="143" t="s">
        <v>248</v>
      </c>
    </row>
    <row r="143" spans="2:65" s="1" customFormat="1" ht="19.5">
      <c r="B143" s="33"/>
      <c r="D143" s="145" t="s">
        <v>189</v>
      </c>
      <c r="F143" s="146" t="s">
        <v>249</v>
      </c>
      <c r="I143" s="147"/>
      <c r="L143" s="33"/>
      <c r="M143" s="148"/>
      <c r="T143" s="54"/>
      <c r="AT143" s="18" t="s">
        <v>189</v>
      </c>
      <c r="AU143" s="18" t="s">
        <v>83</v>
      </c>
    </row>
    <row r="144" spans="2:65" s="1" customFormat="1" ht="11.25">
      <c r="B144" s="33"/>
      <c r="D144" s="149" t="s">
        <v>191</v>
      </c>
      <c r="F144" s="150" t="s">
        <v>250</v>
      </c>
      <c r="I144" s="147"/>
      <c r="L144" s="33"/>
      <c r="M144" s="148"/>
      <c r="T144" s="54"/>
      <c r="AT144" s="18" t="s">
        <v>191</v>
      </c>
      <c r="AU144" s="18" t="s">
        <v>83</v>
      </c>
    </row>
    <row r="145" spans="2:65" s="12" customFormat="1" ht="22.5">
      <c r="B145" s="151"/>
      <c r="D145" s="145" t="s">
        <v>193</v>
      </c>
      <c r="E145" s="152" t="s">
        <v>19</v>
      </c>
      <c r="F145" s="153" t="s">
        <v>251</v>
      </c>
      <c r="H145" s="152" t="s">
        <v>19</v>
      </c>
      <c r="I145" s="154"/>
      <c r="L145" s="151"/>
      <c r="M145" s="155"/>
      <c r="T145" s="156"/>
      <c r="AT145" s="152" t="s">
        <v>193</v>
      </c>
      <c r="AU145" s="152" t="s">
        <v>83</v>
      </c>
      <c r="AV145" s="12" t="s">
        <v>81</v>
      </c>
      <c r="AW145" s="12" t="s">
        <v>35</v>
      </c>
      <c r="AX145" s="12" t="s">
        <v>73</v>
      </c>
      <c r="AY145" s="152" t="s">
        <v>180</v>
      </c>
    </row>
    <row r="146" spans="2:65" s="13" customFormat="1" ht="11.25">
      <c r="B146" s="157"/>
      <c r="D146" s="145" t="s">
        <v>193</v>
      </c>
      <c r="E146" s="158" t="s">
        <v>19</v>
      </c>
      <c r="F146" s="159" t="s">
        <v>252</v>
      </c>
      <c r="H146" s="160">
        <v>25.263000000000002</v>
      </c>
      <c r="I146" s="161"/>
      <c r="L146" s="157"/>
      <c r="M146" s="162"/>
      <c r="T146" s="163"/>
      <c r="AT146" s="158" t="s">
        <v>193</v>
      </c>
      <c r="AU146" s="158" t="s">
        <v>83</v>
      </c>
      <c r="AV146" s="13" t="s">
        <v>83</v>
      </c>
      <c r="AW146" s="13" t="s">
        <v>35</v>
      </c>
      <c r="AX146" s="13" t="s">
        <v>81</v>
      </c>
      <c r="AY146" s="158" t="s">
        <v>180</v>
      </c>
    </row>
    <row r="147" spans="2:65" s="11" customFormat="1" ht="22.9" customHeight="1">
      <c r="B147" s="120"/>
      <c r="D147" s="121" t="s">
        <v>72</v>
      </c>
      <c r="E147" s="130" t="s">
        <v>203</v>
      </c>
      <c r="F147" s="130" t="s">
        <v>253</v>
      </c>
      <c r="I147" s="123"/>
      <c r="J147" s="131">
        <f>BK147</f>
        <v>0</v>
      </c>
      <c r="L147" s="120"/>
      <c r="M147" s="125"/>
      <c r="P147" s="126">
        <f>SUM(P148:P161)</f>
        <v>0</v>
      </c>
      <c r="R147" s="126">
        <f>SUM(R148:R161)</f>
        <v>24.731166750000003</v>
      </c>
      <c r="T147" s="127">
        <f>SUM(T148:T161)</f>
        <v>0</v>
      </c>
      <c r="AR147" s="121" t="s">
        <v>81</v>
      </c>
      <c r="AT147" s="128" t="s">
        <v>72</v>
      </c>
      <c r="AU147" s="128" t="s">
        <v>81</v>
      </c>
      <c r="AY147" s="121" t="s">
        <v>180</v>
      </c>
      <c r="BK147" s="129">
        <f>SUM(BK148:BK161)</f>
        <v>0</v>
      </c>
    </row>
    <row r="148" spans="2:65" s="1" customFormat="1" ht="24.2" customHeight="1">
      <c r="B148" s="33"/>
      <c r="C148" s="132" t="s">
        <v>254</v>
      </c>
      <c r="D148" s="132" t="s">
        <v>182</v>
      </c>
      <c r="E148" s="133" t="s">
        <v>255</v>
      </c>
      <c r="F148" s="134" t="s">
        <v>256</v>
      </c>
      <c r="G148" s="135" t="s">
        <v>257</v>
      </c>
      <c r="H148" s="136">
        <v>49.805</v>
      </c>
      <c r="I148" s="137"/>
      <c r="J148" s="138">
        <f>ROUND(I148*H148,2)</f>
        <v>0</v>
      </c>
      <c r="K148" s="134" t="s">
        <v>186</v>
      </c>
      <c r="L148" s="33"/>
      <c r="M148" s="139" t="s">
        <v>19</v>
      </c>
      <c r="N148" s="140" t="s">
        <v>44</v>
      </c>
      <c r="P148" s="141">
        <f>O148*H148</f>
        <v>0</v>
      </c>
      <c r="Q148" s="141">
        <v>6.1719999999999997E-2</v>
      </c>
      <c r="R148" s="141">
        <f>Q148*H148</f>
        <v>3.0739646</v>
      </c>
      <c r="S148" s="141">
        <v>0</v>
      </c>
      <c r="T148" s="142">
        <f>S148*H148</f>
        <v>0</v>
      </c>
      <c r="AR148" s="143" t="s">
        <v>187</v>
      </c>
      <c r="AT148" s="143" t="s">
        <v>182</v>
      </c>
      <c r="AU148" s="143" t="s">
        <v>83</v>
      </c>
      <c r="AY148" s="18" t="s">
        <v>180</v>
      </c>
      <c r="BE148" s="144">
        <f>IF(N148="základní",J148,0)</f>
        <v>0</v>
      </c>
      <c r="BF148" s="144">
        <f>IF(N148="snížená",J148,0)</f>
        <v>0</v>
      </c>
      <c r="BG148" s="144">
        <f>IF(N148="zákl. přenesená",J148,0)</f>
        <v>0</v>
      </c>
      <c r="BH148" s="144">
        <f>IF(N148="sníž. přenesená",J148,0)</f>
        <v>0</v>
      </c>
      <c r="BI148" s="144">
        <f>IF(N148="nulová",J148,0)</f>
        <v>0</v>
      </c>
      <c r="BJ148" s="18" t="s">
        <v>81</v>
      </c>
      <c r="BK148" s="144">
        <f>ROUND(I148*H148,2)</f>
        <v>0</v>
      </c>
      <c r="BL148" s="18" t="s">
        <v>187</v>
      </c>
      <c r="BM148" s="143" t="s">
        <v>258</v>
      </c>
    </row>
    <row r="149" spans="2:65" s="1" customFormat="1" ht="19.5">
      <c r="B149" s="33"/>
      <c r="D149" s="145" t="s">
        <v>189</v>
      </c>
      <c r="F149" s="146" t="s">
        <v>259</v>
      </c>
      <c r="I149" s="147"/>
      <c r="L149" s="33"/>
      <c r="M149" s="148"/>
      <c r="T149" s="54"/>
      <c r="AT149" s="18" t="s">
        <v>189</v>
      </c>
      <c r="AU149" s="18" t="s">
        <v>83</v>
      </c>
    </row>
    <row r="150" spans="2:65" s="1" customFormat="1" ht="11.25">
      <c r="B150" s="33"/>
      <c r="D150" s="149" t="s">
        <v>191</v>
      </c>
      <c r="F150" s="150" t="s">
        <v>260</v>
      </c>
      <c r="I150" s="147"/>
      <c r="L150" s="33"/>
      <c r="M150" s="148"/>
      <c r="T150" s="54"/>
      <c r="AT150" s="18" t="s">
        <v>191</v>
      </c>
      <c r="AU150" s="18" t="s">
        <v>83</v>
      </c>
    </row>
    <row r="151" spans="2:65" s="12" customFormat="1" ht="11.25">
      <c r="B151" s="151"/>
      <c r="D151" s="145" t="s">
        <v>193</v>
      </c>
      <c r="E151" s="152" t="s">
        <v>19</v>
      </c>
      <c r="F151" s="153" t="s">
        <v>261</v>
      </c>
      <c r="H151" s="152" t="s">
        <v>19</v>
      </c>
      <c r="I151" s="154"/>
      <c r="L151" s="151"/>
      <c r="M151" s="155"/>
      <c r="T151" s="156"/>
      <c r="AT151" s="152" t="s">
        <v>193</v>
      </c>
      <c r="AU151" s="152" t="s">
        <v>83</v>
      </c>
      <c r="AV151" s="12" t="s">
        <v>81</v>
      </c>
      <c r="AW151" s="12" t="s">
        <v>35</v>
      </c>
      <c r="AX151" s="12" t="s">
        <v>73</v>
      </c>
      <c r="AY151" s="152" t="s">
        <v>180</v>
      </c>
    </row>
    <row r="152" spans="2:65" s="13" customFormat="1" ht="11.25">
      <c r="B152" s="157"/>
      <c r="D152" s="145" t="s">
        <v>193</v>
      </c>
      <c r="E152" s="158" t="s">
        <v>19</v>
      </c>
      <c r="F152" s="159" t="s">
        <v>262</v>
      </c>
      <c r="H152" s="160">
        <v>58.204999999999998</v>
      </c>
      <c r="I152" s="161"/>
      <c r="L152" s="157"/>
      <c r="M152" s="162"/>
      <c r="T152" s="163"/>
      <c r="AT152" s="158" t="s">
        <v>193</v>
      </c>
      <c r="AU152" s="158" t="s">
        <v>83</v>
      </c>
      <c r="AV152" s="13" t="s">
        <v>83</v>
      </c>
      <c r="AW152" s="13" t="s">
        <v>35</v>
      </c>
      <c r="AX152" s="13" t="s">
        <v>73</v>
      </c>
      <c r="AY152" s="158" t="s">
        <v>180</v>
      </c>
    </row>
    <row r="153" spans="2:65" s="13" customFormat="1" ht="11.25">
      <c r="B153" s="157"/>
      <c r="D153" s="145" t="s">
        <v>193</v>
      </c>
      <c r="E153" s="158" t="s">
        <v>19</v>
      </c>
      <c r="F153" s="159" t="s">
        <v>263</v>
      </c>
      <c r="H153" s="160">
        <v>-8.4</v>
      </c>
      <c r="I153" s="161"/>
      <c r="L153" s="157"/>
      <c r="M153" s="162"/>
      <c r="T153" s="163"/>
      <c r="AT153" s="158" t="s">
        <v>193</v>
      </c>
      <c r="AU153" s="158" t="s">
        <v>83</v>
      </c>
      <c r="AV153" s="13" t="s">
        <v>83</v>
      </c>
      <c r="AW153" s="13" t="s">
        <v>35</v>
      </c>
      <c r="AX153" s="13" t="s">
        <v>73</v>
      </c>
      <c r="AY153" s="158" t="s">
        <v>180</v>
      </c>
    </row>
    <row r="154" spans="2:65" s="14" customFormat="1" ht="11.25">
      <c r="B154" s="164"/>
      <c r="D154" s="145" t="s">
        <v>193</v>
      </c>
      <c r="E154" s="165" t="s">
        <v>19</v>
      </c>
      <c r="F154" s="166" t="s">
        <v>264</v>
      </c>
      <c r="H154" s="167">
        <v>49.805</v>
      </c>
      <c r="I154" s="168"/>
      <c r="L154" s="164"/>
      <c r="M154" s="169"/>
      <c r="T154" s="170"/>
      <c r="AT154" s="165" t="s">
        <v>193</v>
      </c>
      <c r="AU154" s="165" t="s">
        <v>83</v>
      </c>
      <c r="AV154" s="14" t="s">
        <v>187</v>
      </c>
      <c r="AW154" s="14" t="s">
        <v>35</v>
      </c>
      <c r="AX154" s="14" t="s">
        <v>81</v>
      </c>
      <c r="AY154" s="165" t="s">
        <v>180</v>
      </c>
    </row>
    <row r="155" spans="2:65" s="1" customFormat="1" ht="24.2" customHeight="1">
      <c r="B155" s="33"/>
      <c r="C155" s="132" t="s">
        <v>265</v>
      </c>
      <c r="D155" s="132" t="s">
        <v>182</v>
      </c>
      <c r="E155" s="133" t="s">
        <v>266</v>
      </c>
      <c r="F155" s="134" t="s">
        <v>267</v>
      </c>
      <c r="G155" s="135" t="s">
        <v>257</v>
      </c>
      <c r="H155" s="136">
        <v>273.41500000000002</v>
      </c>
      <c r="I155" s="137"/>
      <c r="J155" s="138">
        <f>ROUND(I155*H155,2)</f>
        <v>0</v>
      </c>
      <c r="K155" s="134" t="s">
        <v>186</v>
      </c>
      <c r="L155" s="33"/>
      <c r="M155" s="139" t="s">
        <v>19</v>
      </c>
      <c r="N155" s="140" t="s">
        <v>44</v>
      </c>
      <c r="P155" s="141">
        <f>O155*H155</f>
        <v>0</v>
      </c>
      <c r="Q155" s="141">
        <v>7.9210000000000003E-2</v>
      </c>
      <c r="R155" s="141">
        <f>Q155*H155</f>
        <v>21.657202150000003</v>
      </c>
      <c r="S155" s="141">
        <v>0</v>
      </c>
      <c r="T155" s="142">
        <f>S155*H155</f>
        <v>0</v>
      </c>
      <c r="AR155" s="143" t="s">
        <v>187</v>
      </c>
      <c r="AT155" s="143" t="s">
        <v>182</v>
      </c>
      <c r="AU155" s="143" t="s">
        <v>83</v>
      </c>
      <c r="AY155" s="18" t="s">
        <v>180</v>
      </c>
      <c r="BE155" s="144">
        <f>IF(N155="základní",J155,0)</f>
        <v>0</v>
      </c>
      <c r="BF155" s="144">
        <f>IF(N155="snížená",J155,0)</f>
        <v>0</v>
      </c>
      <c r="BG155" s="144">
        <f>IF(N155="zákl. přenesená",J155,0)</f>
        <v>0</v>
      </c>
      <c r="BH155" s="144">
        <f>IF(N155="sníž. přenesená",J155,0)</f>
        <v>0</v>
      </c>
      <c r="BI155" s="144">
        <f>IF(N155="nulová",J155,0)</f>
        <v>0</v>
      </c>
      <c r="BJ155" s="18" t="s">
        <v>81</v>
      </c>
      <c r="BK155" s="144">
        <f>ROUND(I155*H155,2)</f>
        <v>0</v>
      </c>
      <c r="BL155" s="18" t="s">
        <v>187</v>
      </c>
      <c r="BM155" s="143" t="s">
        <v>268</v>
      </c>
    </row>
    <row r="156" spans="2:65" s="1" customFormat="1" ht="19.5">
      <c r="B156" s="33"/>
      <c r="D156" s="145" t="s">
        <v>189</v>
      </c>
      <c r="F156" s="146" t="s">
        <v>269</v>
      </c>
      <c r="I156" s="147"/>
      <c r="L156" s="33"/>
      <c r="M156" s="148"/>
      <c r="T156" s="54"/>
      <c r="AT156" s="18" t="s">
        <v>189</v>
      </c>
      <c r="AU156" s="18" t="s">
        <v>83</v>
      </c>
    </row>
    <row r="157" spans="2:65" s="1" customFormat="1" ht="11.25">
      <c r="B157" s="33"/>
      <c r="D157" s="149" t="s">
        <v>191</v>
      </c>
      <c r="F157" s="150" t="s">
        <v>270</v>
      </c>
      <c r="I157" s="147"/>
      <c r="L157" s="33"/>
      <c r="M157" s="148"/>
      <c r="T157" s="54"/>
      <c r="AT157" s="18" t="s">
        <v>191</v>
      </c>
      <c r="AU157" s="18" t="s">
        <v>83</v>
      </c>
    </row>
    <row r="158" spans="2:65" s="12" customFormat="1" ht="11.25">
      <c r="B158" s="151"/>
      <c r="D158" s="145" t="s">
        <v>193</v>
      </c>
      <c r="E158" s="152" t="s">
        <v>19</v>
      </c>
      <c r="F158" s="153" t="s">
        <v>261</v>
      </c>
      <c r="H158" s="152" t="s">
        <v>19</v>
      </c>
      <c r="I158" s="154"/>
      <c r="L158" s="151"/>
      <c r="M158" s="155"/>
      <c r="T158" s="156"/>
      <c r="AT158" s="152" t="s">
        <v>193</v>
      </c>
      <c r="AU158" s="152" t="s">
        <v>83</v>
      </c>
      <c r="AV158" s="12" t="s">
        <v>81</v>
      </c>
      <c r="AW158" s="12" t="s">
        <v>35</v>
      </c>
      <c r="AX158" s="12" t="s">
        <v>73</v>
      </c>
      <c r="AY158" s="152" t="s">
        <v>180</v>
      </c>
    </row>
    <row r="159" spans="2:65" s="13" customFormat="1" ht="22.5">
      <c r="B159" s="157"/>
      <c r="D159" s="145" t="s">
        <v>193</v>
      </c>
      <c r="E159" s="158" t="s">
        <v>19</v>
      </c>
      <c r="F159" s="159" t="s">
        <v>271</v>
      </c>
      <c r="H159" s="160">
        <v>296.41500000000002</v>
      </c>
      <c r="I159" s="161"/>
      <c r="L159" s="157"/>
      <c r="M159" s="162"/>
      <c r="T159" s="163"/>
      <c r="AT159" s="158" t="s">
        <v>193</v>
      </c>
      <c r="AU159" s="158" t="s">
        <v>83</v>
      </c>
      <c r="AV159" s="13" t="s">
        <v>83</v>
      </c>
      <c r="AW159" s="13" t="s">
        <v>35</v>
      </c>
      <c r="AX159" s="13" t="s">
        <v>73</v>
      </c>
      <c r="AY159" s="158" t="s">
        <v>180</v>
      </c>
    </row>
    <row r="160" spans="2:65" s="13" customFormat="1" ht="11.25">
      <c r="B160" s="157"/>
      <c r="D160" s="145" t="s">
        <v>193</v>
      </c>
      <c r="E160" s="158" t="s">
        <v>19</v>
      </c>
      <c r="F160" s="159" t="s">
        <v>272</v>
      </c>
      <c r="H160" s="160">
        <v>-23</v>
      </c>
      <c r="I160" s="161"/>
      <c r="L160" s="157"/>
      <c r="M160" s="162"/>
      <c r="T160" s="163"/>
      <c r="AT160" s="158" t="s">
        <v>193</v>
      </c>
      <c r="AU160" s="158" t="s">
        <v>83</v>
      </c>
      <c r="AV160" s="13" t="s">
        <v>83</v>
      </c>
      <c r="AW160" s="13" t="s">
        <v>35</v>
      </c>
      <c r="AX160" s="13" t="s">
        <v>73</v>
      </c>
      <c r="AY160" s="158" t="s">
        <v>180</v>
      </c>
    </row>
    <row r="161" spans="2:65" s="14" customFormat="1" ht="11.25">
      <c r="B161" s="164"/>
      <c r="D161" s="145" t="s">
        <v>193</v>
      </c>
      <c r="E161" s="165" t="s">
        <v>19</v>
      </c>
      <c r="F161" s="166" t="s">
        <v>264</v>
      </c>
      <c r="H161" s="167">
        <v>273.41500000000002</v>
      </c>
      <c r="I161" s="168"/>
      <c r="L161" s="164"/>
      <c r="M161" s="169"/>
      <c r="T161" s="170"/>
      <c r="AT161" s="165" t="s">
        <v>193</v>
      </c>
      <c r="AU161" s="165" t="s">
        <v>83</v>
      </c>
      <c r="AV161" s="14" t="s">
        <v>187</v>
      </c>
      <c r="AW161" s="14" t="s">
        <v>35</v>
      </c>
      <c r="AX161" s="14" t="s">
        <v>81</v>
      </c>
      <c r="AY161" s="165" t="s">
        <v>180</v>
      </c>
    </row>
    <row r="162" spans="2:65" s="11" customFormat="1" ht="22.9" customHeight="1">
      <c r="B162" s="120"/>
      <c r="D162" s="121" t="s">
        <v>72</v>
      </c>
      <c r="E162" s="130" t="s">
        <v>222</v>
      </c>
      <c r="F162" s="130" t="s">
        <v>273</v>
      </c>
      <c r="I162" s="123"/>
      <c r="J162" s="131">
        <f>BK162</f>
        <v>0</v>
      </c>
      <c r="L162" s="120"/>
      <c r="M162" s="125"/>
      <c r="P162" s="126">
        <f>SUM(P163:P233)</f>
        <v>0</v>
      </c>
      <c r="R162" s="126">
        <f>SUM(R163:R233)</f>
        <v>58.948788639999997</v>
      </c>
      <c r="T162" s="127">
        <f>SUM(T163:T233)</f>
        <v>0</v>
      </c>
      <c r="AR162" s="121" t="s">
        <v>81</v>
      </c>
      <c r="AT162" s="128" t="s">
        <v>72</v>
      </c>
      <c r="AU162" s="128" t="s">
        <v>81</v>
      </c>
      <c r="AY162" s="121" t="s">
        <v>180</v>
      </c>
      <c r="BK162" s="129">
        <f>SUM(BK163:BK233)</f>
        <v>0</v>
      </c>
    </row>
    <row r="163" spans="2:65" s="1" customFormat="1" ht="44.25" customHeight="1">
      <c r="B163" s="33"/>
      <c r="C163" s="132" t="s">
        <v>8</v>
      </c>
      <c r="D163" s="132" t="s">
        <v>182</v>
      </c>
      <c r="E163" s="133" t="s">
        <v>274</v>
      </c>
      <c r="F163" s="134" t="s">
        <v>275</v>
      </c>
      <c r="G163" s="135" t="s">
        <v>257</v>
      </c>
      <c r="H163" s="136">
        <v>238.23</v>
      </c>
      <c r="I163" s="137"/>
      <c r="J163" s="138">
        <f>ROUND(I163*H163,2)</f>
        <v>0</v>
      </c>
      <c r="K163" s="134" t="s">
        <v>186</v>
      </c>
      <c r="L163" s="33"/>
      <c r="M163" s="139" t="s">
        <v>19</v>
      </c>
      <c r="N163" s="140" t="s">
        <v>44</v>
      </c>
      <c r="P163" s="141">
        <f>O163*H163</f>
        <v>0</v>
      </c>
      <c r="Q163" s="141">
        <v>2.1899999999999999E-2</v>
      </c>
      <c r="R163" s="141">
        <f>Q163*H163</f>
        <v>5.2172369999999999</v>
      </c>
      <c r="S163" s="141">
        <v>0</v>
      </c>
      <c r="T163" s="142">
        <f>S163*H163</f>
        <v>0</v>
      </c>
      <c r="AR163" s="143" t="s">
        <v>187</v>
      </c>
      <c r="AT163" s="143" t="s">
        <v>182</v>
      </c>
      <c r="AU163" s="143" t="s">
        <v>83</v>
      </c>
      <c r="AY163" s="18" t="s">
        <v>180</v>
      </c>
      <c r="BE163" s="144">
        <f>IF(N163="základní",J163,0)</f>
        <v>0</v>
      </c>
      <c r="BF163" s="144">
        <f>IF(N163="snížená",J163,0)</f>
        <v>0</v>
      </c>
      <c r="BG163" s="144">
        <f>IF(N163="zákl. přenesená",J163,0)</f>
        <v>0</v>
      </c>
      <c r="BH163" s="144">
        <f>IF(N163="sníž. přenesená",J163,0)</f>
        <v>0</v>
      </c>
      <c r="BI163" s="144">
        <f>IF(N163="nulová",J163,0)</f>
        <v>0</v>
      </c>
      <c r="BJ163" s="18" t="s">
        <v>81</v>
      </c>
      <c r="BK163" s="144">
        <f>ROUND(I163*H163,2)</f>
        <v>0</v>
      </c>
      <c r="BL163" s="18" t="s">
        <v>187</v>
      </c>
      <c r="BM163" s="143" t="s">
        <v>276</v>
      </c>
    </row>
    <row r="164" spans="2:65" s="1" customFormat="1" ht="29.25">
      <c r="B164" s="33"/>
      <c r="D164" s="145" t="s">
        <v>189</v>
      </c>
      <c r="F164" s="146" t="s">
        <v>277</v>
      </c>
      <c r="I164" s="147"/>
      <c r="L164" s="33"/>
      <c r="M164" s="148"/>
      <c r="T164" s="54"/>
      <c r="AT164" s="18" t="s">
        <v>189</v>
      </c>
      <c r="AU164" s="18" t="s">
        <v>83</v>
      </c>
    </row>
    <row r="165" spans="2:65" s="1" customFormat="1" ht="11.25">
      <c r="B165" s="33"/>
      <c r="D165" s="149" t="s">
        <v>191</v>
      </c>
      <c r="F165" s="150" t="s">
        <v>278</v>
      </c>
      <c r="I165" s="147"/>
      <c r="L165" s="33"/>
      <c r="M165" s="148"/>
      <c r="T165" s="54"/>
      <c r="AT165" s="18" t="s">
        <v>191</v>
      </c>
      <c r="AU165" s="18" t="s">
        <v>83</v>
      </c>
    </row>
    <row r="166" spans="2:65" s="12" customFormat="1" ht="11.25">
      <c r="B166" s="151"/>
      <c r="D166" s="145" t="s">
        <v>193</v>
      </c>
      <c r="E166" s="152" t="s">
        <v>19</v>
      </c>
      <c r="F166" s="153" t="s">
        <v>261</v>
      </c>
      <c r="H166" s="152" t="s">
        <v>19</v>
      </c>
      <c r="I166" s="154"/>
      <c r="L166" s="151"/>
      <c r="M166" s="155"/>
      <c r="T166" s="156"/>
      <c r="AT166" s="152" t="s">
        <v>193</v>
      </c>
      <c r="AU166" s="152" t="s">
        <v>83</v>
      </c>
      <c r="AV166" s="12" t="s">
        <v>81</v>
      </c>
      <c r="AW166" s="12" t="s">
        <v>35</v>
      </c>
      <c r="AX166" s="12" t="s">
        <v>73</v>
      </c>
      <c r="AY166" s="152" t="s">
        <v>180</v>
      </c>
    </row>
    <row r="167" spans="2:65" s="13" customFormat="1" ht="11.25">
      <c r="B167" s="157"/>
      <c r="D167" s="145" t="s">
        <v>193</v>
      </c>
      <c r="E167" s="158" t="s">
        <v>19</v>
      </c>
      <c r="F167" s="159" t="s">
        <v>279</v>
      </c>
      <c r="H167" s="160">
        <v>238.23</v>
      </c>
      <c r="I167" s="161"/>
      <c r="L167" s="157"/>
      <c r="M167" s="162"/>
      <c r="T167" s="163"/>
      <c r="AT167" s="158" t="s">
        <v>193</v>
      </c>
      <c r="AU167" s="158" t="s">
        <v>83</v>
      </c>
      <c r="AV167" s="13" t="s">
        <v>83</v>
      </c>
      <c r="AW167" s="13" t="s">
        <v>35</v>
      </c>
      <c r="AX167" s="13" t="s">
        <v>81</v>
      </c>
      <c r="AY167" s="158" t="s">
        <v>180</v>
      </c>
    </row>
    <row r="168" spans="2:65" s="1" customFormat="1" ht="24.2" customHeight="1">
      <c r="B168" s="33"/>
      <c r="C168" s="132" t="s">
        <v>280</v>
      </c>
      <c r="D168" s="132" t="s">
        <v>182</v>
      </c>
      <c r="E168" s="133" t="s">
        <v>281</v>
      </c>
      <c r="F168" s="134" t="s">
        <v>282</v>
      </c>
      <c r="G168" s="135" t="s">
        <v>257</v>
      </c>
      <c r="H168" s="136">
        <v>97.3</v>
      </c>
      <c r="I168" s="137"/>
      <c r="J168" s="138">
        <f>ROUND(I168*H168,2)</f>
        <v>0</v>
      </c>
      <c r="K168" s="134" t="s">
        <v>186</v>
      </c>
      <c r="L168" s="33"/>
      <c r="M168" s="139" t="s">
        <v>19</v>
      </c>
      <c r="N168" s="140" t="s">
        <v>44</v>
      </c>
      <c r="P168" s="141">
        <f>O168*H168</f>
        <v>0</v>
      </c>
      <c r="Q168" s="141">
        <v>3.4680000000000002E-2</v>
      </c>
      <c r="R168" s="141">
        <f>Q168*H168</f>
        <v>3.3743640000000004</v>
      </c>
      <c r="S168" s="141">
        <v>0</v>
      </c>
      <c r="T168" s="142">
        <f>S168*H168</f>
        <v>0</v>
      </c>
      <c r="AR168" s="143" t="s">
        <v>187</v>
      </c>
      <c r="AT168" s="143" t="s">
        <v>182</v>
      </c>
      <c r="AU168" s="143" t="s">
        <v>83</v>
      </c>
      <c r="AY168" s="18" t="s">
        <v>180</v>
      </c>
      <c r="BE168" s="144">
        <f>IF(N168="základní",J168,0)</f>
        <v>0</v>
      </c>
      <c r="BF168" s="144">
        <f>IF(N168="snížená",J168,0)</f>
        <v>0</v>
      </c>
      <c r="BG168" s="144">
        <f>IF(N168="zákl. přenesená",J168,0)</f>
        <v>0</v>
      </c>
      <c r="BH168" s="144">
        <f>IF(N168="sníž. přenesená",J168,0)</f>
        <v>0</v>
      </c>
      <c r="BI168" s="144">
        <f>IF(N168="nulová",J168,0)</f>
        <v>0</v>
      </c>
      <c r="BJ168" s="18" t="s">
        <v>81</v>
      </c>
      <c r="BK168" s="144">
        <f>ROUND(I168*H168,2)</f>
        <v>0</v>
      </c>
      <c r="BL168" s="18" t="s">
        <v>187</v>
      </c>
      <c r="BM168" s="143" t="s">
        <v>283</v>
      </c>
    </row>
    <row r="169" spans="2:65" s="1" customFormat="1" ht="19.5">
      <c r="B169" s="33"/>
      <c r="D169" s="145" t="s">
        <v>189</v>
      </c>
      <c r="F169" s="146" t="s">
        <v>284</v>
      </c>
      <c r="I169" s="147"/>
      <c r="L169" s="33"/>
      <c r="M169" s="148"/>
      <c r="T169" s="54"/>
      <c r="AT169" s="18" t="s">
        <v>189</v>
      </c>
      <c r="AU169" s="18" t="s">
        <v>83</v>
      </c>
    </row>
    <row r="170" spans="2:65" s="1" customFormat="1" ht="11.25">
      <c r="B170" s="33"/>
      <c r="D170" s="149" t="s">
        <v>191</v>
      </c>
      <c r="F170" s="150" t="s">
        <v>285</v>
      </c>
      <c r="I170" s="147"/>
      <c r="L170" s="33"/>
      <c r="M170" s="148"/>
      <c r="T170" s="54"/>
      <c r="AT170" s="18" t="s">
        <v>191</v>
      </c>
      <c r="AU170" s="18" t="s">
        <v>83</v>
      </c>
    </row>
    <row r="171" spans="2:65" s="12" customFormat="1" ht="11.25">
      <c r="B171" s="151"/>
      <c r="D171" s="145" t="s">
        <v>193</v>
      </c>
      <c r="E171" s="152" t="s">
        <v>19</v>
      </c>
      <c r="F171" s="153" t="s">
        <v>286</v>
      </c>
      <c r="H171" s="152" t="s">
        <v>19</v>
      </c>
      <c r="I171" s="154"/>
      <c r="L171" s="151"/>
      <c r="M171" s="155"/>
      <c r="T171" s="156"/>
      <c r="AT171" s="152" t="s">
        <v>193</v>
      </c>
      <c r="AU171" s="152" t="s">
        <v>83</v>
      </c>
      <c r="AV171" s="12" t="s">
        <v>81</v>
      </c>
      <c r="AW171" s="12" t="s">
        <v>35</v>
      </c>
      <c r="AX171" s="12" t="s">
        <v>73</v>
      </c>
      <c r="AY171" s="152" t="s">
        <v>180</v>
      </c>
    </row>
    <row r="172" spans="2:65" s="12" customFormat="1" ht="11.25">
      <c r="B172" s="151"/>
      <c r="D172" s="145" t="s">
        <v>193</v>
      </c>
      <c r="E172" s="152" t="s">
        <v>19</v>
      </c>
      <c r="F172" s="153" t="s">
        <v>287</v>
      </c>
      <c r="H172" s="152" t="s">
        <v>19</v>
      </c>
      <c r="I172" s="154"/>
      <c r="L172" s="151"/>
      <c r="M172" s="155"/>
      <c r="T172" s="156"/>
      <c r="AT172" s="152" t="s">
        <v>193</v>
      </c>
      <c r="AU172" s="152" t="s">
        <v>83</v>
      </c>
      <c r="AV172" s="12" t="s">
        <v>81</v>
      </c>
      <c r="AW172" s="12" t="s">
        <v>35</v>
      </c>
      <c r="AX172" s="12" t="s">
        <v>73</v>
      </c>
      <c r="AY172" s="152" t="s">
        <v>180</v>
      </c>
    </row>
    <row r="173" spans="2:65" s="13" customFormat="1" ht="11.25">
      <c r="B173" s="157"/>
      <c r="D173" s="145" t="s">
        <v>193</v>
      </c>
      <c r="E173" s="158" t="s">
        <v>19</v>
      </c>
      <c r="F173" s="159" t="s">
        <v>288</v>
      </c>
      <c r="H173" s="160">
        <v>81.3</v>
      </c>
      <c r="I173" s="161"/>
      <c r="L173" s="157"/>
      <c r="M173" s="162"/>
      <c r="T173" s="163"/>
      <c r="AT173" s="158" t="s">
        <v>193</v>
      </c>
      <c r="AU173" s="158" t="s">
        <v>83</v>
      </c>
      <c r="AV173" s="13" t="s">
        <v>83</v>
      </c>
      <c r="AW173" s="13" t="s">
        <v>35</v>
      </c>
      <c r="AX173" s="13" t="s">
        <v>73</v>
      </c>
      <c r="AY173" s="158" t="s">
        <v>180</v>
      </c>
    </row>
    <row r="174" spans="2:65" s="13" customFormat="1" ht="11.25">
      <c r="B174" s="157"/>
      <c r="D174" s="145" t="s">
        <v>193</v>
      </c>
      <c r="E174" s="158" t="s">
        <v>19</v>
      </c>
      <c r="F174" s="159" t="s">
        <v>289</v>
      </c>
      <c r="H174" s="160">
        <v>16</v>
      </c>
      <c r="I174" s="161"/>
      <c r="L174" s="157"/>
      <c r="M174" s="162"/>
      <c r="T174" s="163"/>
      <c r="AT174" s="158" t="s">
        <v>193</v>
      </c>
      <c r="AU174" s="158" t="s">
        <v>83</v>
      </c>
      <c r="AV174" s="13" t="s">
        <v>83</v>
      </c>
      <c r="AW174" s="13" t="s">
        <v>35</v>
      </c>
      <c r="AX174" s="13" t="s">
        <v>73</v>
      </c>
      <c r="AY174" s="158" t="s">
        <v>180</v>
      </c>
    </row>
    <row r="175" spans="2:65" s="14" customFormat="1" ht="11.25">
      <c r="B175" s="164"/>
      <c r="D175" s="145" t="s">
        <v>193</v>
      </c>
      <c r="E175" s="165" t="s">
        <v>19</v>
      </c>
      <c r="F175" s="166" t="s">
        <v>264</v>
      </c>
      <c r="H175" s="167">
        <v>97.3</v>
      </c>
      <c r="I175" s="168"/>
      <c r="L175" s="164"/>
      <c r="M175" s="169"/>
      <c r="T175" s="170"/>
      <c r="AT175" s="165" t="s">
        <v>193</v>
      </c>
      <c r="AU175" s="165" t="s">
        <v>83</v>
      </c>
      <c r="AV175" s="14" t="s">
        <v>187</v>
      </c>
      <c r="AW175" s="14" t="s">
        <v>35</v>
      </c>
      <c r="AX175" s="14" t="s">
        <v>81</v>
      </c>
      <c r="AY175" s="165" t="s">
        <v>180</v>
      </c>
    </row>
    <row r="176" spans="2:65" s="1" customFormat="1" ht="44.25" customHeight="1">
      <c r="B176" s="33"/>
      <c r="C176" s="132" t="s">
        <v>290</v>
      </c>
      <c r="D176" s="132" t="s">
        <v>182</v>
      </c>
      <c r="E176" s="133" t="s">
        <v>291</v>
      </c>
      <c r="F176" s="134" t="s">
        <v>292</v>
      </c>
      <c r="G176" s="135" t="s">
        <v>257</v>
      </c>
      <c r="H176" s="136">
        <v>401.83</v>
      </c>
      <c r="I176" s="137"/>
      <c r="J176" s="138">
        <f>ROUND(I176*H176,2)</f>
        <v>0</v>
      </c>
      <c r="K176" s="134" t="s">
        <v>186</v>
      </c>
      <c r="L176" s="33"/>
      <c r="M176" s="139" t="s">
        <v>19</v>
      </c>
      <c r="N176" s="140" t="s">
        <v>44</v>
      </c>
      <c r="P176" s="141">
        <f>O176*H176</f>
        <v>0</v>
      </c>
      <c r="Q176" s="141">
        <v>2.06E-2</v>
      </c>
      <c r="R176" s="141">
        <f>Q176*H176</f>
        <v>8.2776979999999991</v>
      </c>
      <c r="S176" s="141">
        <v>0</v>
      </c>
      <c r="T176" s="142">
        <f>S176*H176</f>
        <v>0</v>
      </c>
      <c r="AR176" s="143" t="s">
        <v>187</v>
      </c>
      <c r="AT176" s="143" t="s">
        <v>182</v>
      </c>
      <c r="AU176" s="143" t="s">
        <v>83</v>
      </c>
      <c r="AY176" s="18" t="s">
        <v>180</v>
      </c>
      <c r="BE176" s="144">
        <f>IF(N176="základní",J176,0)</f>
        <v>0</v>
      </c>
      <c r="BF176" s="144">
        <f>IF(N176="snížená",J176,0)</f>
        <v>0</v>
      </c>
      <c r="BG176" s="144">
        <f>IF(N176="zákl. přenesená",J176,0)</f>
        <v>0</v>
      </c>
      <c r="BH176" s="144">
        <f>IF(N176="sníž. přenesená",J176,0)</f>
        <v>0</v>
      </c>
      <c r="BI176" s="144">
        <f>IF(N176="nulová",J176,0)</f>
        <v>0</v>
      </c>
      <c r="BJ176" s="18" t="s">
        <v>81</v>
      </c>
      <c r="BK176" s="144">
        <f>ROUND(I176*H176,2)</f>
        <v>0</v>
      </c>
      <c r="BL176" s="18" t="s">
        <v>187</v>
      </c>
      <c r="BM176" s="143" t="s">
        <v>293</v>
      </c>
    </row>
    <row r="177" spans="2:65" s="1" customFormat="1" ht="29.25">
      <c r="B177" s="33"/>
      <c r="D177" s="145" t="s">
        <v>189</v>
      </c>
      <c r="F177" s="146" t="s">
        <v>294</v>
      </c>
      <c r="I177" s="147"/>
      <c r="L177" s="33"/>
      <c r="M177" s="148"/>
      <c r="T177" s="54"/>
      <c r="AT177" s="18" t="s">
        <v>189</v>
      </c>
      <c r="AU177" s="18" t="s">
        <v>83</v>
      </c>
    </row>
    <row r="178" spans="2:65" s="1" customFormat="1" ht="11.25">
      <c r="B178" s="33"/>
      <c r="D178" s="149" t="s">
        <v>191</v>
      </c>
      <c r="F178" s="150" t="s">
        <v>295</v>
      </c>
      <c r="I178" s="147"/>
      <c r="L178" s="33"/>
      <c r="M178" s="148"/>
      <c r="T178" s="54"/>
      <c r="AT178" s="18" t="s">
        <v>191</v>
      </c>
      <c r="AU178" s="18" t="s">
        <v>83</v>
      </c>
    </row>
    <row r="179" spans="2:65" s="12" customFormat="1" ht="11.25">
      <c r="B179" s="151"/>
      <c r="D179" s="145" t="s">
        <v>193</v>
      </c>
      <c r="E179" s="152" t="s">
        <v>19</v>
      </c>
      <c r="F179" s="153" t="s">
        <v>261</v>
      </c>
      <c r="H179" s="152" t="s">
        <v>19</v>
      </c>
      <c r="I179" s="154"/>
      <c r="L179" s="151"/>
      <c r="M179" s="155"/>
      <c r="T179" s="156"/>
      <c r="AT179" s="152" t="s">
        <v>193</v>
      </c>
      <c r="AU179" s="152" t="s">
        <v>83</v>
      </c>
      <c r="AV179" s="12" t="s">
        <v>81</v>
      </c>
      <c r="AW179" s="12" t="s">
        <v>35</v>
      </c>
      <c r="AX179" s="12" t="s">
        <v>73</v>
      </c>
      <c r="AY179" s="152" t="s">
        <v>180</v>
      </c>
    </row>
    <row r="180" spans="2:65" s="13" customFormat="1" ht="22.5">
      <c r="B180" s="157"/>
      <c r="D180" s="145" t="s">
        <v>193</v>
      </c>
      <c r="E180" s="158" t="s">
        <v>19</v>
      </c>
      <c r="F180" s="159" t="s">
        <v>296</v>
      </c>
      <c r="H180" s="160">
        <v>806.13</v>
      </c>
      <c r="I180" s="161"/>
      <c r="L180" s="157"/>
      <c r="M180" s="162"/>
      <c r="T180" s="163"/>
      <c r="AT180" s="158" t="s">
        <v>193</v>
      </c>
      <c r="AU180" s="158" t="s">
        <v>83</v>
      </c>
      <c r="AV180" s="13" t="s">
        <v>83</v>
      </c>
      <c r="AW180" s="13" t="s">
        <v>35</v>
      </c>
      <c r="AX180" s="13" t="s">
        <v>73</v>
      </c>
      <c r="AY180" s="158" t="s">
        <v>180</v>
      </c>
    </row>
    <row r="181" spans="2:65" s="13" customFormat="1" ht="11.25">
      <c r="B181" s="157"/>
      <c r="D181" s="145" t="s">
        <v>193</v>
      </c>
      <c r="E181" s="158" t="s">
        <v>19</v>
      </c>
      <c r="F181" s="159" t="s">
        <v>297</v>
      </c>
      <c r="H181" s="160">
        <v>-145.44</v>
      </c>
      <c r="I181" s="161"/>
      <c r="L181" s="157"/>
      <c r="M181" s="162"/>
      <c r="T181" s="163"/>
      <c r="AT181" s="158" t="s">
        <v>193</v>
      </c>
      <c r="AU181" s="158" t="s">
        <v>83</v>
      </c>
      <c r="AV181" s="13" t="s">
        <v>83</v>
      </c>
      <c r="AW181" s="13" t="s">
        <v>35</v>
      </c>
      <c r="AX181" s="13" t="s">
        <v>73</v>
      </c>
      <c r="AY181" s="158" t="s">
        <v>180</v>
      </c>
    </row>
    <row r="182" spans="2:65" s="13" customFormat="1" ht="11.25">
      <c r="B182" s="157"/>
      <c r="D182" s="145" t="s">
        <v>193</v>
      </c>
      <c r="E182" s="158" t="s">
        <v>19</v>
      </c>
      <c r="F182" s="159" t="s">
        <v>298</v>
      </c>
      <c r="H182" s="160">
        <v>-156.6</v>
      </c>
      <c r="I182" s="161"/>
      <c r="L182" s="157"/>
      <c r="M182" s="162"/>
      <c r="T182" s="163"/>
      <c r="AT182" s="158" t="s">
        <v>193</v>
      </c>
      <c r="AU182" s="158" t="s">
        <v>83</v>
      </c>
      <c r="AV182" s="13" t="s">
        <v>83</v>
      </c>
      <c r="AW182" s="13" t="s">
        <v>35</v>
      </c>
      <c r="AX182" s="13" t="s">
        <v>73</v>
      </c>
      <c r="AY182" s="158" t="s">
        <v>180</v>
      </c>
    </row>
    <row r="183" spans="2:65" s="12" customFormat="1" ht="11.25">
      <c r="B183" s="151"/>
      <c r="D183" s="145" t="s">
        <v>193</v>
      </c>
      <c r="E183" s="152" t="s">
        <v>19</v>
      </c>
      <c r="F183" s="153" t="s">
        <v>299</v>
      </c>
      <c r="H183" s="152" t="s">
        <v>19</v>
      </c>
      <c r="I183" s="154"/>
      <c r="L183" s="151"/>
      <c r="M183" s="155"/>
      <c r="T183" s="156"/>
      <c r="AT183" s="152" t="s">
        <v>193</v>
      </c>
      <c r="AU183" s="152" t="s">
        <v>83</v>
      </c>
      <c r="AV183" s="12" t="s">
        <v>81</v>
      </c>
      <c r="AW183" s="12" t="s">
        <v>35</v>
      </c>
      <c r="AX183" s="12" t="s">
        <v>73</v>
      </c>
      <c r="AY183" s="152" t="s">
        <v>180</v>
      </c>
    </row>
    <row r="184" spans="2:65" s="13" customFormat="1" ht="33.75">
      <c r="B184" s="157"/>
      <c r="D184" s="145" t="s">
        <v>193</v>
      </c>
      <c r="E184" s="158" t="s">
        <v>19</v>
      </c>
      <c r="F184" s="159" t="s">
        <v>300</v>
      </c>
      <c r="H184" s="160">
        <v>-39.46</v>
      </c>
      <c r="I184" s="161"/>
      <c r="L184" s="157"/>
      <c r="M184" s="162"/>
      <c r="T184" s="163"/>
      <c r="AT184" s="158" t="s">
        <v>193</v>
      </c>
      <c r="AU184" s="158" t="s">
        <v>83</v>
      </c>
      <c r="AV184" s="13" t="s">
        <v>83</v>
      </c>
      <c r="AW184" s="13" t="s">
        <v>35</v>
      </c>
      <c r="AX184" s="13" t="s">
        <v>73</v>
      </c>
      <c r="AY184" s="158" t="s">
        <v>180</v>
      </c>
    </row>
    <row r="185" spans="2:65" s="13" customFormat="1" ht="11.25">
      <c r="B185" s="157"/>
      <c r="D185" s="145" t="s">
        <v>193</v>
      </c>
      <c r="E185" s="158" t="s">
        <v>19</v>
      </c>
      <c r="F185" s="159" t="s">
        <v>301</v>
      </c>
      <c r="H185" s="160">
        <v>-62.8</v>
      </c>
      <c r="I185" s="161"/>
      <c r="L185" s="157"/>
      <c r="M185" s="162"/>
      <c r="T185" s="163"/>
      <c r="AT185" s="158" t="s">
        <v>193</v>
      </c>
      <c r="AU185" s="158" t="s">
        <v>83</v>
      </c>
      <c r="AV185" s="13" t="s">
        <v>83</v>
      </c>
      <c r="AW185" s="13" t="s">
        <v>35</v>
      </c>
      <c r="AX185" s="13" t="s">
        <v>73</v>
      </c>
      <c r="AY185" s="158" t="s">
        <v>180</v>
      </c>
    </row>
    <row r="186" spans="2:65" s="14" customFormat="1" ht="11.25">
      <c r="B186" s="164"/>
      <c r="D186" s="145" t="s">
        <v>193</v>
      </c>
      <c r="E186" s="165" t="s">
        <v>19</v>
      </c>
      <c r="F186" s="166" t="s">
        <v>264</v>
      </c>
      <c r="H186" s="167">
        <v>401.83</v>
      </c>
      <c r="I186" s="168"/>
      <c r="L186" s="164"/>
      <c r="M186" s="169"/>
      <c r="T186" s="170"/>
      <c r="AT186" s="165" t="s">
        <v>193</v>
      </c>
      <c r="AU186" s="165" t="s">
        <v>83</v>
      </c>
      <c r="AV186" s="14" t="s">
        <v>187</v>
      </c>
      <c r="AW186" s="14" t="s">
        <v>35</v>
      </c>
      <c r="AX186" s="14" t="s">
        <v>81</v>
      </c>
      <c r="AY186" s="165" t="s">
        <v>180</v>
      </c>
    </row>
    <row r="187" spans="2:65" s="1" customFormat="1" ht="33" customHeight="1">
      <c r="B187" s="33"/>
      <c r="C187" s="132" t="s">
        <v>302</v>
      </c>
      <c r="D187" s="132" t="s">
        <v>182</v>
      </c>
      <c r="E187" s="133" t="s">
        <v>303</v>
      </c>
      <c r="F187" s="134" t="s">
        <v>304</v>
      </c>
      <c r="G187" s="135" t="s">
        <v>185</v>
      </c>
      <c r="H187" s="136">
        <v>4.82</v>
      </c>
      <c r="I187" s="137"/>
      <c r="J187" s="138">
        <f>ROUND(I187*H187,2)</f>
        <v>0</v>
      </c>
      <c r="K187" s="134" t="s">
        <v>186</v>
      </c>
      <c r="L187" s="33"/>
      <c r="M187" s="139" t="s">
        <v>19</v>
      </c>
      <c r="N187" s="140" t="s">
        <v>44</v>
      </c>
      <c r="P187" s="141">
        <f>O187*H187</f>
        <v>0</v>
      </c>
      <c r="Q187" s="141">
        <v>2.5018699999999998</v>
      </c>
      <c r="R187" s="141">
        <f>Q187*H187</f>
        <v>12.0590134</v>
      </c>
      <c r="S187" s="141">
        <v>0</v>
      </c>
      <c r="T187" s="142">
        <f>S187*H187</f>
        <v>0</v>
      </c>
      <c r="AR187" s="143" t="s">
        <v>187</v>
      </c>
      <c r="AT187" s="143" t="s">
        <v>182</v>
      </c>
      <c r="AU187" s="143" t="s">
        <v>83</v>
      </c>
      <c r="AY187" s="18" t="s">
        <v>180</v>
      </c>
      <c r="BE187" s="144">
        <f>IF(N187="základní",J187,0)</f>
        <v>0</v>
      </c>
      <c r="BF187" s="144">
        <f>IF(N187="snížená",J187,0)</f>
        <v>0</v>
      </c>
      <c r="BG187" s="144">
        <f>IF(N187="zákl. přenesená",J187,0)</f>
        <v>0</v>
      </c>
      <c r="BH187" s="144">
        <f>IF(N187="sníž. přenesená",J187,0)</f>
        <v>0</v>
      </c>
      <c r="BI187" s="144">
        <f>IF(N187="nulová",J187,0)</f>
        <v>0</v>
      </c>
      <c r="BJ187" s="18" t="s">
        <v>81</v>
      </c>
      <c r="BK187" s="144">
        <f>ROUND(I187*H187,2)</f>
        <v>0</v>
      </c>
      <c r="BL187" s="18" t="s">
        <v>187</v>
      </c>
      <c r="BM187" s="143" t="s">
        <v>305</v>
      </c>
    </row>
    <row r="188" spans="2:65" s="1" customFormat="1" ht="19.5">
      <c r="B188" s="33"/>
      <c r="D188" s="145" t="s">
        <v>189</v>
      </c>
      <c r="F188" s="146" t="s">
        <v>306</v>
      </c>
      <c r="I188" s="147"/>
      <c r="L188" s="33"/>
      <c r="M188" s="148"/>
      <c r="T188" s="54"/>
      <c r="AT188" s="18" t="s">
        <v>189</v>
      </c>
      <c r="AU188" s="18" t="s">
        <v>83</v>
      </c>
    </row>
    <row r="189" spans="2:65" s="1" customFormat="1" ht="11.25">
      <c r="B189" s="33"/>
      <c r="D189" s="149" t="s">
        <v>191</v>
      </c>
      <c r="F189" s="150" t="s">
        <v>307</v>
      </c>
      <c r="I189" s="147"/>
      <c r="L189" s="33"/>
      <c r="M189" s="148"/>
      <c r="T189" s="54"/>
      <c r="AT189" s="18" t="s">
        <v>191</v>
      </c>
      <c r="AU189" s="18" t="s">
        <v>83</v>
      </c>
    </row>
    <row r="190" spans="2:65" s="12" customFormat="1" ht="11.25">
      <c r="B190" s="151"/>
      <c r="D190" s="145" t="s">
        <v>193</v>
      </c>
      <c r="E190" s="152" t="s">
        <v>19</v>
      </c>
      <c r="F190" s="153" t="s">
        <v>261</v>
      </c>
      <c r="H190" s="152" t="s">
        <v>19</v>
      </c>
      <c r="I190" s="154"/>
      <c r="L190" s="151"/>
      <c r="M190" s="155"/>
      <c r="T190" s="156"/>
      <c r="AT190" s="152" t="s">
        <v>193</v>
      </c>
      <c r="AU190" s="152" t="s">
        <v>83</v>
      </c>
      <c r="AV190" s="12" t="s">
        <v>81</v>
      </c>
      <c r="AW190" s="12" t="s">
        <v>35</v>
      </c>
      <c r="AX190" s="12" t="s">
        <v>73</v>
      </c>
      <c r="AY190" s="152" t="s">
        <v>180</v>
      </c>
    </row>
    <row r="191" spans="2:65" s="13" customFormat="1" ht="11.25">
      <c r="B191" s="157"/>
      <c r="D191" s="145" t="s">
        <v>193</v>
      </c>
      <c r="E191" s="158" t="s">
        <v>19</v>
      </c>
      <c r="F191" s="159" t="s">
        <v>308</v>
      </c>
      <c r="H191" s="160">
        <v>4.82</v>
      </c>
      <c r="I191" s="161"/>
      <c r="L191" s="157"/>
      <c r="M191" s="162"/>
      <c r="T191" s="163"/>
      <c r="AT191" s="158" t="s">
        <v>193</v>
      </c>
      <c r="AU191" s="158" t="s">
        <v>83</v>
      </c>
      <c r="AV191" s="13" t="s">
        <v>83</v>
      </c>
      <c r="AW191" s="13" t="s">
        <v>35</v>
      </c>
      <c r="AX191" s="13" t="s">
        <v>81</v>
      </c>
      <c r="AY191" s="158" t="s">
        <v>180</v>
      </c>
    </row>
    <row r="192" spans="2:65" s="1" customFormat="1" ht="33" customHeight="1">
      <c r="B192" s="33"/>
      <c r="C192" s="132" t="s">
        <v>309</v>
      </c>
      <c r="D192" s="132" t="s">
        <v>182</v>
      </c>
      <c r="E192" s="133" t="s">
        <v>310</v>
      </c>
      <c r="F192" s="134" t="s">
        <v>311</v>
      </c>
      <c r="G192" s="135" t="s">
        <v>185</v>
      </c>
      <c r="H192" s="136">
        <v>11.912000000000001</v>
      </c>
      <c r="I192" s="137"/>
      <c r="J192" s="138">
        <f>ROUND(I192*H192,2)</f>
        <v>0</v>
      </c>
      <c r="K192" s="134" t="s">
        <v>186</v>
      </c>
      <c r="L192" s="33"/>
      <c r="M192" s="139" t="s">
        <v>19</v>
      </c>
      <c r="N192" s="140" t="s">
        <v>44</v>
      </c>
      <c r="P192" s="141">
        <f>O192*H192</f>
        <v>0</v>
      </c>
      <c r="Q192" s="141">
        <v>2.5018699999999998</v>
      </c>
      <c r="R192" s="141">
        <f>Q192*H192</f>
        <v>29.802275439999999</v>
      </c>
      <c r="S192" s="141">
        <v>0</v>
      </c>
      <c r="T192" s="142">
        <f>S192*H192</f>
        <v>0</v>
      </c>
      <c r="AR192" s="143" t="s">
        <v>187</v>
      </c>
      <c r="AT192" s="143" t="s">
        <v>182</v>
      </c>
      <c r="AU192" s="143" t="s">
        <v>83</v>
      </c>
      <c r="AY192" s="18" t="s">
        <v>180</v>
      </c>
      <c r="BE192" s="144">
        <f>IF(N192="základní",J192,0)</f>
        <v>0</v>
      </c>
      <c r="BF192" s="144">
        <f>IF(N192="snížená",J192,0)</f>
        <v>0</v>
      </c>
      <c r="BG192" s="144">
        <f>IF(N192="zákl. přenesená",J192,0)</f>
        <v>0</v>
      </c>
      <c r="BH192" s="144">
        <f>IF(N192="sníž. přenesená",J192,0)</f>
        <v>0</v>
      </c>
      <c r="BI192" s="144">
        <f>IF(N192="nulová",J192,0)</f>
        <v>0</v>
      </c>
      <c r="BJ192" s="18" t="s">
        <v>81</v>
      </c>
      <c r="BK192" s="144">
        <f>ROUND(I192*H192,2)</f>
        <v>0</v>
      </c>
      <c r="BL192" s="18" t="s">
        <v>187</v>
      </c>
      <c r="BM192" s="143" t="s">
        <v>312</v>
      </c>
    </row>
    <row r="193" spans="2:51" s="1" customFormat="1" ht="19.5">
      <c r="B193" s="33"/>
      <c r="D193" s="145" t="s">
        <v>189</v>
      </c>
      <c r="F193" s="146" t="s">
        <v>313</v>
      </c>
      <c r="I193" s="147"/>
      <c r="L193" s="33"/>
      <c r="M193" s="148"/>
      <c r="T193" s="54"/>
      <c r="AT193" s="18" t="s">
        <v>189</v>
      </c>
      <c r="AU193" s="18" t="s">
        <v>83</v>
      </c>
    </row>
    <row r="194" spans="2:51" s="1" customFormat="1" ht="11.25">
      <c r="B194" s="33"/>
      <c r="D194" s="149" t="s">
        <v>191</v>
      </c>
      <c r="F194" s="150" t="s">
        <v>314</v>
      </c>
      <c r="I194" s="147"/>
      <c r="L194" s="33"/>
      <c r="M194" s="148"/>
      <c r="T194" s="54"/>
      <c r="AT194" s="18" t="s">
        <v>191</v>
      </c>
      <c r="AU194" s="18" t="s">
        <v>83</v>
      </c>
    </row>
    <row r="195" spans="2:51" s="12" customFormat="1" ht="11.25">
      <c r="B195" s="151"/>
      <c r="D195" s="145" t="s">
        <v>193</v>
      </c>
      <c r="E195" s="152" t="s">
        <v>19</v>
      </c>
      <c r="F195" s="153" t="s">
        <v>261</v>
      </c>
      <c r="H195" s="152" t="s">
        <v>19</v>
      </c>
      <c r="I195" s="154"/>
      <c r="L195" s="151"/>
      <c r="M195" s="155"/>
      <c r="T195" s="156"/>
      <c r="AT195" s="152" t="s">
        <v>193</v>
      </c>
      <c r="AU195" s="152" t="s">
        <v>83</v>
      </c>
      <c r="AV195" s="12" t="s">
        <v>81</v>
      </c>
      <c r="AW195" s="12" t="s">
        <v>35</v>
      </c>
      <c r="AX195" s="12" t="s">
        <v>73</v>
      </c>
      <c r="AY195" s="152" t="s">
        <v>180</v>
      </c>
    </row>
    <row r="196" spans="2:51" s="13" customFormat="1" ht="11.25">
      <c r="B196" s="157"/>
      <c r="D196" s="145" t="s">
        <v>193</v>
      </c>
      <c r="E196" s="158" t="s">
        <v>19</v>
      </c>
      <c r="F196" s="159" t="s">
        <v>315</v>
      </c>
      <c r="H196" s="160">
        <v>34.53</v>
      </c>
      <c r="I196" s="161"/>
      <c r="L196" s="157"/>
      <c r="M196" s="162"/>
      <c r="T196" s="163"/>
      <c r="AT196" s="158" t="s">
        <v>193</v>
      </c>
      <c r="AU196" s="158" t="s">
        <v>83</v>
      </c>
      <c r="AV196" s="13" t="s">
        <v>83</v>
      </c>
      <c r="AW196" s="13" t="s">
        <v>35</v>
      </c>
      <c r="AX196" s="13" t="s">
        <v>73</v>
      </c>
      <c r="AY196" s="158" t="s">
        <v>180</v>
      </c>
    </row>
    <row r="197" spans="2:51" s="13" customFormat="1" ht="11.25">
      <c r="B197" s="157"/>
      <c r="D197" s="145" t="s">
        <v>193</v>
      </c>
      <c r="E197" s="158" t="s">
        <v>19</v>
      </c>
      <c r="F197" s="159" t="s">
        <v>316</v>
      </c>
      <c r="H197" s="160">
        <v>9.2799999999999994</v>
      </c>
      <c r="I197" s="161"/>
      <c r="L197" s="157"/>
      <c r="M197" s="162"/>
      <c r="T197" s="163"/>
      <c r="AT197" s="158" t="s">
        <v>193</v>
      </c>
      <c r="AU197" s="158" t="s">
        <v>83</v>
      </c>
      <c r="AV197" s="13" t="s">
        <v>83</v>
      </c>
      <c r="AW197" s="13" t="s">
        <v>35</v>
      </c>
      <c r="AX197" s="13" t="s">
        <v>73</v>
      </c>
      <c r="AY197" s="158" t="s">
        <v>180</v>
      </c>
    </row>
    <row r="198" spans="2:51" s="13" customFormat="1" ht="11.25">
      <c r="B198" s="157"/>
      <c r="D198" s="145" t="s">
        <v>193</v>
      </c>
      <c r="E198" s="158" t="s">
        <v>19</v>
      </c>
      <c r="F198" s="159" t="s">
        <v>317</v>
      </c>
      <c r="H198" s="160">
        <v>2.1800000000000002</v>
      </c>
      <c r="I198" s="161"/>
      <c r="L198" s="157"/>
      <c r="M198" s="162"/>
      <c r="T198" s="163"/>
      <c r="AT198" s="158" t="s">
        <v>193</v>
      </c>
      <c r="AU198" s="158" t="s">
        <v>83</v>
      </c>
      <c r="AV198" s="13" t="s">
        <v>83</v>
      </c>
      <c r="AW198" s="13" t="s">
        <v>35</v>
      </c>
      <c r="AX198" s="13" t="s">
        <v>73</v>
      </c>
      <c r="AY198" s="158" t="s">
        <v>180</v>
      </c>
    </row>
    <row r="199" spans="2:51" s="13" customFormat="1" ht="11.25">
      <c r="B199" s="157"/>
      <c r="D199" s="145" t="s">
        <v>193</v>
      </c>
      <c r="E199" s="158" t="s">
        <v>19</v>
      </c>
      <c r="F199" s="159" t="s">
        <v>318</v>
      </c>
      <c r="H199" s="160">
        <v>1.53</v>
      </c>
      <c r="I199" s="161"/>
      <c r="L199" s="157"/>
      <c r="M199" s="162"/>
      <c r="T199" s="163"/>
      <c r="AT199" s="158" t="s">
        <v>193</v>
      </c>
      <c r="AU199" s="158" t="s">
        <v>83</v>
      </c>
      <c r="AV199" s="13" t="s">
        <v>83</v>
      </c>
      <c r="AW199" s="13" t="s">
        <v>35</v>
      </c>
      <c r="AX199" s="13" t="s">
        <v>73</v>
      </c>
      <c r="AY199" s="158" t="s">
        <v>180</v>
      </c>
    </row>
    <row r="200" spans="2:51" s="13" customFormat="1" ht="11.25">
      <c r="B200" s="157"/>
      <c r="D200" s="145" t="s">
        <v>193</v>
      </c>
      <c r="E200" s="158" t="s">
        <v>19</v>
      </c>
      <c r="F200" s="159" t="s">
        <v>319</v>
      </c>
      <c r="H200" s="160">
        <v>1.63</v>
      </c>
      <c r="I200" s="161"/>
      <c r="L200" s="157"/>
      <c r="M200" s="162"/>
      <c r="T200" s="163"/>
      <c r="AT200" s="158" t="s">
        <v>193</v>
      </c>
      <c r="AU200" s="158" t="s">
        <v>83</v>
      </c>
      <c r="AV200" s="13" t="s">
        <v>83</v>
      </c>
      <c r="AW200" s="13" t="s">
        <v>35</v>
      </c>
      <c r="AX200" s="13" t="s">
        <v>73</v>
      </c>
      <c r="AY200" s="158" t="s">
        <v>180</v>
      </c>
    </row>
    <row r="201" spans="2:51" s="13" customFormat="1" ht="11.25">
      <c r="B201" s="157"/>
      <c r="D201" s="145" t="s">
        <v>193</v>
      </c>
      <c r="E201" s="158" t="s">
        <v>19</v>
      </c>
      <c r="F201" s="159" t="s">
        <v>320</v>
      </c>
      <c r="H201" s="160">
        <v>5.8</v>
      </c>
      <c r="I201" s="161"/>
      <c r="L201" s="157"/>
      <c r="M201" s="162"/>
      <c r="T201" s="163"/>
      <c r="AT201" s="158" t="s">
        <v>193</v>
      </c>
      <c r="AU201" s="158" t="s">
        <v>83</v>
      </c>
      <c r="AV201" s="13" t="s">
        <v>83</v>
      </c>
      <c r="AW201" s="13" t="s">
        <v>35</v>
      </c>
      <c r="AX201" s="13" t="s">
        <v>73</v>
      </c>
      <c r="AY201" s="158" t="s">
        <v>180</v>
      </c>
    </row>
    <row r="202" spans="2:51" s="13" customFormat="1" ht="11.25">
      <c r="B202" s="157"/>
      <c r="D202" s="145" t="s">
        <v>193</v>
      </c>
      <c r="E202" s="158" t="s">
        <v>19</v>
      </c>
      <c r="F202" s="159" t="s">
        <v>321</v>
      </c>
      <c r="H202" s="160">
        <v>2</v>
      </c>
      <c r="I202" s="161"/>
      <c r="L202" s="157"/>
      <c r="M202" s="162"/>
      <c r="T202" s="163"/>
      <c r="AT202" s="158" t="s">
        <v>193</v>
      </c>
      <c r="AU202" s="158" t="s">
        <v>83</v>
      </c>
      <c r="AV202" s="13" t="s">
        <v>83</v>
      </c>
      <c r="AW202" s="13" t="s">
        <v>35</v>
      </c>
      <c r="AX202" s="13" t="s">
        <v>73</v>
      </c>
      <c r="AY202" s="158" t="s">
        <v>180</v>
      </c>
    </row>
    <row r="203" spans="2:51" s="13" customFormat="1" ht="11.25">
      <c r="B203" s="157"/>
      <c r="D203" s="145" t="s">
        <v>193</v>
      </c>
      <c r="E203" s="158" t="s">
        <v>19</v>
      </c>
      <c r="F203" s="159" t="s">
        <v>322</v>
      </c>
      <c r="H203" s="160">
        <v>1.46</v>
      </c>
      <c r="I203" s="161"/>
      <c r="L203" s="157"/>
      <c r="M203" s="162"/>
      <c r="T203" s="163"/>
      <c r="AT203" s="158" t="s">
        <v>193</v>
      </c>
      <c r="AU203" s="158" t="s">
        <v>83</v>
      </c>
      <c r="AV203" s="13" t="s">
        <v>83</v>
      </c>
      <c r="AW203" s="13" t="s">
        <v>35</v>
      </c>
      <c r="AX203" s="13" t="s">
        <v>73</v>
      </c>
      <c r="AY203" s="158" t="s">
        <v>180</v>
      </c>
    </row>
    <row r="204" spans="2:51" s="13" customFormat="1" ht="11.25">
      <c r="B204" s="157"/>
      <c r="D204" s="145" t="s">
        <v>193</v>
      </c>
      <c r="E204" s="158" t="s">
        <v>19</v>
      </c>
      <c r="F204" s="159" t="s">
        <v>323</v>
      </c>
      <c r="H204" s="160">
        <v>1.53</v>
      </c>
      <c r="I204" s="161"/>
      <c r="L204" s="157"/>
      <c r="M204" s="162"/>
      <c r="T204" s="163"/>
      <c r="AT204" s="158" t="s">
        <v>193</v>
      </c>
      <c r="AU204" s="158" t="s">
        <v>83</v>
      </c>
      <c r="AV204" s="13" t="s">
        <v>83</v>
      </c>
      <c r="AW204" s="13" t="s">
        <v>35</v>
      </c>
      <c r="AX204" s="13" t="s">
        <v>73</v>
      </c>
      <c r="AY204" s="158" t="s">
        <v>180</v>
      </c>
    </row>
    <row r="205" spans="2:51" s="13" customFormat="1" ht="11.25">
      <c r="B205" s="157"/>
      <c r="D205" s="145" t="s">
        <v>193</v>
      </c>
      <c r="E205" s="158" t="s">
        <v>19</v>
      </c>
      <c r="F205" s="159" t="s">
        <v>324</v>
      </c>
      <c r="H205" s="160">
        <v>18.309999999999999</v>
      </c>
      <c r="I205" s="161"/>
      <c r="L205" s="157"/>
      <c r="M205" s="162"/>
      <c r="T205" s="163"/>
      <c r="AT205" s="158" t="s">
        <v>193</v>
      </c>
      <c r="AU205" s="158" t="s">
        <v>83</v>
      </c>
      <c r="AV205" s="13" t="s">
        <v>83</v>
      </c>
      <c r="AW205" s="13" t="s">
        <v>35</v>
      </c>
      <c r="AX205" s="13" t="s">
        <v>73</v>
      </c>
      <c r="AY205" s="158" t="s">
        <v>180</v>
      </c>
    </row>
    <row r="206" spans="2:51" s="13" customFormat="1" ht="11.25">
      <c r="B206" s="157"/>
      <c r="D206" s="145" t="s">
        <v>193</v>
      </c>
      <c r="E206" s="158" t="s">
        <v>19</v>
      </c>
      <c r="F206" s="159" t="s">
        <v>325</v>
      </c>
      <c r="H206" s="160">
        <v>4.82</v>
      </c>
      <c r="I206" s="161"/>
      <c r="L206" s="157"/>
      <c r="M206" s="162"/>
      <c r="T206" s="163"/>
      <c r="AT206" s="158" t="s">
        <v>193</v>
      </c>
      <c r="AU206" s="158" t="s">
        <v>83</v>
      </c>
      <c r="AV206" s="13" t="s">
        <v>83</v>
      </c>
      <c r="AW206" s="13" t="s">
        <v>35</v>
      </c>
      <c r="AX206" s="13" t="s">
        <v>73</v>
      </c>
      <c r="AY206" s="158" t="s">
        <v>180</v>
      </c>
    </row>
    <row r="207" spans="2:51" s="13" customFormat="1" ht="11.25">
      <c r="B207" s="157"/>
      <c r="D207" s="145" t="s">
        <v>193</v>
      </c>
      <c r="E207" s="158" t="s">
        <v>19</v>
      </c>
      <c r="F207" s="159" t="s">
        <v>326</v>
      </c>
      <c r="H207" s="160">
        <v>3.3</v>
      </c>
      <c r="I207" s="161"/>
      <c r="L207" s="157"/>
      <c r="M207" s="162"/>
      <c r="T207" s="163"/>
      <c r="AT207" s="158" t="s">
        <v>193</v>
      </c>
      <c r="AU207" s="158" t="s">
        <v>83</v>
      </c>
      <c r="AV207" s="13" t="s">
        <v>83</v>
      </c>
      <c r="AW207" s="13" t="s">
        <v>35</v>
      </c>
      <c r="AX207" s="13" t="s">
        <v>73</v>
      </c>
      <c r="AY207" s="158" t="s">
        <v>180</v>
      </c>
    </row>
    <row r="208" spans="2:51" s="13" customFormat="1" ht="11.25">
      <c r="B208" s="157"/>
      <c r="D208" s="145" t="s">
        <v>193</v>
      </c>
      <c r="E208" s="158" t="s">
        <v>19</v>
      </c>
      <c r="F208" s="159" t="s">
        <v>327</v>
      </c>
      <c r="H208" s="160">
        <v>2.89</v>
      </c>
      <c r="I208" s="161"/>
      <c r="L208" s="157"/>
      <c r="M208" s="162"/>
      <c r="T208" s="163"/>
      <c r="AT208" s="158" t="s">
        <v>193</v>
      </c>
      <c r="AU208" s="158" t="s">
        <v>83</v>
      </c>
      <c r="AV208" s="13" t="s">
        <v>83</v>
      </c>
      <c r="AW208" s="13" t="s">
        <v>35</v>
      </c>
      <c r="AX208" s="13" t="s">
        <v>73</v>
      </c>
      <c r="AY208" s="158" t="s">
        <v>180</v>
      </c>
    </row>
    <row r="209" spans="2:65" s="13" customFormat="1" ht="11.25">
      <c r="B209" s="157"/>
      <c r="D209" s="145" t="s">
        <v>193</v>
      </c>
      <c r="E209" s="158" t="s">
        <v>19</v>
      </c>
      <c r="F209" s="159" t="s">
        <v>328</v>
      </c>
      <c r="H209" s="160">
        <v>11.63</v>
      </c>
      <c r="I209" s="161"/>
      <c r="L209" s="157"/>
      <c r="M209" s="162"/>
      <c r="T209" s="163"/>
      <c r="AT209" s="158" t="s">
        <v>193</v>
      </c>
      <c r="AU209" s="158" t="s">
        <v>83</v>
      </c>
      <c r="AV209" s="13" t="s">
        <v>83</v>
      </c>
      <c r="AW209" s="13" t="s">
        <v>35</v>
      </c>
      <c r="AX209" s="13" t="s">
        <v>73</v>
      </c>
      <c r="AY209" s="158" t="s">
        <v>180</v>
      </c>
    </row>
    <row r="210" spans="2:65" s="13" customFormat="1" ht="11.25">
      <c r="B210" s="157"/>
      <c r="D210" s="145" t="s">
        <v>193</v>
      </c>
      <c r="E210" s="158" t="s">
        <v>19</v>
      </c>
      <c r="F210" s="159" t="s">
        <v>308</v>
      </c>
      <c r="H210" s="160">
        <v>4.82</v>
      </c>
      <c r="I210" s="161"/>
      <c r="L210" s="157"/>
      <c r="M210" s="162"/>
      <c r="T210" s="163"/>
      <c r="AT210" s="158" t="s">
        <v>193</v>
      </c>
      <c r="AU210" s="158" t="s">
        <v>83</v>
      </c>
      <c r="AV210" s="13" t="s">
        <v>83</v>
      </c>
      <c r="AW210" s="13" t="s">
        <v>35</v>
      </c>
      <c r="AX210" s="13" t="s">
        <v>73</v>
      </c>
      <c r="AY210" s="158" t="s">
        <v>180</v>
      </c>
    </row>
    <row r="211" spans="2:65" s="13" customFormat="1" ht="11.25">
      <c r="B211" s="157"/>
      <c r="D211" s="145" t="s">
        <v>193</v>
      </c>
      <c r="E211" s="158" t="s">
        <v>19</v>
      </c>
      <c r="F211" s="159" t="s">
        <v>329</v>
      </c>
      <c r="H211" s="160">
        <v>9.36</v>
      </c>
      <c r="I211" s="161"/>
      <c r="L211" s="157"/>
      <c r="M211" s="162"/>
      <c r="T211" s="163"/>
      <c r="AT211" s="158" t="s">
        <v>193</v>
      </c>
      <c r="AU211" s="158" t="s">
        <v>83</v>
      </c>
      <c r="AV211" s="13" t="s">
        <v>83</v>
      </c>
      <c r="AW211" s="13" t="s">
        <v>35</v>
      </c>
      <c r="AX211" s="13" t="s">
        <v>73</v>
      </c>
      <c r="AY211" s="158" t="s">
        <v>180</v>
      </c>
    </row>
    <row r="212" spans="2:65" s="13" customFormat="1" ht="11.25">
      <c r="B212" s="157"/>
      <c r="D212" s="145" t="s">
        <v>193</v>
      </c>
      <c r="E212" s="158" t="s">
        <v>19</v>
      </c>
      <c r="F212" s="159" t="s">
        <v>330</v>
      </c>
      <c r="H212" s="160">
        <v>69.459999999999994</v>
      </c>
      <c r="I212" s="161"/>
      <c r="L212" s="157"/>
      <c r="M212" s="162"/>
      <c r="T212" s="163"/>
      <c r="AT212" s="158" t="s">
        <v>193</v>
      </c>
      <c r="AU212" s="158" t="s">
        <v>83</v>
      </c>
      <c r="AV212" s="13" t="s">
        <v>83</v>
      </c>
      <c r="AW212" s="13" t="s">
        <v>35</v>
      </c>
      <c r="AX212" s="13" t="s">
        <v>73</v>
      </c>
      <c r="AY212" s="158" t="s">
        <v>180</v>
      </c>
    </row>
    <row r="213" spans="2:65" s="13" customFormat="1" ht="11.25">
      <c r="B213" s="157"/>
      <c r="D213" s="145" t="s">
        <v>193</v>
      </c>
      <c r="E213" s="158" t="s">
        <v>19</v>
      </c>
      <c r="F213" s="159" t="s">
        <v>331</v>
      </c>
      <c r="H213" s="160">
        <v>5.9</v>
      </c>
      <c r="I213" s="161"/>
      <c r="L213" s="157"/>
      <c r="M213" s="162"/>
      <c r="T213" s="163"/>
      <c r="AT213" s="158" t="s">
        <v>193</v>
      </c>
      <c r="AU213" s="158" t="s">
        <v>83</v>
      </c>
      <c r="AV213" s="13" t="s">
        <v>83</v>
      </c>
      <c r="AW213" s="13" t="s">
        <v>35</v>
      </c>
      <c r="AX213" s="13" t="s">
        <v>73</v>
      </c>
      <c r="AY213" s="158" t="s">
        <v>180</v>
      </c>
    </row>
    <row r="214" spans="2:65" s="13" customFormat="1" ht="11.25">
      <c r="B214" s="157"/>
      <c r="D214" s="145" t="s">
        <v>193</v>
      </c>
      <c r="E214" s="158" t="s">
        <v>19</v>
      </c>
      <c r="F214" s="159" t="s">
        <v>332</v>
      </c>
      <c r="H214" s="160">
        <v>18.72</v>
      </c>
      <c r="I214" s="161"/>
      <c r="L214" s="157"/>
      <c r="M214" s="162"/>
      <c r="T214" s="163"/>
      <c r="AT214" s="158" t="s">
        <v>193</v>
      </c>
      <c r="AU214" s="158" t="s">
        <v>83</v>
      </c>
      <c r="AV214" s="13" t="s">
        <v>83</v>
      </c>
      <c r="AW214" s="13" t="s">
        <v>35</v>
      </c>
      <c r="AX214" s="13" t="s">
        <v>73</v>
      </c>
      <c r="AY214" s="158" t="s">
        <v>180</v>
      </c>
    </row>
    <row r="215" spans="2:65" s="13" customFormat="1" ht="11.25">
      <c r="B215" s="157"/>
      <c r="D215" s="145" t="s">
        <v>193</v>
      </c>
      <c r="E215" s="158" t="s">
        <v>19</v>
      </c>
      <c r="F215" s="159" t="s">
        <v>333</v>
      </c>
      <c r="H215" s="160">
        <v>29.08</v>
      </c>
      <c r="I215" s="161"/>
      <c r="L215" s="157"/>
      <c r="M215" s="162"/>
      <c r="T215" s="163"/>
      <c r="AT215" s="158" t="s">
        <v>193</v>
      </c>
      <c r="AU215" s="158" t="s">
        <v>83</v>
      </c>
      <c r="AV215" s="13" t="s">
        <v>83</v>
      </c>
      <c r="AW215" s="13" t="s">
        <v>35</v>
      </c>
      <c r="AX215" s="13" t="s">
        <v>73</v>
      </c>
      <c r="AY215" s="158" t="s">
        <v>180</v>
      </c>
    </row>
    <row r="216" spans="2:65" s="14" customFormat="1" ht="11.25">
      <c r="B216" s="164"/>
      <c r="D216" s="145" t="s">
        <v>193</v>
      </c>
      <c r="E216" s="165" t="s">
        <v>19</v>
      </c>
      <c r="F216" s="166" t="s">
        <v>264</v>
      </c>
      <c r="H216" s="167">
        <v>238.23</v>
      </c>
      <c r="I216" s="168"/>
      <c r="L216" s="164"/>
      <c r="M216" s="169"/>
      <c r="T216" s="170"/>
      <c r="AT216" s="165" t="s">
        <v>193</v>
      </c>
      <c r="AU216" s="165" t="s">
        <v>83</v>
      </c>
      <c r="AV216" s="14" t="s">
        <v>187</v>
      </c>
      <c r="AW216" s="14" t="s">
        <v>35</v>
      </c>
      <c r="AX216" s="14" t="s">
        <v>81</v>
      </c>
      <c r="AY216" s="165" t="s">
        <v>180</v>
      </c>
    </row>
    <row r="217" spans="2:65" s="13" customFormat="1" ht="11.25">
      <c r="B217" s="157"/>
      <c r="D217" s="145" t="s">
        <v>193</v>
      </c>
      <c r="F217" s="159" t="s">
        <v>334</v>
      </c>
      <c r="H217" s="160">
        <v>11.912000000000001</v>
      </c>
      <c r="I217" s="161"/>
      <c r="L217" s="157"/>
      <c r="M217" s="162"/>
      <c r="T217" s="163"/>
      <c r="AT217" s="158" t="s">
        <v>193</v>
      </c>
      <c r="AU217" s="158" t="s">
        <v>83</v>
      </c>
      <c r="AV217" s="13" t="s">
        <v>83</v>
      </c>
      <c r="AW217" s="13" t="s">
        <v>4</v>
      </c>
      <c r="AX217" s="13" t="s">
        <v>81</v>
      </c>
      <c r="AY217" s="158" t="s">
        <v>180</v>
      </c>
    </row>
    <row r="218" spans="2:65" s="1" customFormat="1" ht="37.9" customHeight="1">
      <c r="B218" s="33"/>
      <c r="C218" s="132" t="s">
        <v>335</v>
      </c>
      <c r="D218" s="132" t="s">
        <v>182</v>
      </c>
      <c r="E218" s="133" t="s">
        <v>336</v>
      </c>
      <c r="F218" s="134" t="s">
        <v>337</v>
      </c>
      <c r="G218" s="135" t="s">
        <v>338</v>
      </c>
      <c r="H218" s="136">
        <v>248.04</v>
      </c>
      <c r="I218" s="137"/>
      <c r="J218" s="138">
        <f>ROUND(I218*H218,2)</f>
        <v>0</v>
      </c>
      <c r="K218" s="134" t="s">
        <v>186</v>
      </c>
      <c r="L218" s="33"/>
      <c r="M218" s="139" t="s">
        <v>19</v>
      </c>
      <c r="N218" s="140" t="s">
        <v>44</v>
      </c>
      <c r="P218" s="141">
        <f>O218*H218</f>
        <v>0</v>
      </c>
      <c r="Q218" s="141">
        <v>2.0000000000000002E-5</v>
      </c>
      <c r="R218" s="141">
        <f>Q218*H218</f>
        <v>4.9608000000000005E-3</v>
      </c>
      <c r="S218" s="141">
        <v>0</v>
      </c>
      <c r="T218" s="142">
        <f>S218*H218</f>
        <v>0</v>
      </c>
      <c r="AR218" s="143" t="s">
        <v>187</v>
      </c>
      <c r="AT218" s="143" t="s">
        <v>182</v>
      </c>
      <c r="AU218" s="143" t="s">
        <v>83</v>
      </c>
      <c r="AY218" s="18" t="s">
        <v>180</v>
      </c>
      <c r="BE218" s="144">
        <f>IF(N218="základní",J218,0)</f>
        <v>0</v>
      </c>
      <c r="BF218" s="144">
        <f>IF(N218="snížená",J218,0)</f>
        <v>0</v>
      </c>
      <c r="BG218" s="144">
        <f>IF(N218="zákl. přenesená",J218,0)</f>
        <v>0</v>
      </c>
      <c r="BH218" s="144">
        <f>IF(N218="sníž. přenesená",J218,0)</f>
        <v>0</v>
      </c>
      <c r="BI218" s="144">
        <f>IF(N218="nulová",J218,0)</f>
        <v>0</v>
      </c>
      <c r="BJ218" s="18" t="s">
        <v>81</v>
      </c>
      <c r="BK218" s="144">
        <f>ROUND(I218*H218,2)</f>
        <v>0</v>
      </c>
      <c r="BL218" s="18" t="s">
        <v>187</v>
      </c>
      <c r="BM218" s="143" t="s">
        <v>339</v>
      </c>
    </row>
    <row r="219" spans="2:65" s="1" customFormat="1" ht="29.25">
      <c r="B219" s="33"/>
      <c r="D219" s="145" t="s">
        <v>189</v>
      </c>
      <c r="F219" s="146" t="s">
        <v>340</v>
      </c>
      <c r="I219" s="147"/>
      <c r="L219" s="33"/>
      <c r="M219" s="148"/>
      <c r="T219" s="54"/>
      <c r="AT219" s="18" t="s">
        <v>189</v>
      </c>
      <c r="AU219" s="18" t="s">
        <v>83</v>
      </c>
    </row>
    <row r="220" spans="2:65" s="1" customFormat="1" ht="11.25">
      <c r="B220" s="33"/>
      <c r="D220" s="149" t="s">
        <v>191</v>
      </c>
      <c r="F220" s="150" t="s">
        <v>341</v>
      </c>
      <c r="I220" s="147"/>
      <c r="L220" s="33"/>
      <c r="M220" s="148"/>
      <c r="T220" s="54"/>
      <c r="AT220" s="18" t="s">
        <v>191</v>
      </c>
      <c r="AU220" s="18" t="s">
        <v>83</v>
      </c>
    </row>
    <row r="221" spans="2:65" s="12" customFormat="1" ht="11.25">
      <c r="B221" s="151"/>
      <c r="D221" s="145" t="s">
        <v>193</v>
      </c>
      <c r="E221" s="152" t="s">
        <v>19</v>
      </c>
      <c r="F221" s="153" t="s">
        <v>261</v>
      </c>
      <c r="H221" s="152" t="s">
        <v>19</v>
      </c>
      <c r="I221" s="154"/>
      <c r="L221" s="151"/>
      <c r="M221" s="155"/>
      <c r="T221" s="156"/>
      <c r="AT221" s="152" t="s">
        <v>193</v>
      </c>
      <c r="AU221" s="152" t="s">
        <v>83</v>
      </c>
      <c r="AV221" s="12" t="s">
        <v>81</v>
      </c>
      <c r="AW221" s="12" t="s">
        <v>35</v>
      </c>
      <c r="AX221" s="12" t="s">
        <v>73</v>
      </c>
      <c r="AY221" s="152" t="s">
        <v>180</v>
      </c>
    </row>
    <row r="222" spans="2:65" s="13" customFormat="1" ht="22.5">
      <c r="B222" s="157"/>
      <c r="D222" s="145" t="s">
        <v>193</v>
      </c>
      <c r="E222" s="158" t="s">
        <v>19</v>
      </c>
      <c r="F222" s="159" t="s">
        <v>342</v>
      </c>
      <c r="H222" s="160">
        <v>248.04</v>
      </c>
      <c r="I222" s="161"/>
      <c r="L222" s="157"/>
      <c r="M222" s="162"/>
      <c r="T222" s="163"/>
      <c r="AT222" s="158" t="s">
        <v>193</v>
      </c>
      <c r="AU222" s="158" t="s">
        <v>83</v>
      </c>
      <c r="AV222" s="13" t="s">
        <v>83</v>
      </c>
      <c r="AW222" s="13" t="s">
        <v>35</v>
      </c>
      <c r="AX222" s="13" t="s">
        <v>73</v>
      </c>
      <c r="AY222" s="158" t="s">
        <v>180</v>
      </c>
    </row>
    <row r="223" spans="2:65" s="14" customFormat="1" ht="11.25">
      <c r="B223" s="164"/>
      <c r="D223" s="145" t="s">
        <v>193</v>
      </c>
      <c r="E223" s="165" t="s">
        <v>19</v>
      </c>
      <c r="F223" s="166" t="s">
        <v>264</v>
      </c>
      <c r="H223" s="167">
        <v>248.04</v>
      </c>
      <c r="I223" s="168"/>
      <c r="L223" s="164"/>
      <c r="M223" s="169"/>
      <c r="T223" s="170"/>
      <c r="AT223" s="165" t="s">
        <v>193</v>
      </c>
      <c r="AU223" s="165" t="s">
        <v>83</v>
      </c>
      <c r="AV223" s="14" t="s">
        <v>187</v>
      </c>
      <c r="AW223" s="14" t="s">
        <v>35</v>
      </c>
      <c r="AX223" s="14" t="s">
        <v>81</v>
      </c>
      <c r="AY223" s="165" t="s">
        <v>180</v>
      </c>
    </row>
    <row r="224" spans="2:65" s="1" customFormat="1" ht="37.9" customHeight="1">
      <c r="B224" s="33"/>
      <c r="C224" s="132" t="s">
        <v>343</v>
      </c>
      <c r="D224" s="132" t="s">
        <v>182</v>
      </c>
      <c r="E224" s="133" t="s">
        <v>344</v>
      </c>
      <c r="F224" s="134" t="s">
        <v>345</v>
      </c>
      <c r="G224" s="135" t="s">
        <v>346</v>
      </c>
      <c r="H224" s="136">
        <v>2</v>
      </c>
      <c r="I224" s="137"/>
      <c r="J224" s="138">
        <f>ROUND(I224*H224,2)</f>
        <v>0</v>
      </c>
      <c r="K224" s="134" t="s">
        <v>186</v>
      </c>
      <c r="L224" s="33"/>
      <c r="M224" s="139" t="s">
        <v>19</v>
      </c>
      <c r="N224" s="140" t="s">
        <v>44</v>
      </c>
      <c r="P224" s="141">
        <f>O224*H224</f>
        <v>0</v>
      </c>
      <c r="Q224" s="141">
        <v>5.3620000000000001E-2</v>
      </c>
      <c r="R224" s="141">
        <f>Q224*H224</f>
        <v>0.10724</v>
      </c>
      <c r="S224" s="141">
        <v>0</v>
      </c>
      <c r="T224" s="142">
        <f>S224*H224</f>
        <v>0</v>
      </c>
      <c r="AR224" s="143" t="s">
        <v>187</v>
      </c>
      <c r="AT224" s="143" t="s">
        <v>182</v>
      </c>
      <c r="AU224" s="143" t="s">
        <v>83</v>
      </c>
      <c r="AY224" s="18" t="s">
        <v>180</v>
      </c>
      <c r="BE224" s="144">
        <f>IF(N224="základní",J224,0)</f>
        <v>0</v>
      </c>
      <c r="BF224" s="144">
        <f>IF(N224="snížená",J224,0)</f>
        <v>0</v>
      </c>
      <c r="BG224" s="144">
        <f>IF(N224="zákl. přenesená",J224,0)</f>
        <v>0</v>
      </c>
      <c r="BH224" s="144">
        <f>IF(N224="sníž. přenesená",J224,0)</f>
        <v>0</v>
      </c>
      <c r="BI224" s="144">
        <f>IF(N224="nulová",J224,0)</f>
        <v>0</v>
      </c>
      <c r="BJ224" s="18" t="s">
        <v>81</v>
      </c>
      <c r="BK224" s="144">
        <f>ROUND(I224*H224,2)</f>
        <v>0</v>
      </c>
      <c r="BL224" s="18" t="s">
        <v>187</v>
      </c>
      <c r="BM224" s="143" t="s">
        <v>347</v>
      </c>
    </row>
    <row r="225" spans="2:65" s="1" customFormat="1" ht="29.25">
      <c r="B225" s="33"/>
      <c r="D225" s="145" t="s">
        <v>189</v>
      </c>
      <c r="F225" s="146" t="s">
        <v>348</v>
      </c>
      <c r="I225" s="147"/>
      <c r="L225" s="33"/>
      <c r="M225" s="148"/>
      <c r="T225" s="54"/>
      <c r="AT225" s="18" t="s">
        <v>189</v>
      </c>
      <c r="AU225" s="18" t="s">
        <v>83</v>
      </c>
    </row>
    <row r="226" spans="2:65" s="1" customFormat="1" ht="11.25">
      <c r="B226" s="33"/>
      <c r="D226" s="149" t="s">
        <v>191</v>
      </c>
      <c r="F226" s="150" t="s">
        <v>349</v>
      </c>
      <c r="I226" s="147"/>
      <c r="L226" s="33"/>
      <c r="M226" s="148"/>
      <c r="T226" s="54"/>
      <c r="AT226" s="18" t="s">
        <v>191</v>
      </c>
      <c r="AU226" s="18" t="s">
        <v>83</v>
      </c>
    </row>
    <row r="227" spans="2:65" s="12" customFormat="1" ht="11.25">
      <c r="B227" s="151"/>
      <c r="D227" s="145" t="s">
        <v>193</v>
      </c>
      <c r="E227" s="152" t="s">
        <v>19</v>
      </c>
      <c r="F227" s="153" t="s">
        <v>286</v>
      </c>
      <c r="H227" s="152" t="s">
        <v>19</v>
      </c>
      <c r="I227" s="154"/>
      <c r="L227" s="151"/>
      <c r="M227" s="155"/>
      <c r="T227" s="156"/>
      <c r="AT227" s="152" t="s">
        <v>193</v>
      </c>
      <c r="AU227" s="152" t="s">
        <v>83</v>
      </c>
      <c r="AV227" s="12" t="s">
        <v>81</v>
      </c>
      <c r="AW227" s="12" t="s">
        <v>35</v>
      </c>
      <c r="AX227" s="12" t="s">
        <v>73</v>
      </c>
      <c r="AY227" s="152" t="s">
        <v>180</v>
      </c>
    </row>
    <row r="228" spans="2:65" s="12" customFormat="1" ht="11.25">
      <c r="B228" s="151"/>
      <c r="D228" s="145" t="s">
        <v>193</v>
      </c>
      <c r="E228" s="152" t="s">
        <v>19</v>
      </c>
      <c r="F228" s="153" t="s">
        <v>287</v>
      </c>
      <c r="H228" s="152" t="s">
        <v>19</v>
      </c>
      <c r="I228" s="154"/>
      <c r="L228" s="151"/>
      <c r="M228" s="155"/>
      <c r="T228" s="156"/>
      <c r="AT228" s="152" t="s">
        <v>193</v>
      </c>
      <c r="AU228" s="152" t="s">
        <v>83</v>
      </c>
      <c r="AV228" s="12" t="s">
        <v>81</v>
      </c>
      <c r="AW228" s="12" t="s">
        <v>35</v>
      </c>
      <c r="AX228" s="12" t="s">
        <v>73</v>
      </c>
      <c r="AY228" s="152" t="s">
        <v>180</v>
      </c>
    </row>
    <row r="229" spans="2:65" s="13" customFormat="1" ht="11.25">
      <c r="B229" s="157"/>
      <c r="D229" s="145" t="s">
        <v>193</v>
      </c>
      <c r="E229" s="158" t="s">
        <v>19</v>
      </c>
      <c r="F229" s="159" t="s">
        <v>350</v>
      </c>
      <c r="H229" s="160">
        <v>1</v>
      </c>
      <c r="I229" s="161"/>
      <c r="L229" s="157"/>
      <c r="M229" s="162"/>
      <c r="T229" s="163"/>
      <c r="AT229" s="158" t="s">
        <v>193</v>
      </c>
      <c r="AU229" s="158" t="s">
        <v>83</v>
      </c>
      <c r="AV229" s="13" t="s">
        <v>83</v>
      </c>
      <c r="AW229" s="13" t="s">
        <v>35</v>
      </c>
      <c r="AX229" s="13" t="s">
        <v>73</v>
      </c>
      <c r="AY229" s="158" t="s">
        <v>180</v>
      </c>
    </row>
    <row r="230" spans="2:65" s="13" customFormat="1" ht="11.25">
      <c r="B230" s="157"/>
      <c r="D230" s="145" t="s">
        <v>193</v>
      </c>
      <c r="E230" s="158" t="s">
        <v>19</v>
      </c>
      <c r="F230" s="159" t="s">
        <v>351</v>
      </c>
      <c r="H230" s="160">
        <v>1</v>
      </c>
      <c r="I230" s="161"/>
      <c r="L230" s="157"/>
      <c r="M230" s="162"/>
      <c r="T230" s="163"/>
      <c r="AT230" s="158" t="s">
        <v>193</v>
      </c>
      <c r="AU230" s="158" t="s">
        <v>83</v>
      </c>
      <c r="AV230" s="13" t="s">
        <v>83</v>
      </c>
      <c r="AW230" s="13" t="s">
        <v>35</v>
      </c>
      <c r="AX230" s="13" t="s">
        <v>73</v>
      </c>
      <c r="AY230" s="158" t="s">
        <v>180</v>
      </c>
    </row>
    <row r="231" spans="2:65" s="14" customFormat="1" ht="11.25">
      <c r="B231" s="164"/>
      <c r="D231" s="145" t="s">
        <v>193</v>
      </c>
      <c r="E231" s="165" t="s">
        <v>19</v>
      </c>
      <c r="F231" s="166" t="s">
        <v>264</v>
      </c>
      <c r="H231" s="167">
        <v>2</v>
      </c>
      <c r="I231" s="168"/>
      <c r="L231" s="164"/>
      <c r="M231" s="169"/>
      <c r="T231" s="170"/>
      <c r="AT231" s="165" t="s">
        <v>193</v>
      </c>
      <c r="AU231" s="165" t="s">
        <v>83</v>
      </c>
      <c r="AV231" s="14" t="s">
        <v>187</v>
      </c>
      <c r="AW231" s="14" t="s">
        <v>35</v>
      </c>
      <c r="AX231" s="14" t="s">
        <v>81</v>
      </c>
      <c r="AY231" s="165" t="s">
        <v>180</v>
      </c>
    </row>
    <row r="232" spans="2:65" s="1" customFormat="1" ht="24.2" customHeight="1">
      <c r="B232" s="33"/>
      <c r="C232" s="171" t="s">
        <v>352</v>
      </c>
      <c r="D232" s="171" t="s">
        <v>353</v>
      </c>
      <c r="E232" s="172" t="s">
        <v>354</v>
      </c>
      <c r="F232" s="173" t="s">
        <v>355</v>
      </c>
      <c r="G232" s="174" t="s">
        <v>346</v>
      </c>
      <c r="H232" s="175">
        <v>2</v>
      </c>
      <c r="I232" s="176"/>
      <c r="J232" s="177">
        <f>ROUND(I232*H232,2)</f>
        <v>0</v>
      </c>
      <c r="K232" s="173" t="s">
        <v>186</v>
      </c>
      <c r="L232" s="178"/>
      <c r="M232" s="179" t="s">
        <v>19</v>
      </c>
      <c r="N232" s="180" t="s">
        <v>44</v>
      </c>
      <c r="P232" s="141">
        <f>O232*H232</f>
        <v>0</v>
      </c>
      <c r="Q232" s="141">
        <v>5.2999999999999999E-2</v>
      </c>
      <c r="R232" s="141">
        <f>Q232*H232</f>
        <v>0.106</v>
      </c>
      <c r="S232" s="141">
        <v>0</v>
      </c>
      <c r="T232" s="142">
        <f>S232*H232</f>
        <v>0</v>
      </c>
      <c r="AR232" s="143" t="s">
        <v>238</v>
      </c>
      <c r="AT232" s="143" t="s">
        <v>353</v>
      </c>
      <c r="AU232" s="143" t="s">
        <v>83</v>
      </c>
      <c r="AY232" s="18" t="s">
        <v>180</v>
      </c>
      <c r="BE232" s="144">
        <f>IF(N232="základní",J232,0)</f>
        <v>0</v>
      </c>
      <c r="BF232" s="144">
        <f>IF(N232="snížená",J232,0)</f>
        <v>0</v>
      </c>
      <c r="BG232" s="144">
        <f>IF(N232="zákl. přenesená",J232,0)</f>
        <v>0</v>
      </c>
      <c r="BH232" s="144">
        <f>IF(N232="sníž. přenesená",J232,0)</f>
        <v>0</v>
      </c>
      <c r="BI232" s="144">
        <f>IF(N232="nulová",J232,0)</f>
        <v>0</v>
      </c>
      <c r="BJ232" s="18" t="s">
        <v>81</v>
      </c>
      <c r="BK232" s="144">
        <f>ROUND(I232*H232,2)</f>
        <v>0</v>
      </c>
      <c r="BL232" s="18" t="s">
        <v>187</v>
      </c>
      <c r="BM232" s="143" t="s">
        <v>356</v>
      </c>
    </row>
    <row r="233" spans="2:65" s="1" customFormat="1" ht="19.5">
      <c r="B233" s="33"/>
      <c r="D233" s="145" t="s">
        <v>189</v>
      </c>
      <c r="F233" s="146" t="s">
        <v>355</v>
      </c>
      <c r="I233" s="147"/>
      <c r="L233" s="33"/>
      <c r="M233" s="148"/>
      <c r="T233" s="54"/>
      <c r="AT233" s="18" t="s">
        <v>189</v>
      </c>
      <c r="AU233" s="18" t="s">
        <v>83</v>
      </c>
    </row>
    <row r="234" spans="2:65" s="11" customFormat="1" ht="22.9" customHeight="1">
      <c r="B234" s="120"/>
      <c r="D234" s="121" t="s">
        <v>72</v>
      </c>
      <c r="E234" s="130" t="s">
        <v>245</v>
      </c>
      <c r="F234" s="130" t="s">
        <v>357</v>
      </c>
      <c r="I234" s="123"/>
      <c r="J234" s="131">
        <f>BK234</f>
        <v>0</v>
      </c>
      <c r="L234" s="120"/>
      <c r="M234" s="125"/>
      <c r="P234" s="126">
        <f>SUM(P235:P286)</f>
        <v>0</v>
      </c>
      <c r="R234" s="126">
        <f>SUM(R235:R286)</f>
        <v>1.5000000000000001E-2</v>
      </c>
      <c r="T234" s="127">
        <f>SUM(T235:T286)</f>
        <v>117.70100000000001</v>
      </c>
      <c r="AR234" s="121" t="s">
        <v>81</v>
      </c>
      <c r="AT234" s="128" t="s">
        <v>72</v>
      </c>
      <c r="AU234" s="128" t="s">
        <v>81</v>
      </c>
      <c r="AY234" s="121" t="s">
        <v>180</v>
      </c>
      <c r="BK234" s="129">
        <f>SUM(BK235:BK286)</f>
        <v>0</v>
      </c>
    </row>
    <row r="235" spans="2:65" s="1" customFormat="1" ht="21.75" customHeight="1">
      <c r="B235" s="33"/>
      <c r="C235" s="132" t="s">
        <v>358</v>
      </c>
      <c r="D235" s="132" t="s">
        <v>182</v>
      </c>
      <c r="E235" s="133" t="s">
        <v>359</v>
      </c>
      <c r="F235" s="134" t="s">
        <v>360</v>
      </c>
      <c r="G235" s="135" t="s">
        <v>257</v>
      </c>
      <c r="H235" s="136">
        <v>300</v>
      </c>
      <c r="I235" s="137"/>
      <c r="J235" s="138">
        <f>ROUND(I235*H235,2)</f>
        <v>0</v>
      </c>
      <c r="K235" s="134" t="s">
        <v>186</v>
      </c>
      <c r="L235" s="33"/>
      <c r="M235" s="139" t="s">
        <v>19</v>
      </c>
      <c r="N235" s="140" t="s">
        <v>44</v>
      </c>
      <c r="P235" s="141">
        <f>O235*H235</f>
        <v>0</v>
      </c>
      <c r="Q235" s="141">
        <v>5.0000000000000002E-5</v>
      </c>
      <c r="R235" s="141">
        <f>Q235*H235</f>
        <v>1.5000000000000001E-2</v>
      </c>
      <c r="S235" s="141">
        <v>0</v>
      </c>
      <c r="T235" s="142">
        <f>S235*H235</f>
        <v>0</v>
      </c>
      <c r="AR235" s="143" t="s">
        <v>187</v>
      </c>
      <c r="AT235" s="143" t="s">
        <v>182</v>
      </c>
      <c r="AU235" s="143" t="s">
        <v>83</v>
      </c>
      <c r="AY235" s="18" t="s">
        <v>180</v>
      </c>
      <c r="BE235" s="144">
        <f>IF(N235="základní",J235,0)</f>
        <v>0</v>
      </c>
      <c r="BF235" s="144">
        <f>IF(N235="snížená",J235,0)</f>
        <v>0</v>
      </c>
      <c r="BG235" s="144">
        <f>IF(N235="zákl. přenesená",J235,0)</f>
        <v>0</v>
      </c>
      <c r="BH235" s="144">
        <f>IF(N235="sníž. přenesená",J235,0)</f>
        <v>0</v>
      </c>
      <c r="BI235" s="144">
        <f>IF(N235="nulová",J235,0)</f>
        <v>0</v>
      </c>
      <c r="BJ235" s="18" t="s">
        <v>81</v>
      </c>
      <c r="BK235" s="144">
        <f>ROUND(I235*H235,2)</f>
        <v>0</v>
      </c>
      <c r="BL235" s="18" t="s">
        <v>187</v>
      </c>
      <c r="BM235" s="143" t="s">
        <v>361</v>
      </c>
    </row>
    <row r="236" spans="2:65" s="1" customFormat="1" ht="11.25">
      <c r="B236" s="33"/>
      <c r="D236" s="145" t="s">
        <v>189</v>
      </c>
      <c r="F236" s="146" t="s">
        <v>360</v>
      </c>
      <c r="I236" s="147"/>
      <c r="L236" s="33"/>
      <c r="M236" s="148"/>
      <c r="T236" s="54"/>
      <c r="AT236" s="18" t="s">
        <v>189</v>
      </c>
      <c r="AU236" s="18" t="s">
        <v>83</v>
      </c>
    </row>
    <row r="237" spans="2:65" s="1" customFormat="1" ht="11.25">
      <c r="B237" s="33"/>
      <c r="D237" s="149" t="s">
        <v>191</v>
      </c>
      <c r="F237" s="150" t="s">
        <v>362</v>
      </c>
      <c r="I237" s="147"/>
      <c r="L237" s="33"/>
      <c r="M237" s="148"/>
      <c r="T237" s="54"/>
      <c r="AT237" s="18" t="s">
        <v>191</v>
      </c>
      <c r="AU237" s="18" t="s">
        <v>83</v>
      </c>
    </row>
    <row r="238" spans="2:65" s="1" customFormat="1" ht="21.75" customHeight="1">
      <c r="B238" s="33"/>
      <c r="C238" s="132" t="s">
        <v>7</v>
      </c>
      <c r="D238" s="132" t="s">
        <v>182</v>
      </c>
      <c r="E238" s="133" t="s">
        <v>363</v>
      </c>
      <c r="F238" s="134" t="s">
        <v>364</v>
      </c>
      <c r="G238" s="135" t="s">
        <v>257</v>
      </c>
      <c r="H238" s="136">
        <v>3.2210000000000001</v>
      </c>
      <c r="I238" s="137"/>
      <c r="J238" s="138">
        <f>ROUND(I238*H238,2)</f>
        <v>0</v>
      </c>
      <c r="K238" s="134" t="s">
        <v>186</v>
      </c>
      <c r="L238" s="33"/>
      <c r="M238" s="139" t="s">
        <v>19</v>
      </c>
      <c r="N238" s="140" t="s">
        <v>44</v>
      </c>
      <c r="P238" s="141">
        <f>O238*H238</f>
        <v>0</v>
      </c>
      <c r="Q238" s="141">
        <v>0</v>
      </c>
      <c r="R238" s="141">
        <f>Q238*H238</f>
        <v>0</v>
      </c>
      <c r="S238" s="141">
        <v>0.1</v>
      </c>
      <c r="T238" s="142">
        <f>S238*H238</f>
        <v>0.32210000000000005</v>
      </c>
      <c r="AR238" s="143" t="s">
        <v>187</v>
      </c>
      <c r="AT238" s="143" t="s">
        <v>182</v>
      </c>
      <c r="AU238" s="143" t="s">
        <v>83</v>
      </c>
      <c r="AY238" s="18" t="s">
        <v>180</v>
      </c>
      <c r="BE238" s="144">
        <f>IF(N238="základní",J238,0)</f>
        <v>0</v>
      </c>
      <c r="BF238" s="144">
        <f>IF(N238="snížená",J238,0)</f>
        <v>0</v>
      </c>
      <c r="BG238" s="144">
        <f>IF(N238="zákl. přenesená",J238,0)</f>
        <v>0</v>
      </c>
      <c r="BH238" s="144">
        <f>IF(N238="sníž. přenesená",J238,0)</f>
        <v>0</v>
      </c>
      <c r="BI238" s="144">
        <f>IF(N238="nulová",J238,0)</f>
        <v>0</v>
      </c>
      <c r="BJ238" s="18" t="s">
        <v>81</v>
      </c>
      <c r="BK238" s="144">
        <f>ROUND(I238*H238,2)</f>
        <v>0</v>
      </c>
      <c r="BL238" s="18" t="s">
        <v>187</v>
      </c>
      <c r="BM238" s="143" t="s">
        <v>365</v>
      </c>
    </row>
    <row r="239" spans="2:65" s="1" customFormat="1" ht="11.25">
      <c r="B239" s="33"/>
      <c r="D239" s="145" t="s">
        <v>189</v>
      </c>
      <c r="F239" s="146" t="s">
        <v>366</v>
      </c>
      <c r="I239" s="147"/>
      <c r="L239" s="33"/>
      <c r="M239" s="148"/>
      <c r="T239" s="54"/>
      <c r="AT239" s="18" t="s">
        <v>189</v>
      </c>
      <c r="AU239" s="18" t="s">
        <v>83</v>
      </c>
    </row>
    <row r="240" spans="2:65" s="1" customFormat="1" ht="11.25">
      <c r="B240" s="33"/>
      <c r="D240" s="149" t="s">
        <v>191</v>
      </c>
      <c r="F240" s="150" t="s">
        <v>367</v>
      </c>
      <c r="I240" s="147"/>
      <c r="L240" s="33"/>
      <c r="M240" s="148"/>
      <c r="T240" s="54"/>
      <c r="AT240" s="18" t="s">
        <v>191</v>
      </c>
      <c r="AU240" s="18" t="s">
        <v>83</v>
      </c>
    </row>
    <row r="241" spans="2:65" s="12" customFormat="1" ht="11.25">
      <c r="B241" s="151"/>
      <c r="D241" s="145" t="s">
        <v>193</v>
      </c>
      <c r="E241" s="152" t="s">
        <v>19</v>
      </c>
      <c r="F241" s="153" t="s">
        <v>261</v>
      </c>
      <c r="H241" s="152" t="s">
        <v>19</v>
      </c>
      <c r="I241" s="154"/>
      <c r="L241" s="151"/>
      <c r="M241" s="155"/>
      <c r="T241" s="156"/>
      <c r="AT241" s="152" t="s">
        <v>193</v>
      </c>
      <c r="AU241" s="152" t="s">
        <v>83</v>
      </c>
      <c r="AV241" s="12" t="s">
        <v>81</v>
      </c>
      <c r="AW241" s="12" t="s">
        <v>35</v>
      </c>
      <c r="AX241" s="12" t="s">
        <v>73</v>
      </c>
      <c r="AY241" s="152" t="s">
        <v>180</v>
      </c>
    </row>
    <row r="242" spans="2:65" s="13" customFormat="1" ht="11.25">
      <c r="B242" s="157"/>
      <c r="D242" s="145" t="s">
        <v>193</v>
      </c>
      <c r="E242" s="158" t="s">
        <v>19</v>
      </c>
      <c r="F242" s="159" t="s">
        <v>368</v>
      </c>
      <c r="H242" s="160">
        <v>3.2210000000000001</v>
      </c>
      <c r="I242" s="161"/>
      <c r="L242" s="157"/>
      <c r="M242" s="162"/>
      <c r="T242" s="163"/>
      <c r="AT242" s="158" t="s">
        <v>193</v>
      </c>
      <c r="AU242" s="158" t="s">
        <v>83</v>
      </c>
      <c r="AV242" s="13" t="s">
        <v>83</v>
      </c>
      <c r="AW242" s="13" t="s">
        <v>35</v>
      </c>
      <c r="AX242" s="13" t="s">
        <v>81</v>
      </c>
      <c r="AY242" s="158" t="s">
        <v>180</v>
      </c>
    </row>
    <row r="243" spans="2:65" s="1" customFormat="1" ht="24.2" customHeight="1">
      <c r="B243" s="33"/>
      <c r="C243" s="132" t="s">
        <v>369</v>
      </c>
      <c r="D243" s="132" t="s">
        <v>182</v>
      </c>
      <c r="E243" s="133" t="s">
        <v>370</v>
      </c>
      <c r="F243" s="134" t="s">
        <v>371</v>
      </c>
      <c r="G243" s="135" t="s">
        <v>257</v>
      </c>
      <c r="H243" s="136">
        <v>336.56599999999997</v>
      </c>
      <c r="I243" s="137"/>
      <c r="J243" s="138">
        <f>ROUND(I243*H243,2)</f>
        <v>0</v>
      </c>
      <c r="K243" s="134" t="s">
        <v>186</v>
      </c>
      <c r="L243" s="33"/>
      <c r="M243" s="139" t="s">
        <v>19</v>
      </c>
      <c r="N243" s="140" t="s">
        <v>44</v>
      </c>
      <c r="P243" s="141">
        <f>O243*H243</f>
        <v>0</v>
      </c>
      <c r="Q243" s="141">
        <v>0</v>
      </c>
      <c r="R243" s="141">
        <f>Q243*H243</f>
        <v>0</v>
      </c>
      <c r="S243" s="141">
        <v>0.05</v>
      </c>
      <c r="T243" s="142">
        <f>S243*H243</f>
        <v>16.828299999999999</v>
      </c>
      <c r="AR243" s="143" t="s">
        <v>187</v>
      </c>
      <c r="AT243" s="143" t="s">
        <v>182</v>
      </c>
      <c r="AU243" s="143" t="s">
        <v>83</v>
      </c>
      <c r="AY243" s="18" t="s">
        <v>180</v>
      </c>
      <c r="BE243" s="144">
        <f>IF(N243="základní",J243,0)</f>
        <v>0</v>
      </c>
      <c r="BF243" s="144">
        <f>IF(N243="snížená",J243,0)</f>
        <v>0</v>
      </c>
      <c r="BG243" s="144">
        <f>IF(N243="zákl. přenesená",J243,0)</f>
        <v>0</v>
      </c>
      <c r="BH243" s="144">
        <f>IF(N243="sníž. přenesená",J243,0)</f>
        <v>0</v>
      </c>
      <c r="BI243" s="144">
        <f>IF(N243="nulová",J243,0)</f>
        <v>0</v>
      </c>
      <c r="BJ243" s="18" t="s">
        <v>81</v>
      </c>
      <c r="BK243" s="144">
        <f>ROUND(I243*H243,2)</f>
        <v>0</v>
      </c>
      <c r="BL243" s="18" t="s">
        <v>187</v>
      </c>
      <c r="BM243" s="143" t="s">
        <v>372</v>
      </c>
    </row>
    <row r="244" spans="2:65" s="1" customFormat="1" ht="19.5">
      <c r="B244" s="33"/>
      <c r="D244" s="145" t="s">
        <v>189</v>
      </c>
      <c r="F244" s="146" t="s">
        <v>373</v>
      </c>
      <c r="I244" s="147"/>
      <c r="L244" s="33"/>
      <c r="M244" s="148"/>
      <c r="T244" s="54"/>
      <c r="AT244" s="18" t="s">
        <v>189</v>
      </c>
      <c r="AU244" s="18" t="s">
        <v>83</v>
      </c>
    </row>
    <row r="245" spans="2:65" s="1" customFormat="1" ht="11.25">
      <c r="B245" s="33"/>
      <c r="D245" s="149" t="s">
        <v>191</v>
      </c>
      <c r="F245" s="150" t="s">
        <v>374</v>
      </c>
      <c r="I245" s="147"/>
      <c r="L245" s="33"/>
      <c r="M245" s="148"/>
      <c r="T245" s="54"/>
      <c r="AT245" s="18" t="s">
        <v>191</v>
      </c>
      <c r="AU245" s="18" t="s">
        <v>83</v>
      </c>
    </row>
    <row r="246" spans="2:65" s="12" customFormat="1" ht="11.25">
      <c r="B246" s="151"/>
      <c r="D246" s="145" t="s">
        <v>193</v>
      </c>
      <c r="E246" s="152" t="s">
        <v>19</v>
      </c>
      <c r="F246" s="153" t="s">
        <v>261</v>
      </c>
      <c r="H246" s="152" t="s">
        <v>19</v>
      </c>
      <c r="I246" s="154"/>
      <c r="L246" s="151"/>
      <c r="M246" s="155"/>
      <c r="T246" s="156"/>
      <c r="AT246" s="152" t="s">
        <v>193</v>
      </c>
      <c r="AU246" s="152" t="s">
        <v>83</v>
      </c>
      <c r="AV246" s="12" t="s">
        <v>81</v>
      </c>
      <c r="AW246" s="12" t="s">
        <v>35</v>
      </c>
      <c r="AX246" s="12" t="s">
        <v>73</v>
      </c>
      <c r="AY246" s="152" t="s">
        <v>180</v>
      </c>
    </row>
    <row r="247" spans="2:65" s="13" customFormat="1" ht="33.75">
      <c r="B247" s="157"/>
      <c r="D247" s="145" t="s">
        <v>193</v>
      </c>
      <c r="E247" s="158" t="s">
        <v>19</v>
      </c>
      <c r="F247" s="159" t="s">
        <v>375</v>
      </c>
      <c r="H247" s="160">
        <v>382.47699999999998</v>
      </c>
      <c r="I247" s="161"/>
      <c r="L247" s="157"/>
      <c r="M247" s="162"/>
      <c r="T247" s="163"/>
      <c r="AT247" s="158" t="s">
        <v>193</v>
      </c>
      <c r="AU247" s="158" t="s">
        <v>83</v>
      </c>
      <c r="AV247" s="13" t="s">
        <v>83</v>
      </c>
      <c r="AW247" s="13" t="s">
        <v>35</v>
      </c>
      <c r="AX247" s="13" t="s">
        <v>73</v>
      </c>
      <c r="AY247" s="158" t="s">
        <v>180</v>
      </c>
    </row>
    <row r="248" spans="2:65" s="12" customFormat="1" ht="11.25">
      <c r="B248" s="151"/>
      <c r="D248" s="145" t="s">
        <v>193</v>
      </c>
      <c r="E248" s="152" t="s">
        <v>19</v>
      </c>
      <c r="F248" s="153" t="s">
        <v>376</v>
      </c>
      <c r="H248" s="152" t="s">
        <v>19</v>
      </c>
      <c r="I248" s="154"/>
      <c r="L248" s="151"/>
      <c r="M248" s="155"/>
      <c r="T248" s="156"/>
      <c r="AT248" s="152" t="s">
        <v>193</v>
      </c>
      <c r="AU248" s="152" t="s">
        <v>83</v>
      </c>
      <c r="AV248" s="12" t="s">
        <v>81</v>
      </c>
      <c r="AW248" s="12" t="s">
        <v>35</v>
      </c>
      <c r="AX248" s="12" t="s">
        <v>73</v>
      </c>
      <c r="AY248" s="152" t="s">
        <v>180</v>
      </c>
    </row>
    <row r="249" spans="2:65" s="13" customFormat="1" ht="33.75">
      <c r="B249" s="157"/>
      <c r="D249" s="145" t="s">
        <v>193</v>
      </c>
      <c r="E249" s="158" t="s">
        <v>19</v>
      </c>
      <c r="F249" s="159" t="s">
        <v>377</v>
      </c>
      <c r="H249" s="160">
        <v>-42.776000000000003</v>
      </c>
      <c r="I249" s="161"/>
      <c r="L249" s="157"/>
      <c r="M249" s="162"/>
      <c r="T249" s="163"/>
      <c r="AT249" s="158" t="s">
        <v>193</v>
      </c>
      <c r="AU249" s="158" t="s">
        <v>83</v>
      </c>
      <c r="AV249" s="13" t="s">
        <v>83</v>
      </c>
      <c r="AW249" s="13" t="s">
        <v>35</v>
      </c>
      <c r="AX249" s="13" t="s">
        <v>73</v>
      </c>
      <c r="AY249" s="158" t="s">
        <v>180</v>
      </c>
    </row>
    <row r="250" spans="2:65" s="13" customFormat="1" ht="11.25">
      <c r="B250" s="157"/>
      <c r="D250" s="145" t="s">
        <v>193</v>
      </c>
      <c r="E250" s="158" t="s">
        <v>19</v>
      </c>
      <c r="F250" s="159" t="s">
        <v>378</v>
      </c>
      <c r="H250" s="160">
        <v>-3.1349999999999998</v>
      </c>
      <c r="I250" s="161"/>
      <c r="L250" s="157"/>
      <c r="M250" s="162"/>
      <c r="T250" s="163"/>
      <c r="AT250" s="158" t="s">
        <v>193</v>
      </c>
      <c r="AU250" s="158" t="s">
        <v>83</v>
      </c>
      <c r="AV250" s="13" t="s">
        <v>83</v>
      </c>
      <c r="AW250" s="13" t="s">
        <v>35</v>
      </c>
      <c r="AX250" s="13" t="s">
        <v>73</v>
      </c>
      <c r="AY250" s="158" t="s">
        <v>180</v>
      </c>
    </row>
    <row r="251" spans="2:65" s="14" customFormat="1" ht="11.25">
      <c r="B251" s="164"/>
      <c r="D251" s="145" t="s">
        <v>193</v>
      </c>
      <c r="E251" s="165" t="s">
        <v>19</v>
      </c>
      <c r="F251" s="166" t="s">
        <v>264</v>
      </c>
      <c r="H251" s="167">
        <v>336.56599999999997</v>
      </c>
      <c r="I251" s="168"/>
      <c r="L251" s="164"/>
      <c r="M251" s="169"/>
      <c r="T251" s="170"/>
      <c r="AT251" s="165" t="s">
        <v>193</v>
      </c>
      <c r="AU251" s="165" t="s">
        <v>83</v>
      </c>
      <c r="AV251" s="14" t="s">
        <v>187</v>
      </c>
      <c r="AW251" s="14" t="s">
        <v>35</v>
      </c>
      <c r="AX251" s="14" t="s">
        <v>81</v>
      </c>
      <c r="AY251" s="165" t="s">
        <v>180</v>
      </c>
    </row>
    <row r="252" spans="2:65" s="1" customFormat="1" ht="37.9" customHeight="1">
      <c r="B252" s="33"/>
      <c r="C252" s="132" t="s">
        <v>379</v>
      </c>
      <c r="D252" s="132" t="s">
        <v>182</v>
      </c>
      <c r="E252" s="133" t="s">
        <v>380</v>
      </c>
      <c r="F252" s="134" t="s">
        <v>381</v>
      </c>
      <c r="G252" s="135" t="s">
        <v>185</v>
      </c>
      <c r="H252" s="136">
        <v>44.703000000000003</v>
      </c>
      <c r="I252" s="137"/>
      <c r="J252" s="138">
        <f>ROUND(I252*H252,2)</f>
        <v>0</v>
      </c>
      <c r="K252" s="134" t="s">
        <v>186</v>
      </c>
      <c r="L252" s="33"/>
      <c r="M252" s="139" t="s">
        <v>19</v>
      </c>
      <c r="N252" s="140" t="s">
        <v>44</v>
      </c>
      <c r="P252" s="141">
        <f>O252*H252</f>
        <v>0</v>
      </c>
      <c r="Q252" s="141">
        <v>0</v>
      </c>
      <c r="R252" s="141">
        <f>Q252*H252</f>
        <v>0</v>
      </c>
      <c r="S252" s="141">
        <v>2.2000000000000002</v>
      </c>
      <c r="T252" s="142">
        <f>S252*H252</f>
        <v>98.346600000000009</v>
      </c>
      <c r="AR252" s="143" t="s">
        <v>187</v>
      </c>
      <c r="AT252" s="143" t="s">
        <v>182</v>
      </c>
      <c r="AU252" s="143" t="s">
        <v>83</v>
      </c>
      <c r="AY252" s="18" t="s">
        <v>180</v>
      </c>
      <c r="BE252" s="144">
        <f>IF(N252="základní",J252,0)</f>
        <v>0</v>
      </c>
      <c r="BF252" s="144">
        <f>IF(N252="snížená",J252,0)</f>
        <v>0</v>
      </c>
      <c r="BG252" s="144">
        <f>IF(N252="zákl. přenesená",J252,0)</f>
        <v>0</v>
      </c>
      <c r="BH252" s="144">
        <f>IF(N252="sníž. přenesená",J252,0)</f>
        <v>0</v>
      </c>
      <c r="BI252" s="144">
        <f>IF(N252="nulová",J252,0)</f>
        <v>0</v>
      </c>
      <c r="BJ252" s="18" t="s">
        <v>81</v>
      </c>
      <c r="BK252" s="144">
        <f>ROUND(I252*H252,2)</f>
        <v>0</v>
      </c>
      <c r="BL252" s="18" t="s">
        <v>187</v>
      </c>
      <c r="BM252" s="143" t="s">
        <v>382</v>
      </c>
    </row>
    <row r="253" spans="2:65" s="1" customFormat="1" ht="19.5">
      <c r="B253" s="33"/>
      <c r="D253" s="145" t="s">
        <v>189</v>
      </c>
      <c r="F253" s="146" t="s">
        <v>383</v>
      </c>
      <c r="I253" s="147"/>
      <c r="L253" s="33"/>
      <c r="M253" s="148"/>
      <c r="T253" s="54"/>
      <c r="AT253" s="18" t="s">
        <v>189</v>
      </c>
      <c r="AU253" s="18" t="s">
        <v>83</v>
      </c>
    </row>
    <row r="254" spans="2:65" s="1" customFormat="1" ht="11.25">
      <c r="B254" s="33"/>
      <c r="D254" s="149" t="s">
        <v>191</v>
      </c>
      <c r="F254" s="150" t="s">
        <v>384</v>
      </c>
      <c r="I254" s="147"/>
      <c r="L254" s="33"/>
      <c r="M254" s="148"/>
      <c r="T254" s="54"/>
      <c r="AT254" s="18" t="s">
        <v>191</v>
      </c>
      <c r="AU254" s="18" t="s">
        <v>83</v>
      </c>
    </row>
    <row r="255" spans="2:65" s="12" customFormat="1" ht="22.5">
      <c r="B255" s="151"/>
      <c r="D255" s="145" t="s">
        <v>193</v>
      </c>
      <c r="E255" s="152" t="s">
        <v>19</v>
      </c>
      <c r="F255" s="153" t="s">
        <v>385</v>
      </c>
      <c r="H255" s="152" t="s">
        <v>19</v>
      </c>
      <c r="I255" s="154"/>
      <c r="L255" s="151"/>
      <c r="M255" s="155"/>
      <c r="T255" s="156"/>
      <c r="AT255" s="152" t="s">
        <v>193</v>
      </c>
      <c r="AU255" s="152" t="s">
        <v>83</v>
      </c>
      <c r="AV255" s="12" t="s">
        <v>81</v>
      </c>
      <c r="AW255" s="12" t="s">
        <v>35</v>
      </c>
      <c r="AX255" s="12" t="s">
        <v>73</v>
      </c>
      <c r="AY255" s="152" t="s">
        <v>180</v>
      </c>
    </row>
    <row r="256" spans="2:65" s="13" customFormat="1" ht="11.25">
      <c r="B256" s="157"/>
      <c r="D256" s="145" t="s">
        <v>193</v>
      </c>
      <c r="E256" s="158" t="s">
        <v>19</v>
      </c>
      <c r="F256" s="159" t="s">
        <v>386</v>
      </c>
      <c r="H256" s="160">
        <v>0</v>
      </c>
      <c r="I256" s="161"/>
      <c r="L256" s="157"/>
      <c r="M256" s="162"/>
      <c r="T256" s="163"/>
      <c r="AT256" s="158" t="s">
        <v>193</v>
      </c>
      <c r="AU256" s="158" t="s">
        <v>83</v>
      </c>
      <c r="AV256" s="13" t="s">
        <v>83</v>
      </c>
      <c r="AW256" s="13" t="s">
        <v>35</v>
      </c>
      <c r="AX256" s="13" t="s">
        <v>73</v>
      </c>
      <c r="AY256" s="158" t="s">
        <v>180</v>
      </c>
    </row>
    <row r="257" spans="2:51" s="13" customFormat="1" ht="11.25">
      <c r="B257" s="157"/>
      <c r="D257" s="145" t="s">
        <v>193</v>
      </c>
      <c r="E257" s="158" t="s">
        <v>19</v>
      </c>
      <c r="F257" s="159" t="s">
        <v>387</v>
      </c>
      <c r="H257" s="160">
        <v>1.1679999999999999</v>
      </c>
      <c r="I257" s="161"/>
      <c r="L257" s="157"/>
      <c r="M257" s="162"/>
      <c r="T257" s="163"/>
      <c r="AT257" s="158" t="s">
        <v>193</v>
      </c>
      <c r="AU257" s="158" t="s">
        <v>83</v>
      </c>
      <c r="AV257" s="13" t="s">
        <v>83</v>
      </c>
      <c r="AW257" s="13" t="s">
        <v>35</v>
      </c>
      <c r="AX257" s="13" t="s">
        <v>73</v>
      </c>
      <c r="AY257" s="158" t="s">
        <v>180</v>
      </c>
    </row>
    <row r="258" spans="2:51" s="13" customFormat="1" ht="11.25">
      <c r="B258" s="157"/>
      <c r="D258" s="145" t="s">
        <v>193</v>
      </c>
      <c r="E258" s="158" t="s">
        <v>19</v>
      </c>
      <c r="F258" s="159" t="s">
        <v>388</v>
      </c>
      <c r="H258" s="160">
        <v>0.90400000000000003</v>
      </c>
      <c r="I258" s="161"/>
      <c r="L258" s="157"/>
      <c r="M258" s="162"/>
      <c r="T258" s="163"/>
      <c r="AT258" s="158" t="s">
        <v>193</v>
      </c>
      <c r="AU258" s="158" t="s">
        <v>83</v>
      </c>
      <c r="AV258" s="13" t="s">
        <v>83</v>
      </c>
      <c r="AW258" s="13" t="s">
        <v>35</v>
      </c>
      <c r="AX258" s="13" t="s">
        <v>73</v>
      </c>
      <c r="AY258" s="158" t="s">
        <v>180</v>
      </c>
    </row>
    <row r="259" spans="2:51" s="13" customFormat="1" ht="11.25">
      <c r="B259" s="157"/>
      <c r="D259" s="145" t="s">
        <v>193</v>
      </c>
      <c r="E259" s="158" t="s">
        <v>19</v>
      </c>
      <c r="F259" s="159" t="s">
        <v>389</v>
      </c>
      <c r="H259" s="160">
        <v>1.504</v>
      </c>
      <c r="I259" s="161"/>
      <c r="L259" s="157"/>
      <c r="M259" s="162"/>
      <c r="T259" s="163"/>
      <c r="AT259" s="158" t="s">
        <v>193</v>
      </c>
      <c r="AU259" s="158" t="s">
        <v>83</v>
      </c>
      <c r="AV259" s="13" t="s">
        <v>83</v>
      </c>
      <c r="AW259" s="13" t="s">
        <v>35</v>
      </c>
      <c r="AX259" s="13" t="s">
        <v>73</v>
      </c>
      <c r="AY259" s="158" t="s">
        <v>180</v>
      </c>
    </row>
    <row r="260" spans="2:51" s="13" customFormat="1" ht="11.25">
      <c r="B260" s="157"/>
      <c r="D260" s="145" t="s">
        <v>193</v>
      </c>
      <c r="E260" s="158" t="s">
        <v>19</v>
      </c>
      <c r="F260" s="159" t="s">
        <v>390</v>
      </c>
      <c r="H260" s="160">
        <v>2.0640000000000001</v>
      </c>
      <c r="I260" s="161"/>
      <c r="L260" s="157"/>
      <c r="M260" s="162"/>
      <c r="T260" s="163"/>
      <c r="AT260" s="158" t="s">
        <v>193</v>
      </c>
      <c r="AU260" s="158" t="s">
        <v>83</v>
      </c>
      <c r="AV260" s="13" t="s">
        <v>83</v>
      </c>
      <c r="AW260" s="13" t="s">
        <v>35</v>
      </c>
      <c r="AX260" s="13" t="s">
        <v>73</v>
      </c>
      <c r="AY260" s="158" t="s">
        <v>180</v>
      </c>
    </row>
    <row r="261" spans="2:51" s="13" customFormat="1" ht="11.25">
      <c r="B261" s="157"/>
      <c r="D261" s="145" t="s">
        <v>193</v>
      </c>
      <c r="E261" s="158" t="s">
        <v>19</v>
      </c>
      <c r="F261" s="159" t="s">
        <v>391</v>
      </c>
      <c r="H261" s="160">
        <v>1.3759999999999999</v>
      </c>
      <c r="I261" s="161"/>
      <c r="L261" s="157"/>
      <c r="M261" s="162"/>
      <c r="T261" s="163"/>
      <c r="AT261" s="158" t="s">
        <v>193</v>
      </c>
      <c r="AU261" s="158" t="s">
        <v>83</v>
      </c>
      <c r="AV261" s="13" t="s">
        <v>83</v>
      </c>
      <c r="AW261" s="13" t="s">
        <v>35</v>
      </c>
      <c r="AX261" s="13" t="s">
        <v>73</v>
      </c>
      <c r="AY261" s="158" t="s">
        <v>180</v>
      </c>
    </row>
    <row r="262" spans="2:51" s="13" customFormat="1" ht="11.25">
      <c r="B262" s="157"/>
      <c r="D262" s="145" t="s">
        <v>193</v>
      </c>
      <c r="E262" s="158" t="s">
        <v>19</v>
      </c>
      <c r="F262" s="159" t="s">
        <v>392</v>
      </c>
      <c r="H262" s="160">
        <v>1.4</v>
      </c>
      <c r="I262" s="161"/>
      <c r="L262" s="157"/>
      <c r="M262" s="162"/>
      <c r="T262" s="163"/>
      <c r="AT262" s="158" t="s">
        <v>193</v>
      </c>
      <c r="AU262" s="158" t="s">
        <v>83</v>
      </c>
      <c r="AV262" s="13" t="s">
        <v>83</v>
      </c>
      <c r="AW262" s="13" t="s">
        <v>35</v>
      </c>
      <c r="AX262" s="13" t="s">
        <v>73</v>
      </c>
      <c r="AY262" s="158" t="s">
        <v>180</v>
      </c>
    </row>
    <row r="263" spans="2:51" s="13" customFormat="1" ht="11.25">
      <c r="B263" s="157"/>
      <c r="D263" s="145" t="s">
        <v>193</v>
      </c>
      <c r="E263" s="158" t="s">
        <v>19</v>
      </c>
      <c r="F263" s="159" t="s">
        <v>393</v>
      </c>
      <c r="H263" s="160">
        <v>0.33600000000000002</v>
      </c>
      <c r="I263" s="161"/>
      <c r="L263" s="157"/>
      <c r="M263" s="162"/>
      <c r="T263" s="163"/>
      <c r="AT263" s="158" t="s">
        <v>193</v>
      </c>
      <c r="AU263" s="158" t="s">
        <v>83</v>
      </c>
      <c r="AV263" s="13" t="s">
        <v>83</v>
      </c>
      <c r="AW263" s="13" t="s">
        <v>35</v>
      </c>
      <c r="AX263" s="13" t="s">
        <v>73</v>
      </c>
      <c r="AY263" s="158" t="s">
        <v>180</v>
      </c>
    </row>
    <row r="264" spans="2:51" s="13" customFormat="1" ht="11.25">
      <c r="B264" s="157"/>
      <c r="D264" s="145" t="s">
        <v>193</v>
      </c>
      <c r="E264" s="158" t="s">
        <v>19</v>
      </c>
      <c r="F264" s="159" t="s">
        <v>394</v>
      </c>
      <c r="H264" s="160">
        <v>0.45600000000000002</v>
      </c>
      <c r="I264" s="161"/>
      <c r="L264" s="157"/>
      <c r="M264" s="162"/>
      <c r="T264" s="163"/>
      <c r="AT264" s="158" t="s">
        <v>193</v>
      </c>
      <c r="AU264" s="158" t="s">
        <v>83</v>
      </c>
      <c r="AV264" s="13" t="s">
        <v>83</v>
      </c>
      <c r="AW264" s="13" t="s">
        <v>35</v>
      </c>
      <c r="AX264" s="13" t="s">
        <v>73</v>
      </c>
      <c r="AY264" s="158" t="s">
        <v>180</v>
      </c>
    </row>
    <row r="265" spans="2:51" s="13" customFormat="1" ht="11.25">
      <c r="B265" s="157"/>
      <c r="D265" s="145" t="s">
        <v>193</v>
      </c>
      <c r="E265" s="158" t="s">
        <v>19</v>
      </c>
      <c r="F265" s="159" t="s">
        <v>395</v>
      </c>
      <c r="H265" s="160">
        <v>0.29599999999999999</v>
      </c>
      <c r="I265" s="161"/>
      <c r="L265" s="157"/>
      <c r="M265" s="162"/>
      <c r="T265" s="163"/>
      <c r="AT265" s="158" t="s">
        <v>193</v>
      </c>
      <c r="AU265" s="158" t="s">
        <v>83</v>
      </c>
      <c r="AV265" s="13" t="s">
        <v>83</v>
      </c>
      <c r="AW265" s="13" t="s">
        <v>35</v>
      </c>
      <c r="AX265" s="13" t="s">
        <v>73</v>
      </c>
      <c r="AY265" s="158" t="s">
        <v>180</v>
      </c>
    </row>
    <row r="266" spans="2:51" s="13" customFormat="1" ht="11.25">
      <c r="B266" s="157"/>
      <c r="D266" s="145" t="s">
        <v>193</v>
      </c>
      <c r="E266" s="158" t="s">
        <v>19</v>
      </c>
      <c r="F266" s="159" t="s">
        <v>396</v>
      </c>
      <c r="H266" s="160">
        <v>0.45600000000000002</v>
      </c>
      <c r="I266" s="161"/>
      <c r="L266" s="157"/>
      <c r="M266" s="162"/>
      <c r="T266" s="163"/>
      <c r="AT266" s="158" t="s">
        <v>193</v>
      </c>
      <c r="AU266" s="158" t="s">
        <v>83</v>
      </c>
      <c r="AV266" s="13" t="s">
        <v>83</v>
      </c>
      <c r="AW266" s="13" t="s">
        <v>35</v>
      </c>
      <c r="AX266" s="13" t="s">
        <v>73</v>
      </c>
      <c r="AY266" s="158" t="s">
        <v>180</v>
      </c>
    </row>
    <row r="267" spans="2:51" s="13" customFormat="1" ht="11.25">
      <c r="B267" s="157"/>
      <c r="D267" s="145" t="s">
        <v>193</v>
      </c>
      <c r="E267" s="158" t="s">
        <v>19</v>
      </c>
      <c r="F267" s="159" t="s">
        <v>397</v>
      </c>
      <c r="H267" s="160">
        <v>2.08</v>
      </c>
      <c r="I267" s="161"/>
      <c r="L267" s="157"/>
      <c r="M267" s="162"/>
      <c r="T267" s="163"/>
      <c r="AT267" s="158" t="s">
        <v>193</v>
      </c>
      <c r="AU267" s="158" t="s">
        <v>83</v>
      </c>
      <c r="AV267" s="13" t="s">
        <v>83</v>
      </c>
      <c r="AW267" s="13" t="s">
        <v>35</v>
      </c>
      <c r="AX267" s="13" t="s">
        <v>73</v>
      </c>
      <c r="AY267" s="158" t="s">
        <v>180</v>
      </c>
    </row>
    <row r="268" spans="2:51" s="13" customFormat="1" ht="11.25">
      <c r="B268" s="157"/>
      <c r="D268" s="145" t="s">
        <v>193</v>
      </c>
      <c r="E268" s="158" t="s">
        <v>19</v>
      </c>
      <c r="F268" s="159" t="s">
        <v>398</v>
      </c>
      <c r="H268" s="160">
        <v>1.4239999999999999</v>
      </c>
      <c r="I268" s="161"/>
      <c r="L268" s="157"/>
      <c r="M268" s="162"/>
      <c r="T268" s="163"/>
      <c r="AT268" s="158" t="s">
        <v>193</v>
      </c>
      <c r="AU268" s="158" t="s">
        <v>83</v>
      </c>
      <c r="AV268" s="13" t="s">
        <v>83</v>
      </c>
      <c r="AW268" s="13" t="s">
        <v>35</v>
      </c>
      <c r="AX268" s="13" t="s">
        <v>73</v>
      </c>
      <c r="AY268" s="158" t="s">
        <v>180</v>
      </c>
    </row>
    <row r="269" spans="2:51" s="13" customFormat="1" ht="11.25">
      <c r="B269" s="157"/>
      <c r="D269" s="145" t="s">
        <v>193</v>
      </c>
      <c r="E269" s="158" t="s">
        <v>19</v>
      </c>
      <c r="F269" s="159" t="s">
        <v>399</v>
      </c>
      <c r="H269" s="160">
        <v>1.016</v>
      </c>
      <c r="I269" s="161"/>
      <c r="L269" s="157"/>
      <c r="M269" s="162"/>
      <c r="T269" s="163"/>
      <c r="AT269" s="158" t="s">
        <v>193</v>
      </c>
      <c r="AU269" s="158" t="s">
        <v>83</v>
      </c>
      <c r="AV269" s="13" t="s">
        <v>83</v>
      </c>
      <c r="AW269" s="13" t="s">
        <v>35</v>
      </c>
      <c r="AX269" s="13" t="s">
        <v>73</v>
      </c>
      <c r="AY269" s="158" t="s">
        <v>180</v>
      </c>
    </row>
    <row r="270" spans="2:51" s="13" customFormat="1" ht="11.25">
      <c r="B270" s="157"/>
      <c r="D270" s="145" t="s">
        <v>193</v>
      </c>
      <c r="E270" s="158" t="s">
        <v>19</v>
      </c>
      <c r="F270" s="159" t="s">
        <v>400</v>
      </c>
      <c r="H270" s="160">
        <v>0.224</v>
      </c>
      <c r="I270" s="161"/>
      <c r="L270" s="157"/>
      <c r="M270" s="162"/>
      <c r="T270" s="163"/>
      <c r="AT270" s="158" t="s">
        <v>193</v>
      </c>
      <c r="AU270" s="158" t="s">
        <v>83</v>
      </c>
      <c r="AV270" s="13" t="s">
        <v>83</v>
      </c>
      <c r="AW270" s="13" t="s">
        <v>35</v>
      </c>
      <c r="AX270" s="13" t="s">
        <v>73</v>
      </c>
      <c r="AY270" s="158" t="s">
        <v>180</v>
      </c>
    </row>
    <row r="271" spans="2:51" s="13" customFormat="1" ht="11.25">
      <c r="B271" s="157"/>
      <c r="D271" s="145" t="s">
        <v>193</v>
      </c>
      <c r="E271" s="158" t="s">
        <v>19</v>
      </c>
      <c r="F271" s="159" t="s">
        <v>401</v>
      </c>
      <c r="H271" s="160">
        <v>1.1040000000000001</v>
      </c>
      <c r="I271" s="161"/>
      <c r="L271" s="157"/>
      <c r="M271" s="162"/>
      <c r="T271" s="163"/>
      <c r="AT271" s="158" t="s">
        <v>193</v>
      </c>
      <c r="AU271" s="158" t="s">
        <v>83</v>
      </c>
      <c r="AV271" s="13" t="s">
        <v>83</v>
      </c>
      <c r="AW271" s="13" t="s">
        <v>35</v>
      </c>
      <c r="AX271" s="13" t="s">
        <v>73</v>
      </c>
      <c r="AY271" s="158" t="s">
        <v>180</v>
      </c>
    </row>
    <row r="272" spans="2:51" s="13" customFormat="1" ht="11.25">
      <c r="B272" s="157"/>
      <c r="D272" s="145" t="s">
        <v>193</v>
      </c>
      <c r="E272" s="158" t="s">
        <v>19</v>
      </c>
      <c r="F272" s="159" t="s">
        <v>402</v>
      </c>
      <c r="H272" s="160">
        <v>1.9119999999999999</v>
      </c>
      <c r="I272" s="161"/>
      <c r="L272" s="157"/>
      <c r="M272" s="162"/>
      <c r="T272" s="163"/>
      <c r="AT272" s="158" t="s">
        <v>193</v>
      </c>
      <c r="AU272" s="158" t="s">
        <v>83</v>
      </c>
      <c r="AV272" s="13" t="s">
        <v>83</v>
      </c>
      <c r="AW272" s="13" t="s">
        <v>35</v>
      </c>
      <c r="AX272" s="13" t="s">
        <v>73</v>
      </c>
      <c r="AY272" s="158" t="s">
        <v>180</v>
      </c>
    </row>
    <row r="273" spans="2:65" s="13" customFormat="1" ht="11.25">
      <c r="B273" s="157"/>
      <c r="D273" s="145" t="s">
        <v>193</v>
      </c>
      <c r="E273" s="158" t="s">
        <v>19</v>
      </c>
      <c r="F273" s="159" t="s">
        <v>403</v>
      </c>
      <c r="H273" s="160">
        <v>0.83199999999999996</v>
      </c>
      <c r="I273" s="161"/>
      <c r="L273" s="157"/>
      <c r="M273" s="162"/>
      <c r="T273" s="163"/>
      <c r="AT273" s="158" t="s">
        <v>193</v>
      </c>
      <c r="AU273" s="158" t="s">
        <v>83</v>
      </c>
      <c r="AV273" s="13" t="s">
        <v>83</v>
      </c>
      <c r="AW273" s="13" t="s">
        <v>35</v>
      </c>
      <c r="AX273" s="13" t="s">
        <v>73</v>
      </c>
      <c r="AY273" s="158" t="s">
        <v>180</v>
      </c>
    </row>
    <row r="274" spans="2:65" s="13" customFormat="1" ht="11.25">
      <c r="B274" s="157"/>
      <c r="D274" s="145" t="s">
        <v>193</v>
      </c>
      <c r="E274" s="158" t="s">
        <v>19</v>
      </c>
      <c r="F274" s="159" t="s">
        <v>404</v>
      </c>
      <c r="H274" s="160">
        <v>0.64800000000000002</v>
      </c>
      <c r="I274" s="161"/>
      <c r="L274" s="157"/>
      <c r="M274" s="162"/>
      <c r="T274" s="163"/>
      <c r="AT274" s="158" t="s">
        <v>193</v>
      </c>
      <c r="AU274" s="158" t="s">
        <v>83</v>
      </c>
      <c r="AV274" s="13" t="s">
        <v>83</v>
      </c>
      <c r="AW274" s="13" t="s">
        <v>35</v>
      </c>
      <c r="AX274" s="13" t="s">
        <v>73</v>
      </c>
      <c r="AY274" s="158" t="s">
        <v>180</v>
      </c>
    </row>
    <row r="275" spans="2:65" s="13" customFormat="1" ht="11.25">
      <c r="B275" s="157"/>
      <c r="D275" s="145" t="s">
        <v>193</v>
      </c>
      <c r="E275" s="158" t="s">
        <v>19</v>
      </c>
      <c r="F275" s="159" t="s">
        <v>405</v>
      </c>
      <c r="H275" s="160">
        <v>0.24</v>
      </c>
      <c r="I275" s="161"/>
      <c r="L275" s="157"/>
      <c r="M275" s="162"/>
      <c r="T275" s="163"/>
      <c r="AT275" s="158" t="s">
        <v>193</v>
      </c>
      <c r="AU275" s="158" t="s">
        <v>83</v>
      </c>
      <c r="AV275" s="13" t="s">
        <v>83</v>
      </c>
      <c r="AW275" s="13" t="s">
        <v>35</v>
      </c>
      <c r="AX275" s="13" t="s">
        <v>73</v>
      </c>
      <c r="AY275" s="158" t="s">
        <v>180</v>
      </c>
    </row>
    <row r="276" spans="2:65" s="12" customFormat="1" ht="11.25">
      <c r="B276" s="151"/>
      <c r="D276" s="145" t="s">
        <v>193</v>
      </c>
      <c r="E276" s="152" t="s">
        <v>19</v>
      </c>
      <c r="F276" s="153" t="s">
        <v>406</v>
      </c>
      <c r="H276" s="152" t="s">
        <v>19</v>
      </c>
      <c r="I276" s="154"/>
      <c r="L276" s="151"/>
      <c r="M276" s="155"/>
      <c r="T276" s="156"/>
      <c r="AT276" s="152" t="s">
        <v>193</v>
      </c>
      <c r="AU276" s="152" t="s">
        <v>83</v>
      </c>
      <c r="AV276" s="12" t="s">
        <v>81</v>
      </c>
      <c r="AW276" s="12" t="s">
        <v>35</v>
      </c>
      <c r="AX276" s="12" t="s">
        <v>73</v>
      </c>
      <c r="AY276" s="152" t="s">
        <v>180</v>
      </c>
    </row>
    <row r="277" spans="2:65" s="13" customFormat="1" ht="11.25">
      <c r="B277" s="157"/>
      <c r="D277" s="145" t="s">
        <v>193</v>
      </c>
      <c r="E277" s="158" t="s">
        <v>19</v>
      </c>
      <c r="F277" s="159" t="s">
        <v>252</v>
      </c>
      <c r="H277" s="160">
        <v>25.263000000000002</v>
      </c>
      <c r="I277" s="161"/>
      <c r="L277" s="157"/>
      <c r="M277" s="162"/>
      <c r="T277" s="163"/>
      <c r="AT277" s="158" t="s">
        <v>193</v>
      </c>
      <c r="AU277" s="158" t="s">
        <v>83</v>
      </c>
      <c r="AV277" s="13" t="s">
        <v>83</v>
      </c>
      <c r="AW277" s="13" t="s">
        <v>35</v>
      </c>
      <c r="AX277" s="13" t="s">
        <v>73</v>
      </c>
      <c r="AY277" s="158" t="s">
        <v>180</v>
      </c>
    </row>
    <row r="278" spans="2:65" s="14" customFormat="1" ht="11.25">
      <c r="B278" s="164"/>
      <c r="D278" s="145" t="s">
        <v>193</v>
      </c>
      <c r="E278" s="165" t="s">
        <v>19</v>
      </c>
      <c r="F278" s="166" t="s">
        <v>264</v>
      </c>
      <c r="H278" s="167">
        <v>44.703000000000003</v>
      </c>
      <c r="I278" s="168"/>
      <c r="L278" s="164"/>
      <c r="M278" s="169"/>
      <c r="T278" s="170"/>
      <c r="AT278" s="165" t="s">
        <v>193</v>
      </c>
      <c r="AU278" s="165" t="s">
        <v>83</v>
      </c>
      <c r="AV278" s="14" t="s">
        <v>187</v>
      </c>
      <c r="AW278" s="14" t="s">
        <v>35</v>
      </c>
      <c r="AX278" s="14" t="s">
        <v>81</v>
      </c>
      <c r="AY278" s="165" t="s">
        <v>180</v>
      </c>
    </row>
    <row r="279" spans="2:65" s="1" customFormat="1" ht="21.75" customHeight="1">
      <c r="B279" s="33"/>
      <c r="C279" s="132" t="s">
        <v>407</v>
      </c>
      <c r="D279" s="132" t="s">
        <v>182</v>
      </c>
      <c r="E279" s="133" t="s">
        <v>408</v>
      </c>
      <c r="F279" s="134" t="s">
        <v>409</v>
      </c>
      <c r="G279" s="135" t="s">
        <v>257</v>
      </c>
      <c r="H279" s="136">
        <v>29</v>
      </c>
      <c r="I279" s="137"/>
      <c r="J279" s="138">
        <f>ROUND(I279*H279,2)</f>
        <v>0</v>
      </c>
      <c r="K279" s="134" t="s">
        <v>186</v>
      </c>
      <c r="L279" s="33"/>
      <c r="M279" s="139" t="s">
        <v>19</v>
      </c>
      <c r="N279" s="140" t="s">
        <v>44</v>
      </c>
      <c r="P279" s="141">
        <f>O279*H279</f>
        <v>0</v>
      </c>
      <c r="Q279" s="141">
        <v>0</v>
      </c>
      <c r="R279" s="141">
        <f>Q279*H279</f>
        <v>0</v>
      </c>
      <c r="S279" s="141">
        <v>7.5999999999999998E-2</v>
      </c>
      <c r="T279" s="142">
        <f>S279*H279</f>
        <v>2.2039999999999997</v>
      </c>
      <c r="AR279" s="143" t="s">
        <v>187</v>
      </c>
      <c r="AT279" s="143" t="s">
        <v>182</v>
      </c>
      <c r="AU279" s="143" t="s">
        <v>83</v>
      </c>
      <c r="AY279" s="18" t="s">
        <v>180</v>
      </c>
      <c r="BE279" s="144">
        <f>IF(N279="základní",J279,0)</f>
        <v>0</v>
      </c>
      <c r="BF279" s="144">
        <f>IF(N279="snížená",J279,0)</f>
        <v>0</v>
      </c>
      <c r="BG279" s="144">
        <f>IF(N279="zákl. přenesená",J279,0)</f>
        <v>0</v>
      </c>
      <c r="BH279" s="144">
        <f>IF(N279="sníž. přenesená",J279,0)</f>
        <v>0</v>
      </c>
      <c r="BI279" s="144">
        <f>IF(N279="nulová",J279,0)</f>
        <v>0</v>
      </c>
      <c r="BJ279" s="18" t="s">
        <v>81</v>
      </c>
      <c r="BK279" s="144">
        <f>ROUND(I279*H279,2)</f>
        <v>0</v>
      </c>
      <c r="BL279" s="18" t="s">
        <v>187</v>
      </c>
      <c r="BM279" s="143" t="s">
        <v>410</v>
      </c>
    </row>
    <row r="280" spans="2:65" s="1" customFormat="1" ht="19.5">
      <c r="B280" s="33"/>
      <c r="D280" s="145" t="s">
        <v>189</v>
      </c>
      <c r="F280" s="146" t="s">
        <v>411</v>
      </c>
      <c r="I280" s="147"/>
      <c r="L280" s="33"/>
      <c r="M280" s="148"/>
      <c r="T280" s="54"/>
      <c r="AT280" s="18" t="s">
        <v>189</v>
      </c>
      <c r="AU280" s="18" t="s">
        <v>83</v>
      </c>
    </row>
    <row r="281" spans="2:65" s="1" customFormat="1" ht="11.25">
      <c r="B281" s="33"/>
      <c r="D281" s="149" t="s">
        <v>191</v>
      </c>
      <c r="F281" s="150" t="s">
        <v>412</v>
      </c>
      <c r="I281" s="147"/>
      <c r="L281" s="33"/>
      <c r="M281" s="148"/>
      <c r="T281" s="54"/>
      <c r="AT281" s="18" t="s">
        <v>191</v>
      </c>
      <c r="AU281" s="18" t="s">
        <v>83</v>
      </c>
    </row>
    <row r="282" spans="2:65" s="12" customFormat="1" ht="11.25">
      <c r="B282" s="151"/>
      <c r="D282" s="145" t="s">
        <v>193</v>
      </c>
      <c r="E282" s="152" t="s">
        <v>19</v>
      </c>
      <c r="F282" s="153" t="s">
        <v>287</v>
      </c>
      <c r="H282" s="152" t="s">
        <v>19</v>
      </c>
      <c r="I282" s="154"/>
      <c r="L282" s="151"/>
      <c r="M282" s="155"/>
      <c r="T282" s="156"/>
      <c r="AT282" s="152" t="s">
        <v>193</v>
      </c>
      <c r="AU282" s="152" t="s">
        <v>83</v>
      </c>
      <c r="AV282" s="12" t="s">
        <v>81</v>
      </c>
      <c r="AW282" s="12" t="s">
        <v>35</v>
      </c>
      <c r="AX282" s="12" t="s">
        <v>73</v>
      </c>
      <c r="AY282" s="152" t="s">
        <v>180</v>
      </c>
    </row>
    <row r="283" spans="2:65" s="13" customFormat="1" ht="11.25">
      <c r="B283" s="157"/>
      <c r="D283" s="145" t="s">
        <v>193</v>
      </c>
      <c r="E283" s="158" t="s">
        <v>19</v>
      </c>
      <c r="F283" s="159" t="s">
        <v>413</v>
      </c>
      <c r="H283" s="160">
        <v>29</v>
      </c>
      <c r="I283" s="161"/>
      <c r="L283" s="157"/>
      <c r="M283" s="162"/>
      <c r="T283" s="163"/>
      <c r="AT283" s="158" t="s">
        <v>193</v>
      </c>
      <c r="AU283" s="158" t="s">
        <v>83</v>
      </c>
      <c r="AV283" s="13" t="s">
        <v>83</v>
      </c>
      <c r="AW283" s="13" t="s">
        <v>35</v>
      </c>
      <c r="AX283" s="13" t="s">
        <v>73</v>
      </c>
      <c r="AY283" s="158" t="s">
        <v>180</v>
      </c>
    </row>
    <row r="284" spans="2:65" s="14" customFormat="1" ht="11.25">
      <c r="B284" s="164"/>
      <c r="D284" s="145" t="s">
        <v>193</v>
      </c>
      <c r="E284" s="165" t="s">
        <v>19</v>
      </c>
      <c r="F284" s="166" t="s">
        <v>264</v>
      </c>
      <c r="H284" s="167">
        <v>29</v>
      </c>
      <c r="I284" s="168"/>
      <c r="L284" s="164"/>
      <c r="M284" s="169"/>
      <c r="T284" s="170"/>
      <c r="AT284" s="165" t="s">
        <v>193</v>
      </c>
      <c r="AU284" s="165" t="s">
        <v>83</v>
      </c>
      <c r="AV284" s="14" t="s">
        <v>187</v>
      </c>
      <c r="AW284" s="14" t="s">
        <v>35</v>
      </c>
      <c r="AX284" s="14" t="s">
        <v>81</v>
      </c>
      <c r="AY284" s="165" t="s">
        <v>180</v>
      </c>
    </row>
    <row r="285" spans="2:65" s="1" customFormat="1" ht="16.5" customHeight="1">
      <c r="B285" s="33"/>
      <c r="C285" s="132" t="s">
        <v>414</v>
      </c>
      <c r="D285" s="132" t="s">
        <v>182</v>
      </c>
      <c r="E285" s="133" t="s">
        <v>415</v>
      </c>
      <c r="F285" s="134" t="s">
        <v>416</v>
      </c>
      <c r="G285" s="135" t="s">
        <v>417</v>
      </c>
      <c r="H285" s="136">
        <v>1</v>
      </c>
      <c r="I285" s="137"/>
      <c r="J285" s="138">
        <f>ROUND(I285*H285,2)</f>
        <v>0</v>
      </c>
      <c r="K285" s="134" t="s">
        <v>19</v>
      </c>
      <c r="L285" s="33"/>
      <c r="M285" s="139" t="s">
        <v>19</v>
      </c>
      <c r="N285" s="140" t="s">
        <v>44</v>
      </c>
      <c r="P285" s="141">
        <f>O285*H285</f>
        <v>0</v>
      </c>
      <c r="Q285" s="141">
        <v>0</v>
      </c>
      <c r="R285" s="141">
        <f>Q285*H285</f>
        <v>0</v>
      </c>
      <c r="S285" s="141">
        <v>0</v>
      </c>
      <c r="T285" s="142">
        <f>S285*H285</f>
        <v>0</v>
      </c>
      <c r="AR285" s="143" t="s">
        <v>187</v>
      </c>
      <c r="AT285" s="143" t="s">
        <v>182</v>
      </c>
      <c r="AU285" s="143" t="s">
        <v>83</v>
      </c>
      <c r="AY285" s="18" t="s">
        <v>180</v>
      </c>
      <c r="BE285" s="144">
        <f>IF(N285="základní",J285,0)</f>
        <v>0</v>
      </c>
      <c r="BF285" s="144">
        <f>IF(N285="snížená",J285,0)</f>
        <v>0</v>
      </c>
      <c r="BG285" s="144">
        <f>IF(N285="zákl. přenesená",J285,0)</f>
        <v>0</v>
      </c>
      <c r="BH285" s="144">
        <f>IF(N285="sníž. přenesená",J285,0)</f>
        <v>0</v>
      </c>
      <c r="BI285" s="144">
        <f>IF(N285="nulová",J285,0)</f>
        <v>0</v>
      </c>
      <c r="BJ285" s="18" t="s">
        <v>81</v>
      </c>
      <c r="BK285" s="144">
        <f>ROUND(I285*H285,2)</f>
        <v>0</v>
      </c>
      <c r="BL285" s="18" t="s">
        <v>187</v>
      </c>
      <c r="BM285" s="143" t="s">
        <v>418</v>
      </c>
    </row>
    <row r="286" spans="2:65" s="1" customFormat="1" ht="11.25">
      <c r="B286" s="33"/>
      <c r="D286" s="145" t="s">
        <v>189</v>
      </c>
      <c r="F286" s="146" t="s">
        <v>416</v>
      </c>
      <c r="I286" s="147"/>
      <c r="L286" s="33"/>
      <c r="M286" s="148"/>
      <c r="T286" s="54"/>
      <c r="AT286" s="18" t="s">
        <v>189</v>
      </c>
      <c r="AU286" s="18" t="s">
        <v>83</v>
      </c>
    </row>
    <row r="287" spans="2:65" s="11" customFormat="1" ht="22.9" customHeight="1">
      <c r="B287" s="120"/>
      <c r="D287" s="121" t="s">
        <v>72</v>
      </c>
      <c r="E287" s="130" t="s">
        <v>419</v>
      </c>
      <c r="F287" s="130" t="s">
        <v>420</v>
      </c>
      <c r="I287" s="123"/>
      <c r="J287" s="131">
        <f>BK287</f>
        <v>0</v>
      </c>
      <c r="L287" s="120"/>
      <c r="M287" s="125"/>
      <c r="P287" s="126">
        <f>SUM(P288:P300)</f>
        <v>0</v>
      </c>
      <c r="R287" s="126">
        <f>SUM(R288:R300)</f>
        <v>0</v>
      </c>
      <c r="T287" s="127">
        <f>SUM(T288:T300)</f>
        <v>0</v>
      </c>
      <c r="AR287" s="121" t="s">
        <v>81</v>
      </c>
      <c r="AT287" s="128" t="s">
        <v>72</v>
      </c>
      <c r="AU287" s="128" t="s">
        <v>81</v>
      </c>
      <c r="AY287" s="121" t="s">
        <v>180</v>
      </c>
      <c r="BK287" s="129">
        <f>SUM(BK288:BK300)</f>
        <v>0</v>
      </c>
    </row>
    <row r="288" spans="2:65" s="1" customFormat="1" ht="24.2" customHeight="1">
      <c r="B288" s="33"/>
      <c r="C288" s="132" t="s">
        <v>421</v>
      </c>
      <c r="D288" s="132" t="s">
        <v>182</v>
      </c>
      <c r="E288" s="133" t="s">
        <v>422</v>
      </c>
      <c r="F288" s="134" t="s">
        <v>423</v>
      </c>
      <c r="G288" s="135" t="s">
        <v>225</v>
      </c>
      <c r="H288" s="136">
        <v>198.345</v>
      </c>
      <c r="I288" s="137"/>
      <c r="J288" s="138">
        <f>ROUND(I288*H288,2)</f>
        <v>0</v>
      </c>
      <c r="K288" s="134" t="s">
        <v>186</v>
      </c>
      <c r="L288" s="33"/>
      <c r="M288" s="139" t="s">
        <v>19</v>
      </c>
      <c r="N288" s="140" t="s">
        <v>44</v>
      </c>
      <c r="P288" s="141">
        <f>O288*H288</f>
        <v>0</v>
      </c>
      <c r="Q288" s="141">
        <v>0</v>
      </c>
      <c r="R288" s="141">
        <f>Q288*H288</f>
        <v>0</v>
      </c>
      <c r="S288" s="141">
        <v>0</v>
      </c>
      <c r="T288" s="142">
        <f>S288*H288</f>
        <v>0</v>
      </c>
      <c r="AR288" s="143" t="s">
        <v>187</v>
      </c>
      <c r="AT288" s="143" t="s">
        <v>182</v>
      </c>
      <c r="AU288" s="143" t="s">
        <v>83</v>
      </c>
      <c r="AY288" s="18" t="s">
        <v>180</v>
      </c>
      <c r="BE288" s="144">
        <f>IF(N288="základní",J288,0)</f>
        <v>0</v>
      </c>
      <c r="BF288" s="144">
        <f>IF(N288="snížená",J288,0)</f>
        <v>0</v>
      </c>
      <c r="BG288" s="144">
        <f>IF(N288="zákl. přenesená",J288,0)</f>
        <v>0</v>
      </c>
      <c r="BH288" s="144">
        <f>IF(N288="sníž. přenesená",J288,0)</f>
        <v>0</v>
      </c>
      <c r="BI288" s="144">
        <f>IF(N288="nulová",J288,0)</f>
        <v>0</v>
      </c>
      <c r="BJ288" s="18" t="s">
        <v>81</v>
      </c>
      <c r="BK288" s="144">
        <f>ROUND(I288*H288,2)</f>
        <v>0</v>
      </c>
      <c r="BL288" s="18" t="s">
        <v>187</v>
      </c>
      <c r="BM288" s="143" t="s">
        <v>424</v>
      </c>
    </row>
    <row r="289" spans="2:65" s="1" customFormat="1" ht="19.5">
      <c r="B289" s="33"/>
      <c r="D289" s="145" t="s">
        <v>189</v>
      </c>
      <c r="F289" s="146" t="s">
        <v>425</v>
      </c>
      <c r="I289" s="147"/>
      <c r="L289" s="33"/>
      <c r="M289" s="148"/>
      <c r="T289" s="54"/>
      <c r="AT289" s="18" t="s">
        <v>189</v>
      </c>
      <c r="AU289" s="18" t="s">
        <v>83</v>
      </c>
    </row>
    <row r="290" spans="2:65" s="1" customFormat="1" ht="11.25">
      <c r="B290" s="33"/>
      <c r="D290" s="149" t="s">
        <v>191</v>
      </c>
      <c r="F290" s="150" t="s">
        <v>426</v>
      </c>
      <c r="I290" s="147"/>
      <c r="L290" s="33"/>
      <c r="M290" s="148"/>
      <c r="T290" s="54"/>
      <c r="AT290" s="18" t="s">
        <v>191</v>
      </c>
      <c r="AU290" s="18" t="s">
        <v>83</v>
      </c>
    </row>
    <row r="291" spans="2:65" s="1" customFormat="1" ht="24.2" customHeight="1">
      <c r="B291" s="33"/>
      <c r="C291" s="132" t="s">
        <v>427</v>
      </c>
      <c r="D291" s="132" t="s">
        <v>182</v>
      </c>
      <c r="E291" s="133" t="s">
        <v>428</v>
      </c>
      <c r="F291" s="134" t="s">
        <v>429</v>
      </c>
      <c r="G291" s="135" t="s">
        <v>225</v>
      </c>
      <c r="H291" s="136">
        <v>198.345</v>
      </c>
      <c r="I291" s="137"/>
      <c r="J291" s="138">
        <f>ROUND(I291*H291,2)</f>
        <v>0</v>
      </c>
      <c r="K291" s="134" t="s">
        <v>186</v>
      </c>
      <c r="L291" s="33"/>
      <c r="M291" s="139" t="s">
        <v>19</v>
      </c>
      <c r="N291" s="140" t="s">
        <v>44</v>
      </c>
      <c r="P291" s="141">
        <f>O291*H291</f>
        <v>0</v>
      </c>
      <c r="Q291" s="141">
        <v>0</v>
      </c>
      <c r="R291" s="141">
        <f>Q291*H291</f>
        <v>0</v>
      </c>
      <c r="S291" s="141">
        <v>0</v>
      </c>
      <c r="T291" s="142">
        <f>S291*H291</f>
        <v>0</v>
      </c>
      <c r="AR291" s="143" t="s">
        <v>187</v>
      </c>
      <c r="AT291" s="143" t="s">
        <v>182</v>
      </c>
      <c r="AU291" s="143" t="s">
        <v>83</v>
      </c>
      <c r="AY291" s="18" t="s">
        <v>180</v>
      </c>
      <c r="BE291" s="144">
        <f>IF(N291="základní",J291,0)</f>
        <v>0</v>
      </c>
      <c r="BF291" s="144">
        <f>IF(N291="snížená",J291,0)</f>
        <v>0</v>
      </c>
      <c r="BG291" s="144">
        <f>IF(N291="zákl. přenesená",J291,0)</f>
        <v>0</v>
      </c>
      <c r="BH291" s="144">
        <f>IF(N291="sníž. přenesená",J291,0)</f>
        <v>0</v>
      </c>
      <c r="BI291" s="144">
        <f>IF(N291="nulová",J291,0)</f>
        <v>0</v>
      </c>
      <c r="BJ291" s="18" t="s">
        <v>81</v>
      </c>
      <c r="BK291" s="144">
        <f>ROUND(I291*H291,2)</f>
        <v>0</v>
      </c>
      <c r="BL291" s="18" t="s">
        <v>187</v>
      </c>
      <c r="BM291" s="143" t="s">
        <v>430</v>
      </c>
    </row>
    <row r="292" spans="2:65" s="1" customFormat="1" ht="19.5">
      <c r="B292" s="33"/>
      <c r="D292" s="145" t="s">
        <v>189</v>
      </c>
      <c r="F292" s="146" t="s">
        <v>431</v>
      </c>
      <c r="I292" s="147"/>
      <c r="L292" s="33"/>
      <c r="M292" s="148"/>
      <c r="T292" s="54"/>
      <c r="AT292" s="18" t="s">
        <v>189</v>
      </c>
      <c r="AU292" s="18" t="s">
        <v>83</v>
      </c>
    </row>
    <row r="293" spans="2:65" s="1" customFormat="1" ht="11.25">
      <c r="B293" s="33"/>
      <c r="D293" s="149" t="s">
        <v>191</v>
      </c>
      <c r="F293" s="150" t="s">
        <v>432</v>
      </c>
      <c r="I293" s="147"/>
      <c r="L293" s="33"/>
      <c r="M293" s="148"/>
      <c r="T293" s="54"/>
      <c r="AT293" s="18" t="s">
        <v>191</v>
      </c>
      <c r="AU293" s="18" t="s">
        <v>83</v>
      </c>
    </row>
    <row r="294" spans="2:65" s="1" customFormat="1" ht="24.2" customHeight="1">
      <c r="B294" s="33"/>
      <c r="C294" s="132" t="s">
        <v>433</v>
      </c>
      <c r="D294" s="132" t="s">
        <v>182</v>
      </c>
      <c r="E294" s="133" t="s">
        <v>434</v>
      </c>
      <c r="F294" s="134" t="s">
        <v>435</v>
      </c>
      <c r="G294" s="135" t="s">
        <v>225</v>
      </c>
      <c r="H294" s="136">
        <v>3768.5549999999998</v>
      </c>
      <c r="I294" s="137"/>
      <c r="J294" s="138">
        <f>ROUND(I294*H294,2)</f>
        <v>0</v>
      </c>
      <c r="K294" s="134" t="s">
        <v>186</v>
      </c>
      <c r="L294" s="33"/>
      <c r="M294" s="139" t="s">
        <v>19</v>
      </c>
      <c r="N294" s="140" t="s">
        <v>44</v>
      </c>
      <c r="P294" s="141">
        <f>O294*H294</f>
        <v>0</v>
      </c>
      <c r="Q294" s="141">
        <v>0</v>
      </c>
      <c r="R294" s="141">
        <f>Q294*H294</f>
        <v>0</v>
      </c>
      <c r="S294" s="141">
        <v>0</v>
      </c>
      <c r="T294" s="142">
        <f>S294*H294</f>
        <v>0</v>
      </c>
      <c r="AR294" s="143" t="s">
        <v>187</v>
      </c>
      <c r="AT294" s="143" t="s">
        <v>182</v>
      </c>
      <c r="AU294" s="143" t="s">
        <v>83</v>
      </c>
      <c r="AY294" s="18" t="s">
        <v>180</v>
      </c>
      <c r="BE294" s="144">
        <f>IF(N294="základní",J294,0)</f>
        <v>0</v>
      </c>
      <c r="BF294" s="144">
        <f>IF(N294="snížená",J294,0)</f>
        <v>0</v>
      </c>
      <c r="BG294" s="144">
        <f>IF(N294="zákl. přenesená",J294,0)</f>
        <v>0</v>
      </c>
      <c r="BH294" s="144">
        <f>IF(N294="sníž. přenesená",J294,0)</f>
        <v>0</v>
      </c>
      <c r="BI294" s="144">
        <f>IF(N294="nulová",J294,0)</f>
        <v>0</v>
      </c>
      <c r="BJ294" s="18" t="s">
        <v>81</v>
      </c>
      <c r="BK294" s="144">
        <f>ROUND(I294*H294,2)</f>
        <v>0</v>
      </c>
      <c r="BL294" s="18" t="s">
        <v>187</v>
      </c>
      <c r="BM294" s="143" t="s">
        <v>436</v>
      </c>
    </row>
    <row r="295" spans="2:65" s="1" customFormat="1" ht="29.25">
      <c r="B295" s="33"/>
      <c r="D295" s="145" t="s">
        <v>189</v>
      </c>
      <c r="F295" s="146" t="s">
        <v>437</v>
      </c>
      <c r="I295" s="147"/>
      <c r="L295" s="33"/>
      <c r="M295" s="148"/>
      <c r="T295" s="54"/>
      <c r="AT295" s="18" t="s">
        <v>189</v>
      </c>
      <c r="AU295" s="18" t="s">
        <v>83</v>
      </c>
    </row>
    <row r="296" spans="2:65" s="1" customFormat="1" ht="11.25">
      <c r="B296" s="33"/>
      <c r="D296" s="149" t="s">
        <v>191</v>
      </c>
      <c r="F296" s="150" t="s">
        <v>438</v>
      </c>
      <c r="I296" s="147"/>
      <c r="L296" s="33"/>
      <c r="M296" s="148"/>
      <c r="T296" s="54"/>
      <c r="AT296" s="18" t="s">
        <v>191</v>
      </c>
      <c r="AU296" s="18" t="s">
        <v>83</v>
      </c>
    </row>
    <row r="297" spans="2:65" s="13" customFormat="1" ht="11.25">
      <c r="B297" s="157"/>
      <c r="D297" s="145" t="s">
        <v>193</v>
      </c>
      <c r="F297" s="159" t="s">
        <v>439</v>
      </c>
      <c r="H297" s="160">
        <v>3768.5549999999998</v>
      </c>
      <c r="I297" s="161"/>
      <c r="L297" s="157"/>
      <c r="M297" s="162"/>
      <c r="T297" s="163"/>
      <c r="AT297" s="158" t="s">
        <v>193</v>
      </c>
      <c r="AU297" s="158" t="s">
        <v>83</v>
      </c>
      <c r="AV297" s="13" t="s">
        <v>83</v>
      </c>
      <c r="AW297" s="13" t="s">
        <v>4</v>
      </c>
      <c r="AX297" s="13" t="s">
        <v>81</v>
      </c>
      <c r="AY297" s="158" t="s">
        <v>180</v>
      </c>
    </row>
    <row r="298" spans="2:65" s="1" customFormat="1" ht="33" customHeight="1">
      <c r="B298" s="33"/>
      <c r="C298" s="132" t="s">
        <v>440</v>
      </c>
      <c r="D298" s="132" t="s">
        <v>182</v>
      </c>
      <c r="E298" s="133" t="s">
        <v>441</v>
      </c>
      <c r="F298" s="134" t="s">
        <v>442</v>
      </c>
      <c r="G298" s="135" t="s">
        <v>225</v>
      </c>
      <c r="H298" s="136">
        <v>198.345</v>
      </c>
      <c r="I298" s="137"/>
      <c r="J298" s="138">
        <f>ROUND(I298*H298,2)</f>
        <v>0</v>
      </c>
      <c r="K298" s="134" t="s">
        <v>186</v>
      </c>
      <c r="L298" s="33"/>
      <c r="M298" s="139" t="s">
        <v>19</v>
      </c>
      <c r="N298" s="140" t="s">
        <v>44</v>
      </c>
      <c r="P298" s="141">
        <f>O298*H298</f>
        <v>0</v>
      </c>
      <c r="Q298" s="141">
        <v>0</v>
      </c>
      <c r="R298" s="141">
        <f>Q298*H298</f>
        <v>0</v>
      </c>
      <c r="S298" s="141">
        <v>0</v>
      </c>
      <c r="T298" s="142">
        <f>S298*H298</f>
        <v>0</v>
      </c>
      <c r="AR298" s="143" t="s">
        <v>187</v>
      </c>
      <c r="AT298" s="143" t="s">
        <v>182</v>
      </c>
      <c r="AU298" s="143" t="s">
        <v>83</v>
      </c>
      <c r="AY298" s="18" t="s">
        <v>180</v>
      </c>
      <c r="BE298" s="144">
        <f>IF(N298="základní",J298,0)</f>
        <v>0</v>
      </c>
      <c r="BF298" s="144">
        <f>IF(N298="snížená",J298,0)</f>
        <v>0</v>
      </c>
      <c r="BG298" s="144">
        <f>IF(N298="zákl. přenesená",J298,0)</f>
        <v>0</v>
      </c>
      <c r="BH298" s="144">
        <f>IF(N298="sníž. přenesená",J298,0)</f>
        <v>0</v>
      </c>
      <c r="BI298" s="144">
        <f>IF(N298="nulová",J298,0)</f>
        <v>0</v>
      </c>
      <c r="BJ298" s="18" t="s">
        <v>81</v>
      </c>
      <c r="BK298" s="144">
        <f>ROUND(I298*H298,2)</f>
        <v>0</v>
      </c>
      <c r="BL298" s="18" t="s">
        <v>187</v>
      </c>
      <c r="BM298" s="143" t="s">
        <v>443</v>
      </c>
    </row>
    <row r="299" spans="2:65" s="1" customFormat="1" ht="29.25">
      <c r="B299" s="33"/>
      <c r="D299" s="145" t="s">
        <v>189</v>
      </c>
      <c r="F299" s="146" t="s">
        <v>444</v>
      </c>
      <c r="I299" s="147"/>
      <c r="L299" s="33"/>
      <c r="M299" s="148"/>
      <c r="T299" s="54"/>
      <c r="AT299" s="18" t="s">
        <v>189</v>
      </c>
      <c r="AU299" s="18" t="s">
        <v>83</v>
      </c>
    </row>
    <row r="300" spans="2:65" s="1" customFormat="1" ht="11.25">
      <c r="B300" s="33"/>
      <c r="D300" s="149" t="s">
        <v>191</v>
      </c>
      <c r="F300" s="150" t="s">
        <v>445</v>
      </c>
      <c r="I300" s="147"/>
      <c r="L300" s="33"/>
      <c r="M300" s="148"/>
      <c r="T300" s="54"/>
      <c r="AT300" s="18" t="s">
        <v>191</v>
      </c>
      <c r="AU300" s="18" t="s">
        <v>83</v>
      </c>
    </row>
    <row r="301" spans="2:65" s="11" customFormat="1" ht="22.9" customHeight="1">
      <c r="B301" s="120"/>
      <c r="D301" s="121" t="s">
        <v>72</v>
      </c>
      <c r="E301" s="130" t="s">
        <v>446</v>
      </c>
      <c r="F301" s="130" t="s">
        <v>447</v>
      </c>
      <c r="I301" s="123"/>
      <c r="J301" s="131">
        <f>BK301</f>
        <v>0</v>
      </c>
      <c r="L301" s="120"/>
      <c r="M301" s="125"/>
      <c r="P301" s="126">
        <f>SUM(P302:P304)</f>
        <v>0</v>
      </c>
      <c r="R301" s="126">
        <f>SUM(R302:R304)</f>
        <v>0</v>
      </c>
      <c r="T301" s="127">
        <f>SUM(T302:T304)</f>
        <v>0</v>
      </c>
      <c r="AR301" s="121" t="s">
        <v>81</v>
      </c>
      <c r="AT301" s="128" t="s">
        <v>72</v>
      </c>
      <c r="AU301" s="128" t="s">
        <v>81</v>
      </c>
      <c r="AY301" s="121" t="s">
        <v>180</v>
      </c>
      <c r="BK301" s="129">
        <f>SUM(BK302:BK304)</f>
        <v>0</v>
      </c>
    </row>
    <row r="302" spans="2:65" s="1" customFormat="1" ht="24.2" customHeight="1">
      <c r="B302" s="33"/>
      <c r="C302" s="132" t="s">
        <v>448</v>
      </c>
      <c r="D302" s="132" t="s">
        <v>182</v>
      </c>
      <c r="E302" s="133" t="s">
        <v>449</v>
      </c>
      <c r="F302" s="134" t="s">
        <v>450</v>
      </c>
      <c r="G302" s="135" t="s">
        <v>225</v>
      </c>
      <c r="H302" s="136">
        <v>228.75299999999999</v>
      </c>
      <c r="I302" s="137"/>
      <c r="J302" s="138">
        <f>ROUND(I302*H302,2)</f>
        <v>0</v>
      </c>
      <c r="K302" s="134" t="s">
        <v>186</v>
      </c>
      <c r="L302" s="33"/>
      <c r="M302" s="139" t="s">
        <v>19</v>
      </c>
      <c r="N302" s="140" t="s">
        <v>44</v>
      </c>
      <c r="P302" s="141">
        <f>O302*H302</f>
        <v>0</v>
      </c>
      <c r="Q302" s="141">
        <v>0</v>
      </c>
      <c r="R302" s="141">
        <f>Q302*H302</f>
        <v>0</v>
      </c>
      <c r="S302" s="141">
        <v>0</v>
      </c>
      <c r="T302" s="142">
        <f>S302*H302</f>
        <v>0</v>
      </c>
      <c r="AR302" s="143" t="s">
        <v>187</v>
      </c>
      <c r="AT302" s="143" t="s">
        <v>182</v>
      </c>
      <c r="AU302" s="143" t="s">
        <v>83</v>
      </c>
      <c r="AY302" s="18" t="s">
        <v>180</v>
      </c>
      <c r="BE302" s="144">
        <f>IF(N302="základní",J302,0)</f>
        <v>0</v>
      </c>
      <c r="BF302" s="144">
        <f>IF(N302="snížená",J302,0)</f>
        <v>0</v>
      </c>
      <c r="BG302" s="144">
        <f>IF(N302="zákl. přenesená",J302,0)</f>
        <v>0</v>
      </c>
      <c r="BH302" s="144">
        <f>IF(N302="sníž. přenesená",J302,0)</f>
        <v>0</v>
      </c>
      <c r="BI302" s="144">
        <f>IF(N302="nulová",J302,0)</f>
        <v>0</v>
      </c>
      <c r="BJ302" s="18" t="s">
        <v>81</v>
      </c>
      <c r="BK302" s="144">
        <f>ROUND(I302*H302,2)</f>
        <v>0</v>
      </c>
      <c r="BL302" s="18" t="s">
        <v>187</v>
      </c>
      <c r="BM302" s="143" t="s">
        <v>451</v>
      </c>
    </row>
    <row r="303" spans="2:65" s="1" customFormat="1" ht="39">
      <c r="B303" s="33"/>
      <c r="D303" s="145" t="s">
        <v>189</v>
      </c>
      <c r="F303" s="146" t="s">
        <v>452</v>
      </c>
      <c r="I303" s="147"/>
      <c r="L303" s="33"/>
      <c r="M303" s="148"/>
      <c r="T303" s="54"/>
      <c r="AT303" s="18" t="s">
        <v>189</v>
      </c>
      <c r="AU303" s="18" t="s">
        <v>83</v>
      </c>
    </row>
    <row r="304" spans="2:65" s="1" customFormat="1" ht="11.25">
      <c r="B304" s="33"/>
      <c r="D304" s="149" t="s">
        <v>191</v>
      </c>
      <c r="F304" s="150" t="s">
        <v>453</v>
      </c>
      <c r="I304" s="147"/>
      <c r="L304" s="33"/>
      <c r="M304" s="148"/>
      <c r="T304" s="54"/>
      <c r="AT304" s="18" t="s">
        <v>191</v>
      </c>
      <c r="AU304" s="18" t="s">
        <v>83</v>
      </c>
    </row>
    <row r="305" spans="2:65" s="11" customFormat="1" ht="25.9" customHeight="1">
      <c r="B305" s="120"/>
      <c r="D305" s="121" t="s">
        <v>72</v>
      </c>
      <c r="E305" s="122" t="s">
        <v>454</v>
      </c>
      <c r="F305" s="122" t="s">
        <v>455</v>
      </c>
      <c r="I305" s="123"/>
      <c r="J305" s="124">
        <f>BK305</f>
        <v>0</v>
      </c>
      <c r="L305" s="120"/>
      <c r="M305" s="125"/>
      <c r="P305" s="126">
        <f>P306+P332+P389+P399+P510+P583+P620+P654+P668+P687</f>
        <v>0</v>
      </c>
      <c r="R305" s="126">
        <f>R306+R332+R389+R399+R510+R583+R620+R654+R668+R687</f>
        <v>18.627117760000001</v>
      </c>
      <c r="T305" s="127">
        <f>T306+T332+T389+T399+T510+T583+T620+T654+T668+T687</f>
        <v>8.6436726999999998</v>
      </c>
      <c r="AR305" s="121" t="s">
        <v>83</v>
      </c>
      <c r="AT305" s="128" t="s">
        <v>72</v>
      </c>
      <c r="AU305" s="128" t="s">
        <v>73</v>
      </c>
      <c r="AY305" s="121" t="s">
        <v>180</v>
      </c>
      <c r="BK305" s="129">
        <f>BK306+BK332+BK389+BK399+BK510+BK583+BK620+BK654+BK668+BK687</f>
        <v>0</v>
      </c>
    </row>
    <row r="306" spans="2:65" s="11" customFormat="1" ht="22.9" customHeight="1">
      <c r="B306" s="120"/>
      <c r="D306" s="121" t="s">
        <v>72</v>
      </c>
      <c r="E306" s="130" t="s">
        <v>456</v>
      </c>
      <c r="F306" s="130" t="s">
        <v>457</v>
      </c>
      <c r="I306" s="123"/>
      <c r="J306" s="131">
        <f>BK306</f>
        <v>0</v>
      </c>
      <c r="L306" s="120"/>
      <c r="M306" s="125"/>
      <c r="P306" s="126">
        <f>SUM(P307:P331)</f>
        <v>0</v>
      </c>
      <c r="R306" s="126">
        <f>SUM(R307:R331)</f>
        <v>3.0688447000000001</v>
      </c>
      <c r="T306" s="127">
        <f>SUM(T307:T331)</f>
        <v>1.0105200000000001</v>
      </c>
      <c r="AR306" s="121" t="s">
        <v>83</v>
      </c>
      <c r="AT306" s="128" t="s">
        <v>72</v>
      </c>
      <c r="AU306" s="128" t="s">
        <v>81</v>
      </c>
      <c r="AY306" s="121" t="s">
        <v>180</v>
      </c>
      <c r="BK306" s="129">
        <f>SUM(BK307:BK331)</f>
        <v>0</v>
      </c>
    </row>
    <row r="307" spans="2:65" s="1" customFormat="1" ht="24.2" customHeight="1">
      <c r="B307" s="33"/>
      <c r="C307" s="132" t="s">
        <v>458</v>
      </c>
      <c r="D307" s="132" t="s">
        <v>182</v>
      </c>
      <c r="E307" s="133" t="s">
        <v>459</v>
      </c>
      <c r="F307" s="134" t="s">
        <v>460</v>
      </c>
      <c r="G307" s="135" t="s">
        <v>257</v>
      </c>
      <c r="H307" s="136">
        <v>252.63</v>
      </c>
      <c r="I307" s="137"/>
      <c r="J307" s="138">
        <f>ROUND(I307*H307,2)</f>
        <v>0</v>
      </c>
      <c r="K307" s="134" t="s">
        <v>186</v>
      </c>
      <c r="L307" s="33"/>
      <c r="M307" s="139" t="s">
        <v>19</v>
      </c>
      <c r="N307" s="140" t="s">
        <v>44</v>
      </c>
      <c r="P307" s="141">
        <f>O307*H307</f>
        <v>0</v>
      </c>
      <c r="Q307" s="141">
        <v>0</v>
      </c>
      <c r="R307" s="141">
        <f>Q307*H307</f>
        <v>0</v>
      </c>
      <c r="S307" s="141">
        <v>0</v>
      </c>
      <c r="T307" s="142">
        <f>S307*H307</f>
        <v>0</v>
      </c>
      <c r="AR307" s="143" t="s">
        <v>309</v>
      </c>
      <c r="AT307" s="143" t="s">
        <v>182</v>
      </c>
      <c r="AU307" s="143" t="s">
        <v>83</v>
      </c>
      <c r="AY307" s="18" t="s">
        <v>180</v>
      </c>
      <c r="BE307" s="144">
        <f>IF(N307="základní",J307,0)</f>
        <v>0</v>
      </c>
      <c r="BF307" s="144">
        <f>IF(N307="snížená",J307,0)</f>
        <v>0</v>
      </c>
      <c r="BG307" s="144">
        <f>IF(N307="zákl. přenesená",J307,0)</f>
        <v>0</v>
      </c>
      <c r="BH307" s="144">
        <f>IF(N307="sníž. přenesená",J307,0)</f>
        <v>0</v>
      </c>
      <c r="BI307" s="144">
        <f>IF(N307="nulová",J307,0)</f>
        <v>0</v>
      </c>
      <c r="BJ307" s="18" t="s">
        <v>81</v>
      </c>
      <c r="BK307" s="144">
        <f>ROUND(I307*H307,2)</f>
        <v>0</v>
      </c>
      <c r="BL307" s="18" t="s">
        <v>309</v>
      </c>
      <c r="BM307" s="143" t="s">
        <v>461</v>
      </c>
    </row>
    <row r="308" spans="2:65" s="1" customFormat="1" ht="19.5">
      <c r="B308" s="33"/>
      <c r="D308" s="145" t="s">
        <v>189</v>
      </c>
      <c r="F308" s="146" t="s">
        <v>462</v>
      </c>
      <c r="I308" s="147"/>
      <c r="L308" s="33"/>
      <c r="M308" s="148"/>
      <c r="T308" s="54"/>
      <c r="AT308" s="18" t="s">
        <v>189</v>
      </c>
      <c r="AU308" s="18" t="s">
        <v>83</v>
      </c>
    </row>
    <row r="309" spans="2:65" s="1" customFormat="1" ht="11.25">
      <c r="B309" s="33"/>
      <c r="D309" s="149" t="s">
        <v>191</v>
      </c>
      <c r="F309" s="150" t="s">
        <v>463</v>
      </c>
      <c r="I309" s="147"/>
      <c r="L309" s="33"/>
      <c r="M309" s="148"/>
      <c r="T309" s="54"/>
      <c r="AT309" s="18" t="s">
        <v>191</v>
      </c>
      <c r="AU309" s="18" t="s">
        <v>83</v>
      </c>
    </row>
    <row r="310" spans="2:65" s="12" customFormat="1" ht="11.25">
      <c r="B310" s="151"/>
      <c r="D310" s="145" t="s">
        <v>193</v>
      </c>
      <c r="E310" s="152" t="s">
        <v>19</v>
      </c>
      <c r="F310" s="153" t="s">
        <v>464</v>
      </c>
      <c r="H310" s="152" t="s">
        <v>19</v>
      </c>
      <c r="I310" s="154"/>
      <c r="L310" s="151"/>
      <c r="M310" s="155"/>
      <c r="T310" s="156"/>
      <c r="AT310" s="152" t="s">
        <v>193</v>
      </c>
      <c r="AU310" s="152" t="s">
        <v>83</v>
      </c>
      <c r="AV310" s="12" t="s">
        <v>81</v>
      </c>
      <c r="AW310" s="12" t="s">
        <v>35</v>
      </c>
      <c r="AX310" s="12" t="s">
        <v>73</v>
      </c>
      <c r="AY310" s="152" t="s">
        <v>180</v>
      </c>
    </row>
    <row r="311" spans="2:65" s="13" customFormat="1" ht="11.25">
      <c r="B311" s="157"/>
      <c r="D311" s="145" t="s">
        <v>193</v>
      </c>
      <c r="E311" s="158" t="s">
        <v>19</v>
      </c>
      <c r="F311" s="159" t="s">
        <v>465</v>
      </c>
      <c r="H311" s="160">
        <v>252.63</v>
      </c>
      <c r="I311" s="161"/>
      <c r="L311" s="157"/>
      <c r="M311" s="162"/>
      <c r="T311" s="163"/>
      <c r="AT311" s="158" t="s">
        <v>193</v>
      </c>
      <c r="AU311" s="158" t="s">
        <v>83</v>
      </c>
      <c r="AV311" s="13" t="s">
        <v>83</v>
      </c>
      <c r="AW311" s="13" t="s">
        <v>35</v>
      </c>
      <c r="AX311" s="13" t="s">
        <v>81</v>
      </c>
      <c r="AY311" s="158" t="s">
        <v>180</v>
      </c>
    </row>
    <row r="312" spans="2:65" s="1" customFormat="1" ht="16.5" customHeight="1">
      <c r="B312" s="33"/>
      <c r="C312" s="171" t="s">
        <v>466</v>
      </c>
      <c r="D312" s="171" t="s">
        <v>353</v>
      </c>
      <c r="E312" s="172" t="s">
        <v>467</v>
      </c>
      <c r="F312" s="173" t="s">
        <v>468</v>
      </c>
      <c r="G312" s="174" t="s">
        <v>225</v>
      </c>
      <c r="H312" s="175">
        <v>9.9000000000000005E-2</v>
      </c>
      <c r="I312" s="176"/>
      <c r="J312" s="177">
        <f>ROUND(I312*H312,2)</f>
        <v>0</v>
      </c>
      <c r="K312" s="173" t="s">
        <v>186</v>
      </c>
      <c r="L312" s="178"/>
      <c r="M312" s="179" t="s">
        <v>19</v>
      </c>
      <c r="N312" s="180" t="s">
        <v>44</v>
      </c>
      <c r="P312" s="141">
        <f>O312*H312</f>
        <v>0</v>
      </c>
      <c r="Q312" s="141">
        <v>1</v>
      </c>
      <c r="R312" s="141">
        <f>Q312*H312</f>
        <v>9.9000000000000005E-2</v>
      </c>
      <c r="S312" s="141">
        <v>0</v>
      </c>
      <c r="T312" s="142">
        <f>S312*H312</f>
        <v>0</v>
      </c>
      <c r="AR312" s="143" t="s">
        <v>466</v>
      </c>
      <c r="AT312" s="143" t="s">
        <v>353</v>
      </c>
      <c r="AU312" s="143" t="s">
        <v>83</v>
      </c>
      <c r="AY312" s="18" t="s">
        <v>180</v>
      </c>
      <c r="BE312" s="144">
        <f>IF(N312="základní",J312,0)</f>
        <v>0</v>
      </c>
      <c r="BF312" s="144">
        <f>IF(N312="snížená",J312,0)</f>
        <v>0</v>
      </c>
      <c r="BG312" s="144">
        <f>IF(N312="zákl. přenesená",J312,0)</f>
        <v>0</v>
      </c>
      <c r="BH312" s="144">
        <f>IF(N312="sníž. přenesená",J312,0)</f>
        <v>0</v>
      </c>
      <c r="BI312" s="144">
        <f>IF(N312="nulová",J312,0)</f>
        <v>0</v>
      </c>
      <c r="BJ312" s="18" t="s">
        <v>81</v>
      </c>
      <c r="BK312" s="144">
        <f>ROUND(I312*H312,2)</f>
        <v>0</v>
      </c>
      <c r="BL312" s="18" t="s">
        <v>309</v>
      </c>
      <c r="BM312" s="143" t="s">
        <v>469</v>
      </c>
    </row>
    <row r="313" spans="2:65" s="1" customFormat="1" ht="11.25">
      <c r="B313" s="33"/>
      <c r="D313" s="145" t="s">
        <v>189</v>
      </c>
      <c r="F313" s="146" t="s">
        <v>468</v>
      </c>
      <c r="I313" s="147"/>
      <c r="L313" s="33"/>
      <c r="M313" s="148"/>
      <c r="T313" s="54"/>
      <c r="AT313" s="18" t="s">
        <v>189</v>
      </c>
      <c r="AU313" s="18" t="s">
        <v>83</v>
      </c>
    </row>
    <row r="314" spans="2:65" s="13" customFormat="1" ht="11.25">
      <c r="B314" s="157"/>
      <c r="D314" s="145" t="s">
        <v>193</v>
      </c>
      <c r="F314" s="159" t="s">
        <v>470</v>
      </c>
      <c r="H314" s="160">
        <v>9.9000000000000005E-2</v>
      </c>
      <c r="I314" s="161"/>
      <c r="L314" s="157"/>
      <c r="M314" s="162"/>
      <c r="T314" s="163"/>
      <c r="AT314" s="158" t="s">
        <v>193</v>
      </c>
      <c r="AU314" s="158" t="s">
        <v>83</v>
      </c>
      <c r="AV314" s="13" t="s">
        <v>83</v>
      </c>
      <c r="AW314" s="13" t="s">
        <v>4</v>
      </c>
      <c r="AX314" s="13" t="s">
        <v>81</v>
      </c>
      <c r="AY314" s="158" t="s">
        <v>180</v>
      </c>
    </row>
    <row r="315" spans="2:65" s="1" customFormat="1" ht="16.5" customHeight="1">
      <c r="B315" s="33"/>
      <c r="C315" s="132" t="s">
        <v>471</v>
      </c>
      <c r="D315" s="132" t="s">
        <v>182</v>
      </c>
      <c r="E315" s="133" t="s">
        <v>472</v>
      </c>
      <c r="F315" s="134" t="s">
        <v>473</v>
      </c>
      <c r="G315" s="135" t="s">
        <v>257</v>
      </c>
      <c r="H315" s="136">
        <v>252.63</v>
      </c>
      <c r="I315" s="137"/>
      <c r="J315" s="138">
        <f>ROUND(I315*H315,2)</f>
        <v>0</v>
      </c>
      <c r="K315" s="134" t="s">
        <v>186</v>
      </c>
      <c r="L315" s="33"/>
      <c r="M315" s="139" t="s">
        <v>19</v>
      </c>
      <c r="N315" s="140" t="s">
        <v>44</v>
      </c>
      <c r="P315" s="141">
        <f>O315*H315</f>
        <v>0</v>
      </c>
      <c r="Q315" s="141">
        <v>0</v>
      </c>
      <c r="R315" s="141">
        <f>Q315*H315</f>
        <v>0</v>
      </c>
      <c r="S315" s="141">
        <v>4.0000000000000001E-3</v>
      </c>
      <c r="T315" s="142">
        <f>S315*H315</f>
        <v>1.0105200000000001</v>
      </c>
      <c r="AR315" s="143" t="s">
        <v>309</v>
      </c>
      <c r="AT315" s="143" t="s">
        <v>182</v>
      </c>
      <c r="AU315" s="143" t="s">
        <v>83</v>
      </c>
      <c r="AY315" s="18" t="s">
        <v>180</v>
      </c>
      <c r="BE315" s="144">
        <f>IF(N315="základní",J315,0)</f>
        <v>0</v>
      </c>
      <c r="BF315" s="144">
        <f>IF(N315="snížená",J315,0)</f>
        <v>0</v>
      </c>
      <c r="BG315" s="144">
        <f>IF(N315="zákl. přenesená",J315,0)</f>
        <v>0</v>
      </c>
      <c r="BH315" s="144">
        <f>IF(N315="sníž. přenesená",J315,0)</f>
        <v>0</v>
      </c>
      <c r="BI315" s="144">
        <f>IF(N315="nulová",J315,0)</f>
        <v>0</v>
      </c>
      <c r="BJ315" s="18" t="s">
        <v>81</v>
      </c>
      <c r="BK315" s="144">
        <f>ROUND(I315*H315,2)</f>
        <v>0</v>
      </c>
      <c r="BL315" s="18" t="s">
        <v>309</v>
      </c>
      <c r="BM315" s="143" t="s">
        <v>474</v>
      </c>
    </row>
    <row r="316" spans="2:65" s="1" customFormat="1" ht="11.25">
      <c r="B316" s="33"/>
      <c r="D316" s="145" t="s">
        <v>189</v>
      </c>
      <c r="F316" s="146" t="s">
        <v>475</v>
      </c>
      <c r="I316" s="147"/>
      <c r="L316" s="33"/>
      <c r="M316" s="148"/>
      <c r="T316" s="54"/>
      <c r="AT316" s="18" t="s">
        <v>189</v>
      </c>
      <c r="AU316" s="18" t="s">
        <v>83</v>
      </c>
    </row>
    <row r="317" spans="2:65" s="1" customFormat="1" ht="11.25">
      <c r="B317" s="33"/>
      <c r="D317" s="149" t="s">
        <v>191</v>
      </c>
      <c r="F317" s="150" t="s">
        <v>476</v>
      </c>
      <c r="I317" s="147"/>
      <c r="L317" s="33"/>
      <c r="M317" s="148"/>
      <c r="T317" s="54"/>
      <c r="AT317" s="18" t="s">
        <v>191</v>
      </c>
      <c r="AU317" s="18" t="s">
        <v>83</v>
      </c>
    </row>
    <row r="318" spans="2:65" s="1" customFormat="1" ht="29.25">
      <c r="B318" s="33"/>
      <c r="D318" s="145" t="s">
        <v>477</v>
      </c>
      <c r="F318" s="181" t="s">
        <v>478</v>
      </c>
      <c r="I318" s="147"/>
      <c r="L318" s="33"/>
      <c r="M318" s="148"/>
      <c r="T318" s="54"/>
      <c r="AT318" s="18" t="s">
        <v>477</v>
      </c>
      <c r="AU318" s="18" t="s">
        <v>83</v>
      </c>
    </row>
    <row r="319" spans="2:65" s="12" customFormat="1" ht="11.25">
      <c r="B319" s="151"/>
      <c r="D319" s="145" t="s">
        <v>193</v>
      </c>
      <c r="E319" s="152" t="s">
        <v>19</v>
      </c>
      <c r="F319" s="153" t="s">
        <v>464</v>
      </c>
      <c r="H319" s="152" t="s">
        <v>19</v>
      </c>
      <c r="I319" s="154"/>
      <c r="L319" s="151"/>
      <c r="M319" s="155"/>
      <c r="T319" s="156"/>
      <c r="AT319" s="152" t="s">
        <v>193</v>
      </c>
      <c r="AU319" s="152" t="s">
        <v>83</v>
      </c>
      <c r="AV319" s="12" t="s">
        <v>81</v>
      </c>
      <c r="AW319" s="12" t="s">
        <v>35</v>
      </c>
      <c r="AX319" s="12" t="s">
        <v>73</v>
      </c>
      <c r="AY319" s="152" t="s">
        <v>180</v>
      </c>
    </row>
    <row r="320" spans="2:65" s="13" customFormat="1" ht="11.25">
      <c r="B320" s="157"/>
      <c r="D320" s="145" t="s">
        <v>193</v>
      </c>
      <c r="E320" s="158" t="s">
        <v>19</v>
      </c>
      <c r="F320" s="159" t="s">
        <v>465</v>
      </c>
      <c r="H320" s="160">
        <v>252.63</v>
      </c>
      <c r="I320" s="161"/>
      <c r="L320" s="157"/>
      <c r="M320" s="162"/>
      <c r="T320" s="163"/>
      <c r="AT320" s="158" t="s">
        <v>193</v>
      </c>
      <c r="AU320" s="158" t="s">
        <v>83</v>
      </c>
      <c r="AV320" s="13" t="s">
        <v>83</v>
      </c>
      <c r="AW320" s="13" t="s">
        <v>35</v>
      </c>
      <c r="AX320" s="13" t="s">
        <v>81</v>
      </c>
      <c r="AY320" s="158" t="s">
        <v>180</v>
      </c>
    </row>
    <row r="321" spans="2:65" s="1" customFormat="1" ht="24.2" customHeight="1">
      <c r="B321" s="33"/>
      <c r="C321" s="132" t="s">
        <v>479</v>
      </c>
      <c r="D321" s="132" t="s">
        <v>182</v>
      </c>
      <c r="E321" s="133" t="s">
        <v>480</v>
      </c>
      <c r="F321" s="134" t="s">
        <v>481</v>
      </c>
      <c r="G321" s="135" t="s">
        <v>257</v>
      </c>
      <c r="H321" s="136">
        <v>505.26</v>
      </c>
      <c r="I321" s="137"/>
      <c r="J321" s="138">
        <f>ROUND(I321*H321,2)</f>
        <v>0</v>
      </c>
      <c r="K321" s="134" t="s">
        <v>186</v>
      </c>
      <c r="L321" s="33"/>
      <c r="M321" s="139" t="s">
        <v>19</v>
      </c>
      <c r="N321" s="140" t="s">
        <v>44</v>
      </c>
      <c r="P321" s="141">
        <f>O321*H321</f>
        <v>0</v>
      </c>
      <c r="Q321" s="141">
        <v>4.0000000000000002E-4</v>
      </c>
      <c r="R321" s="141">
        <f>Q321*H321</f>
        <v>0.20210400000000001</v>
      </c>
      <c r="S321" s="141">
        <v>0</v>
      </c>
      <c r="T321" s="142">
        <f>S321*H321</f>
        <v>0</v>
      </c>
      <c r="AR321" s="143" t="s">
        <v>309</v>
      </c>
      <c r="AT321" s="143" t="s">
        <v>182</v>
      </c>
      <c r="AU321" s="143" t="s">
        <v>83</v>
      </c>
      <c r="AY321" s="18" t="s">
        <v>180</v>
      </c>
      <c r="BE321" s="144">
        <f>IF(N321="základní",J321,0)</f>
        <v>0</v>
      </c>
      <c r="BF321" s="144">
        <f>IF(N321="snížená",J321,0)</f>
        <v>0</v>
      </c>
      <c r="BG321" s="144">
        <f>IF(N321="zákl. přenesená",J321,0)</f>
        <v>0</v>
      </c>
      <c r="BH321" s="144">
        <f>IF(N321="sníž. přenesená",J321,0)</f>
        <v>0</v>
      </c>
      <c r="BI321" s="144">
        <f>IF(N321="nulová",J321,0)</f>
        <v>0</v>
      </c>
      <c r="BJ321" s="18" t="s">
        <v>81</v>
      </c>
      <c r="BK321" s="144">
        <f>ROUND(I321*H321,2)</f>
        <v>0</v>
      </c>
      <c r="BL321" s="18" t="s">
        <v>309</v>
      </c>
      <c r="BM321" s="143" t="s">
        <v>482</v>
      </c>
    </row>
    <row r="322" spans="2:65" s="1" customFormat="1" ht="19.5">
      <c r="B322" s="33"/>
      <c r="D322" s="145" t="s">
        <v>189</v>
      </c>
      <c r="F322" s="146" t="s">
        <v>483</v>
      </c>
      <c r="I322" s="147"/>
      <c r="L322" s="33"/>
      <c r="M322" s="148"/>
      <c r="T322" s="54"/>
      <c r="AT322" s="18" t="s">
        <v>189</v>
      </c>
      <c r="AU322" s="18" t="s">
        <v>83</v>
      </c>
    </row>
    <row r="323" spans="2:65" s="1" customFormat="1" ht="11.25">
      <c r="B323" s="33"/>
      <c r="D323" s="149" t="s">
        <v>191</v>
      </c>
      <c r="F323" s="150" t="s">
        <v>484</v>
      </c>
      <c r="I323" s="147"/>
      <c r="L323" s="33"/>
      <c r="M323" s="148"/>
      <c r="T323" s="54"/>
      <c r="AT323" s="18" t="s">
        <v>191</v>
      </c>
      <c r="AU323" s="18" t="s">
        <v>83</v>
      </c>
    </row>
    <row r="324" spans="2:65" s="12" customFormat="1" ht="22.5">
      <c r="B324" s="151"/>
      <c r="D324" s="145" t="s">
        <v>193</v>
      </c>
      <c r="E324" s="152" t="s">
        <v>19</v>
      </c>
      <c r="F324" s="153" t="s">
        <v>485</v>
      </c>
      <c r="H324" s="152" t="s">
        <v>19</v>
      </c>
      <c r="I324" s="154"/>
      <c r="L324" s="151"/>
      <c r="M324" s="155"/>
      <c r="T324" s="156"/>
      <c r="AT324" s="152" t="s">
        <v>193</v>
      </c>
      <c r="AU324" s="152" t="s">
        <v>83</v>
      </c>
      <c r="AV324" s="12" t="s">
        <v>81</v>
      </c>
      <c r="AW324" s="12" t="s">
        <v>35</v>
      </c>
      <c r="AX324" s="12" t="s">
        <v>73</v>
      </c>
      <c r="AY324" s="152" t="s">
        <v>180</v>
      </c>
    </row>
    <row r="325" spans="2:65" s="13" customFormat="1" ht="11.25">
      <c r="B325" s="157"/>
      <c r="D325" s="145" t="s">
        <v>193</v>
      </c>
      <c r="E325" s="158" t="s">
        <v>19</v>
      </c>
      <c r="F325" s="159" t="s">
        <v>486</v>
      </c>
      <c r="H325" s="160">
        <v>505.26</v>
      </c>
      <c r="I325" s="161"/>
      <c r="L325" s="157"/>
      <c r="M325" s="162"/>
      <c r="T325" s="163"/>
      <c r="AT325" s="158" t="s">
        <v>193</v>
      </c>
      <c r="AU325" s="158" t="s">
        <v>83</v>
      </c>
      <c r="AV325" s="13" t="s">
        <v>83</v>
      </c>
      <c r="AW325" s="13" t="s">
        <v>35</v>
      </c>
      <c r="AX325" s="13" t="s">
        <v>81</v>
      </c>
      <c r="AY325" s="158" t="s">
        <v>180</v>
      </c>
    </row>
    <row r="326" spans="2:65" s="1" customFormat="1" ht="37.9" customHeight="1">
      <c r="B326" s="33"/>
      <c r="C326" s="171" t="s">
        <v>487</v>
      </c>
      <c r="D326" s="171" t="s">
        <v>353</v>
      </c>
      <c r="E326" s="172" t="s">
        <v>488</v>
      </c>
      <c r="F326" s="173" t="s">
        <v>489</v>
      </c>
      <c r="G326" s="174" t="s">
        <v>257</v>
      </c>
      <c r="H326" s="175">
        <v>588.88099999999997</v>
      </c>
      <c r="I326" s="176"/>
      <c r="J326" s="177">
        <f>ROUND(I326*H326,2)</f>
        <v>0</v>
      </c>
      <c r="K326" s="173" t="s">
        <v>186</v>
      </c>
      <c r="L326" s="178"/>
      <c r="M326" s="179" t="s">
        <v>19</v>
      </c>
      <c r="N326" s="180" t="s">
        <v>44</v>
      </c>
      <c r="P326" s="141">
        <f>O326*H326</f>
        <v>0</v>
      </c>
      <c r="Q326" s="141">
        <v>4.7000000000000002E-3</v>
      </c>
      <c r="R326" s="141">
        <f>Q326*H326</f>
        <v>2.7677407000000001</v>
      </c>
      <c r="S326" s="141">
        <v>0</v>
      </c>
      <c r="T326" s="142">
        <f>S326*H326</f>
        <v>0</v>
      </c>
      <c r="AR326" s="143" t="s">
        <v>466</v>
      </c>
      <c r="AT326" s="143" t="s">
        <v>353</v>
      </c>
      <c r="AU326" s="143" t="s">
        <v>83</v>
      </c>
      <c r="AY326" s="18" t="s">
        <v>180</v>
      </c>
      <c r="BE326" s="144">
        <f>IF(N326="základní",J326,0)</f>
        <v>0</v>
      </c>
      <c r="BF326" s="144">
        <f>IF(N326="snížená",J326,0)</f>
        <v>0</v>
      </c>
      <c r="BG326" s="144">
        <f>IF(N326="zákl. přenesená",J326,0)</f>
        <v>0</v>
      </c>
      <c r="BH326" s="144">
        <f>IF(N326="sníž. přenesená",J326,0)</f>
        <v>0</v>
      </c>
      <c r="BI326" s="144">
        <f>IF(N326="nulová",J326,0)</f>
        <v>0</v>
      </c>
      <c r="BJ326" s="18" t="s">
        <v>81</v>
      </c>
      <c r="BK326" s="144">
        <f>ROUND(I326*H326,2)</f>
        <v>0</v>
      </c>
      <c r="BL326" s="18" t="s">
        <v>309</v>
      </c>
      <c r="BM326" s="143" t="s">
        <v>490</v>
      </c>
    </row>
    <row r="327" spans="2:65" s="1" customFormat="1" ht="19.5">
      <c r="B327" s="33"/>
      <c r="D327" s="145" t="s">
        <v>189</v>
      </c>
      <c r="F327" s="146" t="s">
        <v>489</v>
      </c>
      <c r="I327" s="147"/>
      <c r="L327" s="33"/>
      <c r="M327" s="148"/>
      <c r="T327" s="54"/>
      <c r="AT327" s="18" t="s">
        <v>189</v>
      </c>
      <c r="AU327" s="18" t="s">
        <v>83</v>
      </c>
    </row>
    <row r="328" spans="2:65" s="13" customFormat="1" ht="11.25">
      <c r="B328" s="157"/>
      <c r="D328" s="145" t="s">
        <v>193</v>
      </c>
      <c r="F328" s="159" t="s">
        <v>491</v>
      </c>
      <c r="H328" s="160">
        <v>588.88099999999997</v>
      </c>
      <c r="I328" s="161"/>
      <c r="L328" s="157"/>
      <c r="M328" s="162"/>
      <c r="T328" s="163"/>
      <c r="AT328" s="158" t="s">
        <v>193</v>
      </c>
      <c r="AU328" s="158" t="s">
        <v>83</v>
      </c>
      <c r="AV328" s="13" t="s">
        <v>83</v>
      </c>
      <c r="AW328" s="13" t="s">
        <v>4</v>
      </c>
      <c r="AX328" s="13" t="s">
        <v>81</v>
      </c>
      <c r="AY328" s="158" t="s">
        <v>180</v>
      </c>
    </row>
    <row r="329" spans="2:65" s="1" customFormat="1" ht="37.9" customHeight="1">
      <c r="B329" s="33"/>
      <c r="C329" s="132" t="s">
        <v>492</v>
      </c>
      <c r="D329" s="132" t="s">
        <v>182</v>
      </c>
      <c r="E329" s="133" t="s">
        <v>493</v>
      </c>
      <c r="F329" s="134" t="s">
        <v>494</v>
      </c>
      <c r="G329" s="135" t="s">
        <v>225</v>
      </c>
      <c r="H329" s="136">
        <v>3.069</v>
      </c>
      <c r="I329" s="137"/>
      <c r="J329" s="138">
        <f>ROUND(I329*H329,2)</f>
        <v>0</v>
      </c>
      <c r="K329" s="134" t="s">
        <v>186</v>
      </c>
      <c r="L329" s="33"/>
      <c r="M329" s="139" t="s">
        <v>19</v>
      </c>
      <c r="N329" s="140" t="s">
        <v>44</v>
      </c>
      <c r="P329" s="141">
        <f>O329*H329</f>
        <v>0</v>
      </c>
      <c r="Q329" s="141">
        <v>0</v>
      </c>
      <c r="R329" s="141">
        <f>Q329*H329</f>
        <v>0</v>
      </c>
      <c r="S329" s="141">
        <v>0</v>
      </c>
      <c r="T329" s="142">
        <f>S329*H329</f>
        <v>0</v>
      </c>
      <c r="AR329" s="143" t="s">
        <v>309</v>
      </c>
      <c r="AT329" s="143" t="s">
        <v>182</v>
      </c>
      <c r="AU329" s="143" t="s">
        <v>83</v>
      </c>
      <c r="AY329" s="18" t="s">
        <v>180</v>
      </c>
      <c r="BE329" s="144">
        <f>IF(N329="základní",J329,0)</f>
        <v>0</v>
      </c>
      <c r="BF329" s="144">
        <f>IF(N329="snížená",J329,0)</f>
        <v>0</v>
      </c>
      <c r="BG329" s="144">
        <f>IF(N329="zákl. přenesená",J329,0)</f>
        <v>0</v>
      </c>
      <c r="BH329" s="144">
        <f>IF(N329="sníž. přenesená",J329,0)</f>
        <v>0</v>
      </c>
      <c r="BI329" s="144">
        <f>IF(N329="nulová",J329,0)</f>
        <v>0</v>
      </c>
      <c r="BJ329" s="18" t="s">
        <v>81</v>
      </c>
      <c r="BK329" s="144">
        <f>ROUND(I329*H329,2)</f>
        <v>0</v>
      </c>
      <c r="BL329" s="18" t="s">
        <v>309</v>
      </c>
      <c r="BM329" s="143" t="s">
        <v>495</v>
      </c>
    </row>
    <row r="330" spans="2:65" s="1" customFormat="1" ht="39">
      <c r="B330" s="33"/>
      <c r="D330" s="145" t="s">
        <v>189</v>
      </c>
      <c r="F330" s="146" t="s">
        <v>496</v>
      </c>
      <c r="I330" s="147"/>
      <c r="L330" s="33"/>
      <c r="M330" s="148"/>
      <c r="T330" s="54"/>
      <c r="AT330" s="18" t="s">
        <v>189</v>
      </c>
      <c r="AU330" s="18" t="s">
        <v>83</v>
      </c>
    </row>
    <row r="331" spans="2:65" s="1" customFormat="1" ht="11.25">
      <c r="B331" s="33"/>
      <c r="D331" s="149" t="s">
        <v>191</v>
      </c>
      <c r="F331" s="150" t="s">
        <v>497</v>
      </c>
      <c r="I331" s="147"/>
      <c r="L331" s="33"/>
      <c r="M331" s="148"/>
      <c r="T331" s="54"/>
      <c r="AT331" s="18" t="s">
        <v>191</v>
      </c>
      <c r="AU331" s="18" t="s">
        <v>83</v>
      </c>
    </row>
    <row r="332" spans="2:65" s="11" customFormat="1" ht="22.9" customHeight="1">
      <c r="B332" s="120"/>
      <c r="D332" s="121" t="s">
        <v>72</v>
      </c>
      <c r="E332" s="130" t="s">
        <v>498</v>
      </c>
      <c r="F332" s="130" t="s">
        <v>499</v>
      </c>
      <c r="I332" s="123"/>
      <c r="J332" s="131">
        <f>BK332</f>
        <v>0</v>
      </c>
      <c r="L332" s="120"/>
      <c r="M332" s="125"/>
      <c r="P332" s="126">
        <f>SUM(P333:P388)</f>
        <v>0</v>
      </c>
      <c r="R332" s="126">
        <f>SUM(R333:R388)</f>
        <v>1.0255822000000001</v>
      </c>
      <c r="T332" s="127">
        <f>SUM(T333:T388)</f>
        <v>0.60750000000000004</v>
      </c>
      <c r="AR332" s="121" t="s">
        <v>83</v>
      </c>
      <c r="AT332" s="128" t="s">
        <v>72</v>
      </c>
      <c r="AU332" s="128" t="s">
        <v>81</v>
      </c>
      <c r="AY332" s="121" t="s">
        <v>180</v>
      </c>
      <c r="BK332" s="129">
        <f>SUM(BK333:BK388)</f>
        <v>0</v>
      </c>
    </row>
    <row r="333" spans="2:65" s="1" customFormat="1" ht="24.2" customHeight="1">
      <c r="B333" s="33"/>
      <c r="C333" s="132" t="s">
        <v>500</v>
      </c>
      <c r="D333" s="132" t="s">
        <v>182</v>
      </c>
      <c r="E333" s="133" t="s">
        <v>501</v>
      </c>
      <c r="F333" s="134" t="s">
        <v>502</v>
      </c>
      <c r="G333" s="135" t="s">
        <v>257</v>
      </c>
      <c r="H333" s="136">
        <v>243</v>
      </c>
      <c r="I333" s="137"/>
      <c r="J333" s="138">
        <f>ROUND(I333*H333,2)</f>
        <v>0</v>
      </c>
      <c r="K333" s="134" t="s">
        <v>186</v>
      </c>
      <c r="L333" s="33"/>
      <c r="M333" s="139" t="s">
        <v>19</v>
      </c>
      <c r="N333" s="140" t="s">
        <v>44</v>
      </c>
      <c r="P333" s="141">
        <f>O333*H333</f>
        <v>0</v>
      </c>
      <c r="Q333" s="141">
        <v>0</v>
      </c>
      <c r="R333" s="141">
        <f>Q333*H333</f>
        <v>0</v>
      </c>
      <c r="S333" s="141">
        <v>2.5000000000000001E-3</v>
      </c>
      <c r="T333" s="142">
        <f>S333*H333</f>
        <v>0.60750000000000004</v>
      </c>
      <c r="AR333" s="143" t="s">
        <v>309</v>
      </c>
      <c r="AT333" s="143" t="s">
        <v>182</v>
      </c>
      <c r="AU333" s="143" t="s">
        <v>83</v>
      </c>
      <c r="AY333" s="18" t="s">
        <v>180</v>
      </c>
      <c r="BE333" s="144">
        <f>IF(N333="základní",J333,0)</f>
        <v>0</v>
      </c>
      <c r="BF333" s="144">
        <f>IF(N333="snížená",J333,0)</f>
        <v>0</v>
      </c>
      <c r="BG333" s="144">
        <f>IF(N333="zákl. přenesená",J333,0)</f>
        <v>0</v>
      </c>
      <c r="BH333" s="144">
        <f>IF(N333="sníž. přenesená",J333,0)</f>
        <v>0</v>
      </c>
      <c r="BI333" s="144">
        <f>IF(N333="nulová",J333,0)</f>
        <v>0</v>
      </c>
      <c r="BJ333" s="18" t="s">
        <v>81</v>
      </c>
      <c r="BK333" s="144">
        <f>ROUND(I333*H333,2)</f>
        <v>0</v>
      </c>
      <c r="BL333" s="18" t="s">
        <v>309</v>
      </c>
      <c r="BM333" s="143" t="s">
        <v>503</v>
      </c>
    </row>
    <row r="334" spans="2:65" s="1" customFormat="1" ht="29.25">
      <c r="B334" s="33"/>
      <c r="D334" s="145" t="s">
        <v>189</v>
      </c>
      <c r="F334" s="146" t="s">
        <v>504</v>
      </c>
      <c r="I334" s="147"/>
      <c r="L334" s="33"/>
      <c r="M334" s="148"/>
      <c r="T334" s="54"/>
      <c r="AT334" s="18" t="s">
        <v>189</v>
      </c>
      <c r="AU334" s="18" t="s">
        <v>83</v>
      </c>
    </row>
    <row r="335" spans="2:65" s="1" customFormat="1" ht="11.25">
      <c r="B335" s="33"/>
      <c r="D335" s="149" t="s">
        <v>191</v>
      </c>
      <c r="F335" s="150" t="s">
        <v>505</v>
      </c>
      <c r="I335" s="147"/>
      <c r="L335" s="33"/>
      <c r="M335" s="148"/>
      <c r="T335" s="54"/>
      <c r="AT335" s="18" t="s">
        <v>191</v>
      </c>
      <c r="AU335" s="18" t="s">
        <v>83</v>
      </c>
    </row>
    <row r="336" spans="2:65" s="12" customFormat="1" ht="11.25">
      <c r="B336" s="151"/>
      <c r="D336" s="145" t="s">
        <v>193</v>
      </c>
      <c r="E336" s="152" t="s">
        <v>19</v>
      </c>
      <c r="F336" s="153" t="s">
        <v>506</v>
      </c>
      <c r="H336" s="152" t="s">
        <v>19</v>
      </c>
      <c r="I336" s="154"/>
      <c r="L336" s="151"/>
      <c r="M336" s="155"/>
      <c r="T336" s="156"/>
      <c r="AT336" s="152" t="s">
        <v>193</v>
      </c>
      <c r="AU336" s="152" t="s">
        <v>83</v>
      </c>
      <c r="AV336" s="12" t="s">
        <v>81</v>
      </c>
      <c r="AW336" s="12" t="s">
        <v>35</v>
      </c>
      <c r="AX336" s="12" t="s">
        <v>73</v>
      </c>
      <c r="AY336" s="152" t="s">
        <v>180</v>
      </c>
    </row>
    <row r="337" spans="2:51" s="13" customFormat="1" ht="11.25">
      <c r="B337" s="157"/>
      <c r="D337" s="145" t="s">
        <v>193</v>
      </c>
      <c r="E337" s="158" t="s">
        <v>19</v>
      </c>
      <c r="F337" s="159" t="s">
        <v>386</v>
      </c>
      <c r="H337" s="160">
        <v>0</v>
      </c>
      <c r="I337" s="161"/>
      <c r="L337" s="157"/>
      <c r="M337" s="162"/>
      <c r="T337" s="163"/>
      <c r="AT337" s="158" t="s">
        <v>193</v>
      </c>
      <c r="AU337" s="158" t="s">
        <v>83</v>
      </c>
      <c r="AV337" s="13" t="s">
        <v>83</v>
      </c>
      <c r="AW337" s="13" t="s">
        <v>35</v>
      </c>
      <c r="AX337" s="13" t="s">
        <v>73</v>
      </c>
      <c r="AY337" s="158" t="s">
        <v>180</v>
      </c>
    </row>
    <row r="338" spans="2:51" s="13" customFormat="1" ht="11.25">
      <c r="B338" s="157"/>
      <c r="D338" s="145" t="s">
        <v>193</v>
      </c>
      <c r="E338" s="158" t="s">
        <v>19</v>
      </c>
      <c r="F338" s="159" t="s">
        <v>507</v>
      </c>
      <c r="H338" s="160">
        <v>14.6</v>
      </c>
      <c r="I338" s="161"/>
      <c r="L338" s="157"/>
      <c r="M338" s="162"/>
      <c r="T338" s="163"/>
      <c r="AT338" s="158" t="s">
        <v>193</v>
      </c>
      <c r="AU338" s="158" t="s">
        <v>83</v>
      </c>
      <c r="AV338" s="13" t="s">
        <v>83</v>
      </c>
      <c r="AW338" s="13" t="s">
        <v>35</v>
      </c>
      <c r="AX338" s="13" t="s">
        <v>73</v>
      </c>
      <c r="AY338" s="158" t="s">
        <v>180</v>
      </c>
    </row>
    <row r="339" spans="2:51" s="13" customFormat="1" ht="11.25">
      <c r="B339" s="157"/>
      <c r="D339" s="145" t="s">
        <v>193</v>
      </c>
      <c r="E339" s="158" t="s">
        <v>19</v>
      </c>
      <c r="F339" s="159" t="s">
        <v>508</v>
      </c>
      <c r="H339" s="160">
        <v>11.3</v>
      </c>
      <c r="I339" s="161"/>
      <c r="L339" s="157"/>
      <c r="M339" s="162"/>
      <c r="T339" s="163"/>
      <c r="AT339" s="158" t="s">
        <v>193</v>
      </c>
      <c r="AU339" s="158" t="s">
        <v>83</v>
      </c>
      <c r="AV339" s="13" t="s">
        <v>83</v>
      </c>
      <c r="AW339" s="13" t="s">
        <v>35</v>
      </c>
      <c r="AX339" s="13" t="s">
        <v>73</v>
      </c>
      <c r="AY339" s="158" t="s">
        <v>180</v>
      </c>
    </row>
    <row r="340" spans="2:51" s="13" customFormat="1" ht="11.25">
      <c r="B340" s="157"/>
      <c r="D340" s="145" t="s">
        <v>193</v>
      </c>
      <c r="E340" s="158" t="s">
        <v>19</v>
      </c>
      <c r="F340" s="159" t="s">
        <v>509</v>
      </c>
      <c r="H340" s="160">
        <v>18.8</v>
      </c>
      <c r="I340" s="161"/>
      <c r="L340" s="157"/>
      <c r="M340" s="162"/>
      <c r="T340" s="163"/>
      <c r="AT340" s="158" t="s">
        <v>193</v>
      </c>
      <c r="AU340" s="158" t="s">
        <v>83</v>
      </c>
      <c r="AV340" s="13" t="s">
        <v>83</v>
      </c>
      <c r="AW340" s="13" t="s">
        <v>35</v>
      </c>
      <c r="AX340" s="13" t="s">
        <v>73</v>
      </c>
      <c r="AY340" s="158" t="s">
        <v>180</v>
      </c>
    </row>
    <row r="341" spans="2:51" s="13" customFormat="1" ht="11.25">
      <c r="B341" s="157"/>
      <c r="D341" s="145" t="s">
        <v>193</v>
      </c>
      <c r="E341" s="158" t="s">
        <v>19</v>
      </c>
      <c r="F341" s="159" t="s">
        <v>510</v>
      </c>
      <c r="H341" s="160">
        <v>25.8</v>
      </c>
      <c r="I341" s="161"/>
      <c r="L341" s="157"/>
      <c r="M341" s="162"/>
      <c r="T341" s="163"/>
      <c r="AT341" s="158" t="s">
        <v>193</v>
      </c>
      <c r="AU341" s="158" t="s">
        <v>83</v>
      </c>
      <c r="AV341" s="13" t="s">
        <v>83</v>
      </c>
      <c r="AW341" s="13" t="s">
        <v>35</v>
      </c>
      <c r="AX341" s="13" t="s">
        <v>73</v>
      </c>
      <c r="AY341" s="158" t="s">
        <v>180</v>
      </c>
    </row>
    <row r="342" spans="2:51" s="13" customFormat="1" ht="11.25">
      <c r="B342" s="157"/>
      <c r="D342" s="145" t="s">
        <v>193</v>
      </c>
      <c r="E342" s="158" t="s">
        <v>19</v>
      </c>
      <c r="F342" s="159" t="s">
        <v>511</v>
      </c>
      <c r="H342" s="160">
        <v>17.2</v>
      </c>
      <c r="I342" s="161"/>
      <c r="L342" s="157"/>
      <c r="M342" s="162"/>
      <c r="T342" s="163"/>
      <c r="AT342" s="158" t="s">
        <v>193</v>
      </c>
      <c r="AU342" s="158" t="s">
        <v>83</v>
      </c>
      <c r="AV342" s="13" t="s">
        <v>83</v>
      </c>
      <c r="AW342" s="13" t="s">
        <v>35</v>
      </c>
      <c r="AX342" s="13" t="s">
        <v>73</v>
      </c>
      <c r="AY342" s="158" t="s">
        <v>180</v>
      </c>
    </row>
    <row r="343" spans="2:51" s="13" customFormat="1" ht="11.25">
      <c r="B343" s="157"/>
      <c r="D343" s="145" t="s">
        <v>193</v>
      </c>
      <c r="E343" s="158" t="s">
        <v>19</v>
      </c>
      <c r="F343" s="159" t="s">
        <v>512</v>
      </c>
      <c r="H343" s="160">
        <v>17.5</v>
      </c>
      <c r="I343" s="161"/>
      <c r="L343" s="157"/>
      <c r="M343" s="162"/>
      <c r="T343" s="163"/>
      <c r="AT343" s="158" t="s">
        <v>193</v>
      </c>
      <c r="AU343" s="158" t="s">
        <v>83</v>
      </c>
      <c r="AV343" s="13" t="s">
        <v>83</v>
      </c>
      <c r="AW343" s="13" t="s">
        <v>35</v>
      </c>
      <c r="AX343" s="13" t="s">
        <v>73</v>
      </c>
      <c r="AY343" s="158" t="s">
        <v>180</v>
      </c>
    </row>
    <row r="344" spans="2:51" s="13" customFormat="1" ht="11.25">
      <c r="B344" s="157"/>
      <c r="D344" s="145" t="s">
        <v>193</v>
      </c>
      <c r="E344" s="158" t="s">
        <v>19</v>
      </c>
      <c r="F344" s="159" t="s">
        <v>513</v>
      </c>
      <c r="H344" s="160">
        <v>4.2</v>
      </c>
      <c r="I344" s="161"/>
      <c r="L344" s="157"/>
      <c r="M344" s="162"/>
      <c r="T344" s="163"/>
      <c r="AT344" s="158" t="s">
        <v>193</v>
      </c>
      <c r="AU344" s="158" t="s">
        <v>83</v>
      </c>
      <c r="AV344" s="13" t="s">
        <v>83</v>
      </c>
      <c r="AW344" s="13" t="s">
        <v>35</v>
      </c>
      <c r="AX344" s="13" t="s">
        <v>73</v>
      </c>
      <c r="AY344" s="158" t="s">
        <v>180</v>
      </c>
    </row>
    <row r="345" spans="2:51" s="13" customFormat="1" ht="11.25">
      <c r="B345" s="157"/>
      <c r="D345" s="145" t="s">
        <v>193</v>
      </c>
      <c r="E345" s="158" t="s">
        <v>19</v>
      </c>
      <c r="F345" s="159" t="s">
        <v>514</v>
      </c>
      <c r="H345" s="160">
        <v>5.7</v>
      </c>
      <c r="I345" s="161"/>
      <c r="L345" s="157"/>
      <c r="M345" s="162"/>
      <c r="T345" s="163"/>
      <c r="AT345" s="158" t="s">
        <v>193</v>
      </c>
      <c r="AU345" s="158" t="s">
        <v>83</v>
      </c>
      <c r="AV345" s="13" t="s">
        <v>83</v>
      </c>
      <c r="AW345" s="13" t="s">
        <v>35</v>
      </c>
      <c r="AX345" s="13" t="s">
        <v>73</v>
      </c>
      <c r="AY345" s="158" t="s">
        <v>180</v>
      </c>
    </row>
    <row r="346" spans="2:51" s="13" customFormat="1" ht="11.25">
      <c r="B346" s="157"/>
      <c r="D346" s="145" t="s">
        <v>193</v>
      </c>
      <c r="E346" s="158" t="s">
        <v>19</v>
      </c>
      <c r="F346" s="159" t="s">
        <v>515</v>
      </c>
      <c r="H346" s="160">
        <v>3.7</v>
      </c>
      <c r="I346" s="161"/>
      <c r="L346" s="157"/>
      <c r="M346" s="162"/>
      <c r="T346" s="163"/>
      <c r="AT346" s="158" t="s">
        <v>193</v>
      </c>
      <c r="AU346" s="158" t="s">
        <v>83</v>
      </c>
      <c r="AV346" s="13" t="s">
        <v>83</v>
      </c>
      <c r="AW346" s="13" t="s">
        <v>35</v>
      </c>
      <c r="AX346" s="13" t="s">
        <v>73</v>
      </c>
      <c r="AY346" s="158" t="s">
        <v>180</v>
      </c>
    </row>
    <row r="347" spans="2:51" s="13" customFormat="1" ht="11.25">
      <c r="B347" s="157"/>
      <c r="D347" s="145" t="s">
        <v>193</v>
      </c>
      <c r="E347" s="158" t="s">
        <v>19</v>
      </c>
      <c r="F347" s="159" t="s">
        <v>516</v>
      </c>
      <c r="H347" s="160">
        <v>5.7</v>
      </c>
      <c r="I347" s="161"/>
      <c r="L347" s="157"/>
      <c r="M347" s="162"/>
      <c r="T347" s="163"/>
      <c r="AT347" s="158" t="s">
        <v>193</v>
      </c>
      <c r="AU347" s="158" t="s">
        <v>83</v>
      </c>
      <c r="AV347" s="13" t="s">
        <v>83</v>
      </c>
      <c r="AW347" s="13" t="s">
        <v>35</v>
      </c>
      <c r="AX347" s="13" t="s">
        <v>73</v>
      </c>
      <c r="AY347" s="158" t="s">
        <v>180</v>
      </c>
    </row>
    <row r="348" spans="2:51" s="13" customFormat="1" ht="11.25">
      <c r="B348" s="157"/>
      <c r="D348" s="145" t="s">
        <v>193</v>
      </c>
      <c r="E348" s="158" t="s">
        <v>19</v>
      </c>
      <c r="F348" s="159" t="s">
        <v>517</v>
      </c>
      <c r="H348" s="160">
        <v>26</v>
      </c>
      <c r="I348" s="161"/>
      <c r="L348" s="157"/>
      <c r="M348" s="162"/>
      <c r="T348" s="163"/>
      <c r="AT348" s="158" t="s">
        <v>193</v>
      </c>
      <c r="AU348" s="158" t="s">
        <v>83</v>
      </c>
      <c r="AV348" s="13" t="s">
        <v>83</v>
      </c>
      <c r="AW348" s="13" t="s">
        <v>35</v>
      </c>
      <c r="AX348" s="13" t="s">
        <v>73</v>
      </c>
      <c r="AY348" s="158" t="s">
        <v>180</v>
      </c>
    </row>
    <row r="349" spans="2:51" s="13" customFormat="1" ht="11.25">
      <c r="B349" s="157"/>
      <c r="D349" s="145" t="s">
        <v>193</v>
      </c>
      <c r="E349" s="158" t="s">
        <v>19</v>
      </c>
      <c r="F349" s="159" t="s">
        <v>518</v>
      </c>
      <c r="H349" s="160">
        <v>17.8</v>
      </c>
      <c r="I349" s="161"/>
      <c r="L349" s="157"/>
      <c r="M349" s="162"/>
      <c r="T349" s="163"/>
      <c r="AT349" s="158" t="s">
        <v>193</v>
      </c>
      <c r="AU349" s="158" t="s">
        <v>83</v>
      </c>
      <c r="AV349" s="13" t="s">
        <v>83</v>
      </c>
      <c r="AW349" s="13" t="s">
        <v>35</v>
      </c>
      <c r="AX349" s="13" t="s">
        <v>73</v>
      </c>
      <c r="AY349" s="158" t="s">
        <v>180</v>
      </c>
    </row>
    <row r="350" spans="2:51" s="13" customFormat="1" ht="11.25">
      <c r="B350" s="157"/>
      <c r="D350" s="145" t="s">
        <v>193</v>
      </c>
      <c r="E350" s="158" t="s">
        <v>19</v>
      </c>
      <c r="F350" s="159" t="s">
        <v>519</v>
      </c>
      <c r="H350" s="160">
        <v>12.7</v>
      </c>
      <c r="I350" s="161"/>
      <c r="L350" s="157"/>
      <c r="M350" s="162"/>
      <c r="T350" s="163"/>
      <c r="AT350" s="158" t="s">
        <v>193</v>
      </c>
      <c r="AU350" s="158" t="s">
        <v>83</v>
      </c>
      <c r="AV350" s="13" t="s">
        <v>83</v>
      </c>
      <c r="AW350" s="13" t="s">
        <v>35</v>
      </c>
      <c r="AX350" s="13" t="s">
        <v>73</v>
      </c>
      <c r="AY350" s="158" t="s">
        <v>180</v>
      </c>
    </row>
    <row r="351" spans="2:51" s="13" customFormat="1" ht="11.25">
      <c r="B351" s="157"/>
      <c r="D351" s="145" t="s">
        <v>193</v>
      </c>
      <c r="E351" s="158" t="s">
        <v>19</v>
      </c>
      <c r="F351" s="159" t="s">
        <v>520</v>
      </c>
      <c r="H351" s="160">
        <v>2.8</v>
      </c>
      <c r="I351" s="161"/>
      <c r="L351" s="157"/>
      <c r="M351" s="162"/>
      <c r="T351" s="163"/>
      <c r="AT351" s="158" t="s">
        <v>193</v>
      </c>
      <c r="AU351" s="158" t="s">
        <v>83</v>
      </c>
      <c r="AV351" s="13" t="s">
        <v>83</v>
      </c>
      <c r="AW351" s="13" t="s">
        <v>35</v>
      </c>
      <c r="AX351" s="13" t="s">
        <v>73</v>
      </c>
      <c r="AY351" s="158" t="s">
        <v>180</v>
      </c>
    </row>
    <row r="352" spans="2:51" s="13" customFormat="1" ht="11.25">
      <c r="B352" s="157"/>
      <c r="D352" s="145" t="s">
        <v>193</v>
      </c>
      <c r="E352" s="158" t="s">
        <v>19</v>
      </c>
      <c r="F352" s="159" t="s">
        <v>521</v>
      </c>
      <c r="H352" s="160">
        <v>13.8</v>
      </c>
      <c r="I352" s="161"/>
      <c r="L352" s="157"/>
      <c r="M352" s="162"/>
      <c r="T352" s="163"/>
      <c r="AT352" s="158" t="s">
        <v>193</v>
      </c>
      <c r="AU352" s="158" t="s">
        <v>83</v>
      </c>
      <c r="AV352" s="13" t="s">
        <v>83</v>
      </c>
      <c r="AW352" s="13" t="s">
        <v>35</v>
      </c>
      <c r="AX352" s="13" t="s">
        <v>73</v>
      </c>
      <c r="AY352" s="158" t="s">
        <v>180</v>
      </c>
    </row>
    <row r="353" spans="2:65" s="13" customFormat="1" ht="11.25">
      <c r="B353" s="157"/>
      <c r="D353" s="145" t="s">
        <v>193</v>
      </c>
      <c r="E353" s="158" t="s">
        <v>19</v>
      </c>
      <c r="F353" s="159" t="s">
        <v>522</v>
      </c>
      <c r="H353" s="160">
        <v>23.9</v>
      </c>
      <c r="I353" s="161"/>
      <c r="L353" s="157"/>
      <c r="M353" s="162"/>
      <c r="T353" s="163"/>
      <c r="AT353" s="158" t="s">
        <v>193</v>
      </c>
      <c r="AU353" s="158" t="s">
        <v>83</v>
      </c>
      <c r="AV353" s="13" t="s">
        <v>83</v>
      </c>
      <c r="AW353" s="13" t="s">
        <v>35</v>
      </c>
      <c r="AX353" s="13" t="s">
        <v>73</v>
      </c>
      <c r="AY353" s="158" t="s">
        <v>180</v>
      </c>
    </row>
    <row r="354" spans="2:65" s="13" customFormat="1" ht="11.25">
      <c r="B354" s="157"/>
      <c r="D354" s="145" t="s">
        <v>193</v>
      </c>
      <c r="E354" s="158" t="s">
        <v>19</v>
      </c>
      <c r="F354" s="159" t="s">
        <v>523</v>
      </c>
      <c r="H354" s="160">
        <v>10.4</v>
      </c>
      <c r="I354" s="161"/>
      <c r="L354" s="157"/>
      <c r="M354" s="162"/>
      <c r="T354" s="163"/>
      <c r="AT354" s="158" t="s">
        <v>193</v>
      </c>
      <c r="AU354" s="158" t="s">
        <v>83</v>
      </c>
      <c r="AV354" s="13" t="s">
        <v>83</v>
      </c>
      <c r="AW354" s="13" t="s">
        <v>35</v>
      </c>
      <c r="AX354" s="13" t="s">
        <v>73</v>
      </c>
      <c r="AY354" s="158" t="s">
        <v>180</v>
      </c>
    </row>
    <row r="355" spans="2:65" s="13" customFormat="1" ht="11.25">
      <c r="B355" s="157"/>
      <c r="D355" s="145" t="s">
        <v>193</v>
      </c>
      <c r="E355" s="158" t="s">
        <v>19</v>
      </c>
      <c r="F355" s="159" t="s">
        <v>524</v>
      </c>
      <c r="H355" s="160">
        <v>8.1</v>
      </c>
      <c r="I355" s="161"/>
      <c r="L355" s="157"/>
      <c r="M355" s="162"/>
      <c r="T355" s="163"/>
      <c r="AT355" s="158" t="s">
        <v>193</v>
      </c>
      <c r="AU355" s="158" t="s">
        <v>83</v>
      </c>
      <c r="AV355" s="13" t="s">
        <v>83</v>
      </c>
      <c r="AW355" s="13" t="s">
        <v>35</v>
      </c>
      <c r="AX355" s="13" t="s">
        <v>73</v>
      </c>
      <c r="AY355" s="158" t="s">
        <v>180</v>
      </c>
    </row>
    <row r="356" spans="2:65" s="13" customFormat="1" ht="11.25">
      <c r="B356" s="157"/>
      <c r="D356" s="145" t="s">
        <v>193</v>
      </c>
      <c r="E356" s="158" t="s">
        <v>19</v>
      </c>
      <c r="F356" s="159" t="s">
        <v>525</v>
      </c>
      <c r="H356" s="160">
        <v>3</v>
      </c>
      <c r="I356" s="161"/>
      <c r="L356" s="157"/>
      <c r="M356" s="162"/>
      <c r="T356" s="163"/>
      <c r="AT356" s="158" t="s">
        <v>193</v>
      </c>
      <c r="AU356" s="158" t="s">
        <v>83</v>
      </c>
      <c r="AV356" s="13" t="s">
        <v>83</v>
      </c>
      <c r="AW356" s="13" t="s">
        <v>35</v>
      </c>
      <c r="AX356" s="13" t="s">
        <v>73</v>
      </c>
      <c r="AY356" s="158" t="s">
        <v>180</v>
      </c>
    </row>
    <row r="357" spans="2:65" s="14" customFormat="1" ht="11.25">
      <c r="B357" s="164"/>
      <c r="D357" s="145" t="s">
        <v>193</v>
      </c>
      <c r="E357" s="165" t="s">
        <v>19</v>
      </c>
      <c r="F357" s="166" t="s">
        <v>264</v>
      </c>
      <c r="H357" s="167">
        <v>243</v>
      </c>
      <c r="I357" s="168"/>
      <c r="L357" s="164"/>
      <c r="M357" s="169"/>
      <c r="T357" s="170"/>
      <c r="AT357" s="165" t="s">
        <v>193</v>
      </c>
      <c r="AU357" s="165" t="s">
        <v>83</v>
      </c>
      <c r="AV357" s="14" t="s">
        <v>187</v>
      </c>
      <c r="AW357" s="14" t="s">
        <v>35</v>
      </c>
      <c r="AX357" s="14" t="s">
        <v>81</v>
      </c>
      <c r="AY357" s="165" t="s">
        <v>180</v>
      </c>
    </row>
    <row r="358" spans="2:65" s="1" customFormat="1" ht="24.2" customHeight="1">
      <c r="B358" s="33"/>
      <c r="C358" s="132" t="s">
        <v>526</v>
      </c>
      <c r="D358" s="132" t="s">
        <v>182</v>
      </c>
      <c r="E358" s="133" t="s">
        <v>527</v>
      </c>
      <c r="F358" s="134" t="s">
        <v>528</v>
      </c>
      <c r="G358" s="135" t="s">
        <v>257</v>
      </c>
      <c r="H358" s="136">
        <v>238.23</v>
      </c>
      <c r="I358" s="137"/>
      <c r="J358" s="138">
        <f>ROUND(I358*H358,2)</f>
        <v>0</v>
      </c>
      <c r="K358" s="134" t="s">
        <v>186</v>
      </c>
      <c r="L358" s="33"/>
      <c r="M358" s="139" t="s">
        <v>19</v>
      </c>
      <c r="N358" s="140" t="s">
        <v>44</v>
      </c>
      <c r="P358" s="141">
        <f>O358*H358</f>
        <v>0</v>
      </c>
      <c r="Q358" s="141">
        <v>0</v>
      </c>
      <c r="R358" s="141">
        <f>Q358*H358</f>
        <v>0</v>
      </c>
      <c r="S358" s="141">
        <v>0</v>
      </c>
      <c r="T358" s="142">
        <f>S358*H358</f>
        <v>0</v>
      </c>
      <c r="AR358" s="143" t="s">
        <v>309</v>
      </c>
      <c r="AT358" s="143" t="s">
        <v>182</v>
      </c>
      <c r="AU358" s="143" t="s">
        <v>83</v>
      </c>
      <c r="AY358" s="18" t="s">
        <v>180</v>
      </c>
      <c r="BE358" s="144">
        <f>IF(N358="základní",J358,0)</f>
        <v>0</v>
      </c>
      <c r="BF358" s="144">
        <f>IF(N358="snížená",J358,0)</f>
        <v>0</v>
      </c>
      <c r="BG358" s="144">
        <f>IF(N358="zákl. přenesená",J358,0)</f>
        <v>0</v>
      </c>
      <c r="BH358" s="144">
        <f>IF(N358="sníž. přenesená",J358,0)</f>
        <v>0</v>
      </c>
      <c r="BI358" s="144">
        <f>IF(N358="nulová",J358,0)</f>
        <v>0</v>
      </c>
      <c r="BJ358" s="18" t="s">
        <v>81</v>
      </c>
      <c r="BK358" s="144">
        <f>ROUND(I358*H358,2)</f>
        <v>0</v>
      </c>
      <c r="BL358" s="18" t="s">
        <v>309</v>
      </c>
      <c r="BM358" s="143" t="s">
        <v>529</v>
      </c>
    </row>
    <row r="359" spans="2:65" s="1" customFormat="1" ht="19.5">
      <c r="B359" s="33"/>
      <c r="D359" s="145" t="s">
        <v>189</v>
      </c>
      <c r="F359" s="146" t="s">
        <v>530</v>
      </c>
      <c r="I359" s="147"/>
      <c r="L359" s="33"/>
      <c r="M359" s="148"/>
      <c r="T359" s="54"/>
      <c r="AT359" s="18" t="s">
        <v>189</v>
      </c>
      <c r="AU359" s="18" t="s">
        <v>83</v>
      </c>
    </row>
    <row r="360" spans="2:65" s="1" customFormat="1" ht="11.25">
      <c r="B360" s="33"/>
      <c r="D360" s="149" t="s">
        <v>191</v>
      </c>
      <c r="F360" s="150" t="s">
        <v>531</v>
      </c>
      <c r="I360" s="147"/>
      <c r="L360" s="33"/>
      <c r="M360" s="148"/>
      <c r="T360" s="54"/>
      <c r="AT360" s="18" t="s">
        <v>191</v>
      </c>
      <c r="AU360" s="18" t="s">
        <v>83</v>
      </c>
    </row>
    <row r="361" spans="2:65" s="12" customFormat="1" ht="11.25">
      <c r="B361" s="151"/>
      <c r="D361" s="145" t="s">
        <v>193</v>
      </c>
      <c r="E361" s="152" t="s">
        <v>19</v>
      </c>
      <c r="F361" s="153" t="s">
        <v>532</v>
      </c>
      <c r="H361" s="152" t="s">
        <v>19</v>
      </c>
      <c r="I361" s="154"/>
      <c r="L361" s="151"/>
      <c r="M361" s="155"/>
      <c r="T361" s="156"/>
      <c r="AT361" s="152" t="s">
        <v>193</v>
      </c>
      <c r="AU361" s="152" t="s">
        <v>83</v>
      </c>
      <c r="AV361" s="12" t="s">
        <v>81</v>
      </c>
      <c r="AW361" s="12" t="s">
        <v>35</v>
      </c>
      <c r="AX361" s="12" t="s">
        <v>73</v>
      </c>
      <c r="AY361" s="152" t="s">
        <v>180</v>
      </c>
    </row>
    <row r="362" spans="2:65" s="13" customFormat="1" ht="11.25">
      <c r="B362" s="157"/>
      <c r="D362" s="145" t="s">
        <v>193</v>
      </c>
      <c r="E362" s="158" t="s">
        <v>19</v>
      </c>
      <c r="F362" s="159" t="s">
        <v>315</v>
      </c>
      <c r="H362" s="160">
        <v>34.53</v>
      </c>
      <c r="I362" s="161"/>
      <c r="L362" s="157"/>
      <c r="M362" s="162"/>
      <c r="T362" s="163"/>
      <c r="AT362" s="158" t="s">
        <v>193</v>
      </c>
      <c r="AU362" s="158" t="s">
        <v>83</v>
      </c>
      <c r="AV362" s="13" t="s">
        <v>83</v>
      </c>
      <c r="AW362" s="13" t="s">
        <v>35</v>
      </c>
      <c r="AX362" s="13" t="s">
        <v>73</v>
      </c>
      <c r="AY362" s="158" t="s">
        <v>180</v>
      </c>
    </row>
    <row r="363" spans="2:65" s="13" customFormat="1" ht="11.25">
      <c r="B363" s="157"/>
      <c r="D363" s="145" t="s">
        <v>193</v>
      </c>
      <c r="E363" s="158" t="s">
        <v>19</v>
      </c>
      <c r="F363" s="159" t="s">
        <v>316</v>
      </c>
      <c r="H363" s="160">
        <v>9.2799999999999994</v>
      </c>
      <c r="I363" s="161"/>
      <c r="L363" s="157"/>
      <c r="M363" s="162"/>
      <c r="T363" s="163"/>
      <c r="AT363" s="158" t="s">
        <v>193</v>
      </c>
      <c r="AU363" s="158" t="s">
        <v>83</v>
      </c>
      <c r="AV363" s="13" t="s">
        <v>83</v>
      </c>
      <c r="AW363" s="13" t="s">
        <v>35</v>
      </c>
      <c r="AX363" s="13" t="s">
        <v>73</v>
      </c>
      <c r="AY363" s="158" t="s">
        <v>180</v>
      </c>
    </row>
    <row r="364" spans="2:65" s="13" customFormat="1" ht="11.25">
      <c r="B364" s="157"/>
      <c r="D364" s="145" t="s">
        <v>193</v>
      </c>
      <c r="E364" s="158" t="s">
        <v>19</v>
      </c>
      <c r="F364" s="159" t="s">
        <v>317</v>
      </c>
      <c r="H364" s="160">
        <v>2.1800000000000002</v>
      </c>
      <c r="I364" s="161"/>
      <c r="L364" s="157"/>
      <c r="M364" s="162"/>
      <c r="T364" s="163"/>
      <c r="AT364" s="158" t="s">
        <v>193</v>
      </c>
      <c r="AU364" s="158" t="s">
        <v>83</v>
      </c>
      <c r="AV364" s="13" t="s">
        <v>83</v>
      </c>
      <c r="AW364" s="13" t="s">
        <v>35</v>
      </c>
      <c r="AX364" s="13" t="s">
        <v>73</v>
      </c>
      <c r="AY364" s="158" t="s">
        <v>180</v>
      </c>
    </row>
    <row r="365" spans="2:65" s="13" customFormat="1" ht="11.25">
      <c r="B365" s="157"/>
      <c r="D365" s="145" t="s">
        <v>193</v>
      </c>
      <c r="E365" s="158" t="s">
        <v>19</v>
      </c>
      <c r="F365" s="159" t="s">
        <v>318</v>
      </c>
      <c r="H365" s="160">
        <v>1.53</v>
      </c>
      <c r="I365" s="161"/>
      <c r="L365" s="157"/>
      <c r="M365" s="162"/>
      <c r="T365" s="163"/>
      <c r="AT365" s="158" t="s">
        <v>193</v>
      </c>
      <c r="AU365" s="158" t="s">
        <v>83</v>
      </c>
      <c r="AV365" s="13" t="s">
        <v>83</v>
      </c>
      <c r="AW365" s="13" t="s">
        <v>35</v>
      </c>
      <c r="AX365" s="13" t="s">
        <v>73</v>
      </c>
      <c r="AY365" s="158" t="s">
        <v>180</v>
      </c>
    </row>
    <row r="366" spans="2:65" s="13" customFormat="1" ht="11.25">
      <c r="B366" s="157"/>
      <c r="D366" s="145" t="s">
        <v>193</v>
      </c>
      <c r="E366" s="158" t="s">
        <v>19</v>
      </c>
      <c r="F366" s="159" t="s">
        <v>319</v>
      </c>
      <c r="H366" s="160">
        <v>1.63</v>
      </c>
      <c r="I366" s="161"/>
      <c r="L366" s="157"/>
      <c r="M366" s="162"/>
      <c r="T366" s="163"/>
      <c r="AT366" s="158" t="s">
        <v>193</v>
      </c>
      <c r="AU366" s="158" t="s">
        <v>83</v>
      </c>
      <c r="AV366" s="13" t="s">
        <v>83</v>
      </c>
      <c r="AW366" s="13" t="s">
        <v>35</v>
      </c>
      <c r="AX366" s="13" t="s">
        <v>73</v>
      </c>
      <c r="AY366" s="158" t="s">
        <v>180</v>
      </c>
    </row>
    <row r="367" spans="2:65" s="13" customFormat="1" ht="11.25">
      <c r="B367" s="157"/>
      <c r="D367" s="145" t="s">
        <v>193</v>
      </c>
      <c r="E367" s="158" t="s">
        <v>19</v>
      </c>
      <c r="F367" s="159" t="s">
        <v>320</v>
      </c>
      <c r="H367" s="160">
        <v>5.8</v>
      </c>
      <c r="I367" s="161"/>
      <c r="L367" s="157"/>
      <c r="M367" s="162"/>
      <c r="T367" s="163"/>
      <c r="AT367" s="158" t="s">
        <v>193</v>
      </c>
      <c r="AU367" s="158" t="s">
        <v>83</v>
      </c>
      <c r="AV367" s="13" t="s">
        <v>83</v>
      </c>
      <c r="AW367" s="13" t="s">
        <v>35</v>
      </c>
      <c r="AX367" s="13" t="s">
        <v>73</v>
      </c>
      <c r="AY367" s="158" t="s">
        <v>180</v>
      </c>
    </row>
    <row r="368" spans="2:65" s="13" customFormat="1" ht="11.25">
      <c r="B368" s="157"/>
      <c r="D368" s="145" t="s">
        <v>193</v>
      </c>
      <c r="E368" s="158" t="s">
        <v>19</v>
      </c>
      <c r="F368" s="159" t="s">
        <v>321</v>
      </c>
      <c r="H368" s="160">
        <v>2</v>
      </c>
      <c r="I368" s="161"/>
      <c r="L368" s="157"/>
      <c r="M368" s="162"/>
      <c r="T368" s="163"/>
      <c r="AT368" s="158" t="s">
        <v>193</v>
      </c>
      <c r="AU368" s="158" t="s">
        <v>83</v>
      </c>
      <c r="AV368" s="13" t="s">
        <v>83</v>
      </c>
      <c r="AW368" s="13" t="s">
        <v>35</v>
      </c>
      <c r="AX368" s="13" t="s">
        <v>73</v>
      </c>
      <c r="AY368" s="158" t="s">
        <v>180</v>
      </c>
    </row>
    <row r="369" spans="2:65" s="13" customFormat="1" ht="11.25">
      <c r="B369" s="157"/>
      <c r="D369" s="145" t="s">
        <v>193</v>
      </c>
      <c r="E369" s="158" t="s">
        <v>19</v>
      </c>
      <c r="F369" s="159" t="s">
        <v>322</v>
      </c>
      <c r="H369" s="160">
        <v>1.46</v>
      </c>
      <c r="I369" s="161"/>
      <c r="L369" s="157"/>
      <c r="M369" s="162"/>
      <c r="T369" s="163"/>
      <c r="AT369" s="158" t="s">
        <v>193</v>
      </c>
      <c r="AU369" s="158" t="s">
        <v>83</v>
      </c>
      <c r="AV369" s="13" t="s">
        <v>83</v>
      </c>
      <c r="AW369" s="13" t="s">
        <v>35</v>
      </c>
      <c r="AX369" s="13" t="s">
        <v>73</v>
      </c>
      <c r="AY369" s="158" t="s">
        <v>180</v>
      </c>
    </row>
    <row r="370" spans="2:65" s="13" customFormat="1" ht="11.25">
      <c r="B370" s="157"/>
      <c r="D370" s="145" t="s">
        <v>193</v>
      </c>
      <c r="E370" s="158" t="s">
        <v>19</v>
      </c>
      <c r="F370" s="159" t="s">
        <v>323</v>
      </c>
      <c r="H370" s="160">
        <v>1.53</v>
      </c>
      <c r="I370" s="161"/>
      <c r="L370" s="157"/>
      <c r="M370" s="162"/>
      <c r="T370" s="163"/>
      <c r="AT370" s="158" t="s">
        <v>193</v>
      </c>
      <c r="AU370" s="158" t="s">
        <v>83</v>
      </c>
      <c r="AV370" s="13" t="s">
        <v>83</v>
      </c>
      <c r="AW370" s="13" t="s">
        <v>35</v>
      </c>
      <c r="AX370" s="13" t="s">
        <v>73</v>
      </c>
      <c r="AY370" s="158" t="s">
        <v>180</v>
      </c>
    </row>
    <row r="371" spans="2:65" s="13" customFormat="1" ht="11.25">
      <c r="B371" s="157"/>
      <c r="D371" s="145" t="s">
        <v>193</v>
      </c>
      <c r="E371" s="158" t="s">
        <v>19</v>
      </c>
      <c r="F371" s="159" t="s">
        <v>324</v>
      </c>
      <c r="H371" s="160">
        <v>18.309999999999999</v>
      </c>
      <c r="I371" s="161"/>
      <c r="L371" s="157"/>
      <c r="M371" s="162"/>
      <c r="T371" s="163"/>
      <c r="AT371" s="158" t="s">
        <v>193</v>
      </c>
      <c r="AU371" s="158" t="s">
        <v>83</v>
      </c>
      <c r="AV371" s="13" t="s">
        <v>83</v>
      </c>
      <c r="AW371" s="13" t="s">
        <v>35</v>
      </c>
      <c r="AX371" s="13" t="s">
        <v>73</v>
      </c>
      <c r="AY371" s="158" t="s">
        <v>180</v>
      </c>
    </row>
    <row r="372" spans="2:65" s="13" customFormat="1" ht="11.25">
      <c r="B372" s="157"/>
      <c r="D372" s="145" t="s">
        <v>193</v>
      </c>
      <c r="E372" s="158" t="s">
        <v>19</v>
      </c>
      <c r="F372" s="159" t="s">
        <v>325</v>
      </c>
      <c r="H372" s="160">
        <v>4.82</v>
      </c>
      <c r="I372" s="161"/>
      <c r="L372" s="157"/>
      <c r="M372" s="162"/>
      <c r="T372" s="163"/>
      <c r="AT372" s="158" t="s">
        <v>193</v>
      </c>
      <c r="AU372" s="158" t="s">
        <v>83</v>
      </c>
      <c r="AV372" s="13" t="s">
        <v>83</v>
      </c>
      <c r="AW372" s="13" t="s">
        <v>35</v>
      </c>
      <c r="AX372" s="13" t="s">
        <v>73</v>
      </c>
      <c r="AY372" s="158" t="s">
        <v>180</v>
      </c>
    </row>
    <row r="373" spans="2:65" s="13" customFormat="1" ht="11.25">
      <c r="B373" s="157"/>
      <c r="D373" s="145" t="s">
        <v>193</v>
      </c>
      <c r="E373" s="158" t="s">
        <v>19</v>
      </c>
      <c r="F373" s="159" t="s">
        <v>326</v>
      </c>
      <c r="H373" s="160">
        <v>3.3</v>
      </c>
      <c r="I373" s="161"/>
      <c r="L373" s="157"/>
      <c r="M373" s="162"/>
      <c r="T373" s="163"/>
      <c r="AT373" s="158" t="s">
        <v>193</v>
      </c>
      <c r="AU373" s="158" t="s">
        <v>83</v>
      </c>
      <c r="AV373" s="13" t="s">
        <v>83</v>
      </c>
      <c r="AW373" s="13" t="s">
        <v>35</v>
      </c>
      <c r="AX373" s="13" t="s">
        <v>73</v>
      </c>
      <c r="AY373" s="158" t="s">
        <v>180</v>
      </c>
    </row>
    <row r="374" spans="2:65" s="13" customFormat="1" ht="11.25">
      <c r="B374" s="157"/>
      <c r="D374" s="145" t="s">
        <v>193</v>
      </c>
      <c r="E374" s="158" t="s">
        <v>19</v>
      </c>
      <c r="F374" s="159" t="s">
        <v>327</v>
      </c>
      <c r="H374" s="160">
        <v>2.89</v>
      </c>
      <c r="I374" s="161"/>
      <c r="L374" s="157"/>
      <c r="M374" s="162"/>
      <c r="T374" s="163"/>
      <c r="AT374" s="158" t="s">
        <v>193</v>
      </c>
      <c r="AU374" s="158" t="s">
        <v>83</v>
      </c>
      <c r="AV374" s="13" t="s">
        <v>83</v>
      </c>
      <c r="AW374" s="13" t="s">
        <v>35</v>
      </c>
      <c r="AX374" s="13" t="s">
        <v>73</v>
      </c>
      <c r="AY374" s="158" t="s">
        <v>180</v>
      </c>
    </row>
    <row r="375" spans="2:65" s="13" customFormat="1" ht="11.25">
      <c r="B375" s="157"/>
      <c r="D375" s="145" t="s">
        <v>193</v>
      </c>
      <c r="E375" s="158" t="s">
        <v>19</v>
      </c>
      <c r="F375" s="159" t="s">
        <v>328</v>
      </c>
      <c r="H375" s="160">
        <v>11.63</v>
      </c>
      <c r="I375" s="161"/>
      <c r="L375" s="157"/>
      <c r="M375" s="162"/>
      <c r="T375" s="163"/>
      <c r="AT375" s="158" t="s">
        <v>193</v>
      </c>
      <c r="AU375" s="158" t="s">
        <v>83</v>
      </c>
      <c r="AV375" s="13" t="s">
        <v>83</v>
      </c>
      <c r="AW375" s="13" t="s">
        <v>35</v>
      </c>
      <c r="AX375" s="13" t="s">
        <v>73</v>
      </c>
      <c r="AY375" s="158" t="s">
        <v>180</v>
      </c>
    </row>
    <row r="376" spans="2:65" s="13" customFormat="1" ht="11.25">
      <c r="B376" s="157"/>
      <c r="D376" s="145" t="s">
        <v>193</v>
      </c>
      <c r="E376" s="158" t="s">
        <v>19</v>
      </c>
      <c r="F376" s="159" t="s">
        <v>308</v>
      </c>
      <c r="H376" s="160">
        <v>4.82</v>
      </c>
      <c r="I376" s="161"/>
      <c r="L376" s="157"/>
      <c r="M376" s="162"/>
      <c r="T376" s="163"/>
      <c r="AT376" s="158" t="s">
        <v>193</v>
      </c>
      <c r="AU376" s="158" t="s">
        <v>83</v>
      </c>
      <c r="AV376" s="13" t="s">
        <v>83</v>
      </c>
      <c r="AW376" s="13" t="s">
        <v>35</v>
      </c>
      <c r="AX376" s="13" t="s">
        <v>73</v>
      </c>
      <c r="AY376" s="158" t="s">
        <v>180</v>
      </c>
    </row>
    <row r="377" spans="2:65" s="13" customFormat="1" ht="11.25">
      <c r="B377" s="157"/>
      <c r="D377" s="145" t="s">
        <v>193</v>
      </c>
      <c r="E377" s="158" t="s">
        <v>19</v>
      </c>
      <c r="F377" s="159" t="s">
        <v>329</v>
      </c>
      <c r="H377" s="160">
        <v>9.36</v>
      </c>
      <c r="I377" s="161"/>
      <c r="L377" s="157"/>
      <c r="M377" s="162"/>
      <c r="T377" s="163"/>
      <c r="AT377" s="158" t="s">
        <v>193</v>
      </c>
      <c r="AU377" s="158" t="s">
        <v>83</v>
      </c>
      <c r="AV377" s="13" t="s">
        <v>83</v>
      </c>
      <c r="AW377" s="13" t="s">
        <v>35</v>
      </c>
      <c r="AX377" s="13" t="s">
        <v>73</v>
      </c>
      <c r="AY377" s="158" t="s">
        <v>180</v>
      </c>
    </row>
    <row r="378" spans="2:65" s="13" customFormat="1" ht="11.25">
      <c r="B378" s="157"/>
      <c r="D378" s="145" t="s">
        <v>193</v>
      </c>
      <c r="E378" s="158" t="s">
        <v>19</v>
      </c>
      <c r="F378" s="159" t="s">
        <v>330</v>
      </c>
      <c r="H378" s="160">
        <v>69.459999999999994</v>
      </c>
      <c r="I378" s="161"/>
      <c r="L378" s="157"/>
      <c r="M378" s="162"/>
      <c r="T378" s="163"/>
      <c r="AT378" s="158" t="s">
        <v>193</v>
      </c>
      <c r="AU378" s="158" t="s">
        <v>83</v>
      </c>
      <c r="AV378" s="13" t="s">
        <v>83</v>
      </c>
      <c r="AW378" s="13" t="s">
        <v>35</v>
      </c>
      <c r="AX378" s="13" t="s">
        <v>73</v>
      </c>
      <c r="AY378" s="158" t="s">
        <v>180</v>
      </c>
    </row>
    <row r="379" spans="2:65" s="13" customFormat="1" ht="11.25">
      <c r="B379" s="157"/>
      <c r="D379" s="145" t="s">
        <v>193</v>
      </c>
      <c r="E379" s="158" t="s">
        <v>19</v>
      </c>
      <c r="F379" s="159" t="s">
        <v>331</v>
      </c>
      <c r="H379" s="160">
        <v>5.9</v>
      </c>
      <c r="I379" s="161"/>
      <c r="L379" s="157"/>
      <c r="M379" s="162"/>
      <c r="T379" s="163"/>
      <c r="AT379" s="158" t="s">
        <v>193</v>
      </c>
      <c r="AU379" s="158" t="s">
        <v>83</v>
      </c>
      <c r="AV379" s="13" t="s">
        <v>83</v>
      </c>
      <c r="AW379" s="13" t="s">
        <v>35</v>
      </c>
      <c r="AX379" s="13" t="s">
        <v>73</v>
      </c>
      <c r="AY379" s="158" t="s">
        <v>180</v>
      </c>
    </row>
    <row r="380" spans="2:65" s="13" customFormat="1" ht="11.25">
      <c r="B380" s="157"/>
      <c r="D380" s="145" t="s">
        <v>193</v>
      </c>
      <c r="E380" s="158" t="s">
        <v>19</v>
      </c>
      <c r="F380" s="159" t="s">
        <v>332</v>
      </c>
      <c r="H380" s="160">
        <v>18.72</v>
      </c>
      <c r="I380" s="161"/>
      <c r="L380" s="157"/>
      <c r="M380" s="162"/>
      <c r="T380" s="163"/>
      <c r="AT380" s="158" t="s">
        <v>193</v>
      </c>
      <c r="AU380" s="158" t="s">
        <v>83</v>
      </c>
      <c r="AV380" s="13" t="s">
        <v>83</v>
      </c>
      <c r="AW380" s="13" t="s">
        <v>35</v>
      </c>
      <c r="AX380" s="13" t="s">
        <v>73</v>
      </c>
      <c r="AY380" s="158" t="s">
        <v>180</v>
      </c>
    </row>
    <row r="381" spans="2:65" s="13" customFormat="1" ht="11.25">
      <c r="B381" s="157"/>
      <c r="D381" s="145" t="s">
        <v>193</v>
      </c>
      <c r="E381" s="158" t="s">
        <v>19</v>
      </c>
      <c r="F381" s="159" t="s">
        <v>333</v>
      </c>
      <c r="H381" s="160">
        <v>29.08</v>
      </c>
      <c r="I381" s="161"/>
      <c r="L381" s="157"/>
      <c r="M381" s="162"/>
      <c r="T381" s="163"/>
      <c r="AT381" s="158" t="s">
        <v>193</v>
      </c>
      <c r="AU381" s="158" t="s">
        <v>83</v>
      </c>
      <c r="AV381" s="13" t="s">
        <v>83</v>
      </c>
      <c r="AW381" s="13" t="s">
        <v>35</v>
      </c>
      <c r="AX381" s="13" t="s">
        <v>73</v>
      </c>
      <c r="AY381" s="158" t="s">
        <v>180</v>
      </c>
    </row>
    <row r="382" spans="2:65" s="14" customFormat="1" ht="11.25">
      <c r="B382" s="164"/>
      <c r="D382" s="145" t="s">
        <v>193</v>
      </c>
      <c r="E382" s="165" t="s">
        <v>19</v>
      </c>
      <c r="F382" s="166" t="s">
        <v>264</v>
      </c>
      <c r="H382" s="167">
        <v>238.23</v>
      </c>
      <c r="I382" s="168"/>
      <c r="L382" s="164"/>
      <c r="M382" s="169"/>
      <c r="T382" s="170"/>
      <c r="AT382" s="165" t="s">
        <v>193</v>
      </c>
      <c r="AU382" s="165" t="s">
        <v>83</v>
      </c>
      <c r="AV382" s="14" t="s">
        <v>187</v>
      </c>
      <c r="AW382" s="14" t="s">
        <v>35</v>
      </c>
      <c r="AX382" s="14" t="s">
        <v>81</v>
      </c>
      <c r="AY382" s="165" t="s">
        <v>180</v>
      </c>
    </row>
    <row r="383" spans="2:65" s="1" customFormat="1" ht="24.2" customHeight="1">
      <c r="B383" s="33"/>
      <c r="C383" s="171" t="s">
        <v>533</v>
      </c>
      <c r="D383" s="171" t="s">
        <v>353</v>
      </c>
      <c r="E383" s="172" t="s">
        <v>534</v>
      </c>
      <c r="F383" s="173" t="s">
        <v>535</v>
      </c>
      <c r="G383" s="174" t="s">
        <v>257</v>
      </c>
      <c r="H383" s="175">
        <v>250.142</v>
      </c>
      <c r="I383" s="176"/>
      <c r="J383" s="177">
        <f>ROUND(I383*H383,2)</f>
        <v>0</v>
      </c>
      <c r="K383" s="173" t="s">
        <v>186</v>
      </c>
      <c r="L383" s="178"/>
      <c r="M383" s="179" t="s">
        <v>19</v>
      </c>
      <c r="N383" s="180" t="s">
        <v>44</v>
      </c>
      <c r="P383" s="141">
        <f>O383*H383</f>
        <v>0</v>
      </c>
      <c r="Q383" s="141">
        <v>4.1000000000000003E-3</v>
      </c>
      <c r="R383" s="141">
        <f>Q383*H383</f>
        <v>1.0255822000000001</v>
      </c>
      <c r="S383" s="141">
        <v>0</v>
      </c>
      <c r="T383" s="142">
        <f>S383*H383</f>
        <v>0</v>
      </c>
      <c r="AR383" s="143" t="s">
        <v>466</v>
      </c>
      <c r="AT383" s="143" t="s">
        <v>353</v>
      </c>
      <c r="AU383" s="143" t="s">
        <v>83</v>
      </c>
      <c r="AY383" s="18" t="s">
        <v>180</v>
      </c>
      <c r="BE383" s="144">
        <f>IF(N383="základní",J383,0)</f>
        <v>0</v>
      </c>
      <c r="BF383" s="144">
        <f>IF(N383="snížená",J383,0)</f>
        <v>0</v>
      </c>
      <c r="BG383" s="144">
        <f>IF(N383="zákl. přenesená",J383,0)</f>
        <v>0</v>
      </c>
      <c r="BH383" s="144">
        <f>IF(N383="sníž. přenesená",J383,0)</f>
        <v>0</v>
      </c>
      <c r="BI383" s="144">
        <f>IF(N383="nulová",J383,0)</f>
        <v>0</v>
      </c>
      <c r="BJ383" s="18" t="s">
        <v>81</v>
      </c>
      <c r="BK383" s="144">
        <f>ROUND(I383*H383,2)</f>
        <v>0</v>
      </c>
      <c r="BL383" s="18" t="s">
        <v>309</v>
      </c>
      <c r="BM383" s="143" t="s">
        <v>536</v>
      </c>
    </row>
    <row r="384" spans="2:65" s="1" customFormat="1" ht="19.5">
      <c r="B384" s="33"/>
      <c r="D384" s="145" t="s">
        <v>189</v>
      </c>
      <c r="F384" s="146" t="s">
        <v>535</v>
      </c>
      <c r="I384" s="147"/>
      <c r="L384" s="33"/>
      <c r="M384" s="148"/>
      <c r="T384" s="54"/>
      <c r="AT384" s="18" t="s">
        <v>189</v>
      </c>
      <c r="AU384" s="18" t="s">
        <v>83</v>
      </c>
    </row>
    <row r="385" spans="2:65" s="13" customFormat="1" ht="11.25">
      <c r="B385" s="157"/>
      <c r="D385" s="145" t="s">
        <v>193</v>
      </c>
      <c r="F385" s="159" t="s">
        <v>537</v>
      </c>
      <c r="H385" s="160">
        <v>250.142</v>
      </c>
      <c r="I385" s="161"/>
      <c r="L385" s="157"/>
      <c r="M385" s="162"/>
      <c r="T385" s="163"/>
      <c r="AT385" s="158" t="s">
        <v>193</v>
      </c>
      <c r="AU385" s="158" t="s">
        <v>83</v>
      </c>
      <c r="AV385" s="13" t="s">
        <v>83</v>
      </c>
      <c r="AW385" s="13" t="s">
        <v>4</v>
      </c>
      <c r="AX385" s="13" t="s">
        <v>81</v>
      </c>
      <c r="AY385" s="158" t="s">
        <v>180</v>
      </c>
    </row>
    <row r="386" spans="2:65" s="1" customFormat="1" ht="33" customHeight="1">
      <c r="B386" s="33"/>
      <c r="C386" s="132" t="s">
        <v>538</v>
      </c>
      <c r="D386" s="132" t="s">
        <v>182</v>
      </c>
      <c r="E386" s="133" t="s">
        <v>539</v>
      </c>
      <c r="F386" s="134" t="s">
        <v>540</v>
      </c>
      <c r="G386" s="135" t="s">
        <v>225</v>
      </c>
      <c r="H386" s="136">
        <v>1.026</v>
      </c>
      <c r="I386" s="137"/>
      <c r="J386" s="138">
        <f>ROUND(I386*H386,2)</f>
        <v>0</v>
      </c>
      <c r="K386" s="134" t="s">
        <v>186</v>
      </c>
      <c r="L386" s="33"/>
      <c r="M386" s="139" t="s">
        <v>19</v>
      </c>
      <c r="N386" s="140" t="s">
        <v>44</v>
      </c>
      <c r="P386" s="141">
        <f>O386*H386</f>
        <v>0</v>
      </c>
      <c r="Q386" s="141">
        <v>0</v>
      </c>
      <c r="R386" s="141">
        <f>Q386*H386</f>
        <v>0</v>
      </c>
      <c r="S386" s="141">
        <v>0</v>
      </c>
      <c r="T386" s="142">
        <f>S386*H386</f>
        <v>0</v>
      </c>
      <c r="AR386" s="143" t="s">
        <v>309</v>
      </c>
      <c r="AT386" s="143" t="s">
        <v>182</v>
      </c>
      <c r="AU386" s="143" t="s">
        <v>83</v>
      </c>
      <c r="AY386" s="18" t="s">
        <v>180</v>
      </c>
      <c r="BE386" s="144">
        <f>IF(N386="základní",J386,0)</f>
        <v>0</v>
      </c>
      <c r="BF386" s="144">
        <f>IF(N386="snížená",J386,0)</f>
        <v>0</v>
      </c>
      <c r="BG386" s="144">
        <f>IF(N386="zákl. přenesená",J386,0)</f>
        <v>0</v>
      </c>
      <c r="BH386" s="144">
        <f>IF(N386="sníž. přenesená",J386,0)</f>
        <v>0</v>
      </c>
      <c r="BI386" s="144">
        <f>IF(N386="nulová",J386,0)</f>
        <v>0</v>
      </c>
      <c r="BJ386" s="18" t="s">
        <v>81</v>
      </c>
      <c r="BK386" s="144">
        <f>ROUND(I386*H386,2)</f>
        <v>0</v>
      </c>
      <c r="BL386" s="18" t="s">
        <v>309</v>
      </c>
      <c r="BM386" s="143" t="s">
        <v>541</v>
      </c>
    </row>
    <row r="387" spans="2:65" s="1" customFormat="1" ht="29.25">
      <c r="B387" s="33"/>
      <c r="D387" s="145" t="s">
        <v>189</v>
      </c>
      <c r="F387" s="146" t="s">
        <v>542</v>
      </c>
      <c r="I387" s="147"/>
      <c r="L387" s="33"/>
      <c r="M387" s="148"/>
      <c r="T387" s="54"/>
      <c r="AT387" s="18" t="s">
        <v>189</v>
      </c>
      <c r="AU387" s="18" t="s">
        <v>83</v>
      </c>
    </row>
    <row r="388" spans="2:65" s="1" customFormat="1" ht="11.25">
      <c r="B388" s="33"/>
      <c r="D388" s="149" t="s">
        <v>191</v>
      </c>
      <c r="F388" s="150" t="s">
        <v>543</v>
      </c>
      <c r="I388" s="147"/>
      <c r="L388" s="33"/>
      <c r="M388" s="148"/>
      <c r="T388" s="54"/>
      <c r="AT388" s="18" t="s">
        <v>191</v>
      </c>
      <c r="AU388" s="18" t="s">
        <v>83</v>
      </c>
    </row>
    <row r="389" spans="2:65" s="11" customFormat="1" ht="22.9" customHeight="1">
      <c r="B389" s="120"/>
      <c r="D389" s="121" t="s">
        <v>72</v>
      </c>
      <c r="E389" s="130" t="s">
        <v>544</v>
      </c>
      <c r="F389" s="130" t="s">
        <v>545</v>
      </c>
      <c r="I389" s="123"/>
      <c r="J389" s="131">
        <f>BK389</f>
        <v>0</v>
      </c>
      <c r="L389" s="120"/>
      <c r="M389" s="125"/>
      <c r="P389" s="126">
        <f>SUM(P390:P398)</f>
        <v>0</v>
      </c>
      <c r="R389" s="126">
        <f>SUM(R390:R398)</f>
        <v>3.126055</v>
      </c>
      <c r="T389" s="127">
        <f>SUM(T390:T398)</f>
        <v>0</v>
      </c>
      <c r="AR389" s="121" t="s">
        <v>83</v>
      </c>
      <c r="AT389" s="128" t="s">
        <v>72</v>
      </c>
      <c r="AU389" s="128" t="s">
        <v>81</v>
      </c>
      <c r="AY389" s="121" t="s">
        <v>180</v>
      </c>
      <c r="BK389" s="129">
        <f>SUM(BK390:BK398)</f>
        <v>0</v>
      </c>
    </row>
    <row r="390" spans="2:65" s="1" customFormat="1" ht="24.2" customHeight="1">
      <c r="B390" s="33"/>
      <c r="C390" s="132" t="s">
        <v>546</v>
      </c>
      <c r="D390" s="132" t="s">
        <v>182</v>
      </c>
      <c r="E390" s="133" t="s">
        <v>547</v>
      </c>
      <c r="F390" s="134" t="s">
        <v>548</v>
      </c>
      <c r="G390" s="135" t="s">
        <v>257</v>
      </c>
      <c r="H390" s="136">
        <v>215.59</v>
      </c>
      <c r="I390" s="137"/>
      <c r="J390" s="138">
        <f>ROUND(I390*H390,2)</f>
        <v>0</v>
      </c>
      <c r="K390" s="134" t="s">
        <v>186</v>
      </c>
      <c r="L390" s="33"/>
      <c r="M390" s="139" t="s">
        <v>19</v>
      </c>
      <c r="N390" s="140" t="s">
        <v>44</v>
      </c>
      <c r="P390" s="141">
        <f>O390*H390</f>
        <v>0</v>
      </c>
      <c r="Q390" s="141">
        <v>1.4500000000000001E-2</v>
      </c>
      <c r="R390" s="141">
        <f>Q390*H390</f>
        <v>3.126055</v>
      </c>
      <c r="S390" s="141">
        <v>0</v>
      </c>
      <c r="T390" s="142">
        <f>S390*H390</f>
        <v>0</v>
      </c>
      <c r="AR390" s="143" t="s">
        <v>309</v>
      </c>
      <c r="AT390" s="143" t="s">
        <v>182</v>
      </c>
      <c r="AU390" s="143" t="s">
        <v>83</v>
      </c>
      <c r="AY390" s="18" t="s">
        <v>180</v>
      </c>
      <c r="BE390" s="144">
        <f>IF(N390="základní",J390,0)</f>
        <v>0</v>
      </c>
      <c r="BF390" s="144">
        <f>IF(N390="snížená",J390,0)</f>
        <v>0</v>
      </c>
      <c r="BG390" s="144">
        <f>IF(N390="zákl. přenesená",J390,0)</f>
        <v>0</v>
      </c>
      <c r="BH390" s="144">
        <f>IF(N390="sníž. přenesená",J390,0)</f>
        <v>0</v>
      </c>
      <c r="BI390" s="144">
        <f>IF(N390="nulová",J390,0)</f>
        <v>0</v>
      </c>
      <c r="BJ390" s="18" t="s">
        <v>81</v>
      </c>
      <c r="BK390" s="144">
        <f>ROUND(I390*H390,2)</f>
        <v>0</v>
      </c>
      <c r="BL390" s="18" t="s">
        <v>309</v>
      </c>
      <c r="BM390" s="143" t="s">
        <v>549</v>
      </c>
    </row>
    <row r="391" spans="2:65" s="1" customFormat="1" ht="29.25">
      <c r="B391" s="33"/>
      <c r="D391" s="145" t="s">
        <v>189</v>
      </c>
      <c r="F391" s="146" t="s">
        <v>550</v>
      </c>
      <c r="I391" s="147"/>
      <c r="L391" s="33"/>
      <c r="M391" s="148"/>
      <c r="T391" s="54"/>
      <c r="AT391" s="18" t="s">
        <v>189</v>
      </c>
      <c r="AU391" s="18" t="s">
        <v>83</v>
      </c>
    </row>
    <row r="392" spans="2:65" s="1" customFormat="1" ht="11.25">
      <c r="B392" s="33"/>
      <c r="D392" s="149" t="s">
        <v>191</v>
      </c>
      <c r="F392" s="150" t="s">
        <v>551</v>
      </c>
      <c r="I392" s="147"/>
      <c r="L392" s="33"/>
      <c r="M392" s="148"/>
      <c r="T392" s="54"/>
      <c r="AT392" s="18" t="s">
        <v>191</v>
      </c>
      <c r="AU392" s="18" t="s">
        <v>83</v>
      </c>
    </row>
    <row r="393" spans="2:65" s="1" customFormat="1" ht="19.5">
      <c r="B393" s="33"/>
      <c r="D393" s="145" t="s">
        <v>477</v>
      </c>
      <c r="F393" s="181" t="s">
        <v>552</v>
      </c>
      <c r="I393" s="147"/>
      <c r="L393" s="33"/>
      <c r="M393" s="148"/>
      <c r="T393" s="54"/>
      <c r="AT393" s="18" t="s">
        <v>477</v>
      </c>
      <c r="AU393" s="18" t="s">
        <v>83</v>
      </c>
    </row>
    <row r="394" spans="2:65" s="12" customFormat="1" ht="11.25">
      <c r="B394" s="151"/>
      <c r="D394" s="145" t="s">
        <v>193</v>
      </c>
      <c r="E394" s="152" t="s">
        <v>19</v>
      </c>
      <c r="F394" s="153" t="s">
        <v>261</v>
      </c>
      <c r="H394" s="152" t="s">
        <v>19</v>
      </c>
      <c r="I394" s="154"/>
      <c r="L394" s="151"/>
      <c r="M394" s="155"/>
      <c r="T394" s="156"/>
      <c r="AT394" s="152" t="s">
        <v>193</v>
      </c>
      <c r="AU394" s="152" t="s">
        <v>83</v>
      </c>
      <c r="AV394" s="12" t="s">
        <v>81</v>
      </c>
      <c r="AW394" s="12" t="s">
        <v>35</v>
      </c>
      <c r="AX394" s="12" t="s">
        <v>73</v>
      </c>
      <c r="AY394" s="152" t="s">
        <v>180</v>
      </c>
    </row>
    <row r="395" spans="2:65" s="13" customFormat="1" ht="22.5">
      <c r="B395" s="157"/>
      <c r="D395" s="145" t="s">
        <v>193</v>
      </c>
      <c r="E395" s="158" t="s">
        <v>19</v>
      </c>
      <c r="F395" s="159" t="s">
        <v>553</v>
      </c>
      <c r="H395" s="160">
        <v>215.59</v>
      </c>
      <c r="I395" s="161"/>
      <c r="L395" s="157"/>
      <c r="M395" s="162"/>
      <c r="T395" s="163"/>
      <c r="AT395" s="158" t="s">
        <v>193</v>
      </c>
      <c r="AU395" s="158" t="s">
        <v>83</v>
      </c>
      <c r="AV395" s="13" t="s">
        <v>83</v>
      </c>
      <c r="AW395" s="13" t="s">
        <v>35</v>
      </c>
      <c r="AX395" s="13" t="s">
        <v>81</v>
      </c>
      <c r="AY395" s="158" t="s">
        <v>180</v>
      </c>
    </row>
    <row r="396" spans="2:65" s="1" customFormat="1" ht="37.9" customHeight="1">
      <c r="B396" s="33"/>
      <c r="C396" s="132" t="s">
        <v>554</v>
      </c>
      <c r="D396" s="132" t="s">
        <v>182</v>
      </c>
      <c r="E396" s="133" t="s">
        <v>555</v>
      </c>
      <c r="F396" s="134" t="s">
        <v>556</v>
      </c>
      <c r="G396" s="135" t="s">
        <v>225</v>
      </c>
      <c r="H396" s="136">
        <v>3.1259999999999999</v>
      </c>
      <c r="I396" s="137"/>
      <c r="J396" s="138">
        <f>ROUND(I396*H396,2)</f>
        <v>0</v>
      </c>
      <c r="K396" s="134" t="s">
        <v>186</v>
      </c>
      <c r="L396" s="33"/>
      <c r="M396" s="139" t="s">
        <v>19</v>
      </c>
      <c r="N396" s="140" t="s">
        <v>44</v>
      </c>
      <c r="P396" s="141">
        <f>O396*H396</f>
        <v>0</v>
      </c>
      <c r="Q396" s="141">
        <v>0</v>
      </c>
      <c r="R396" s="141">
        <f>Q396*H396</f>
        <v>0</v>
      </c>
      <c r="S396" s="141">
        <v>0</v>
      </c>
      <c r="T396" s="142">
        <f>S396*H396</f>
        <v>0</v>
      </c>
      <c r="AR396" s="143" t="s">
        <v>309</v>
      </c>
      <c r="AT396" s="143" t="s">
        <v>182</v>
      </c>
      <c r="AU396" s="143" t="s">
        <v>83</v>
      </c>
      <c r="AY396" s="18" t="s">
        <v>180</v>
      </c>
      <c r="BE396" s="144">
        <f>IF(N396="základní",J396,0)</f>
        <v>0</v>
      </c>
      <c r="BF396" s="144">
        <f>IF(N396="snížená",J396,0)</f>
        <v>0</v>
      </c>
      <c r="BG396" s="144">
        <f>IF(N396="zákl. přenesená",J396,0)</f>
        <v>0</v>
      </c>
      <c r="BH396" s="144">
        <f>IF(N396="sníž. přenesená",J396,0)</f>
        <v>0</v>
      </c>
      <c r="BI396" s="144">
        <f>IF(N396="nulová",J396,0)</f>
        <v>0</v>
      </c>
      <c r="BJ396" s="18" t="s">
        <v>81</v>
      </c>
      <c r="BK396" s="144">
        <f>ROUND(I396*H396,2)</f>
        <v>0</v>
      </c>
      <c r="BL396" s="18" t="s">
        <v>309</v>
      </c>
      <c r="BM396" s="143" t="s">
        <v>557</v>
      </c>
    </row>
    <row r="397" spans="2:65" s="1" customFormat="1" ht="48.75">
      <c r="B397" s="33"/>
      <c r="D397" s="145" t="s">
        <v>189</v>
      </c>
      <c r="F397" s="146" t="s">
        <v>558</v>
      </c>
      <c r="I397" s="147"/>
      <c r="L397" s="33"/>
      <c r="M397" s="148"/>
      <c r="T397" s="54"/>
      <c r="AT397" s="18" t="s">
        <v>189</v>
      </c>
      <c r="AU397" s="18" t="s">
        <v>83</v>
      </c>
    </row>
    <row r="398" spans="2:65" s="1" customFormat="1" ht="11.25">
      <c r="B398" s="33"/>
      <c r="D398" s="149" t="s">
        <v>191</v>
      </c>
      <c r="F398" s="150" t="s">
        <v>559</v>
      </c>
      <c r="I398" s="147"/>
      <c r="L398" s="33"/>
      <c r="M398" s="148"/>
      <c r="T398" s="54"/>
      <c r="AT398" s="18" t="s">
        <v>191</v>
      </c>
      <c r="AU398" s="18" t="s">
        <v>83</v>
      </c>
    </row>
    <row r="399" spans="2:65" s="11" customFormat="1" ht="22.9" customHeight="1">
      <c r="B399" s="120"/>
      <c r="D399" s="121" t="s">
        <v>72</v>
      </c>
      <c r="E399" s="130" t="s">
        <v>560</v>
      </c>
      <c r="F399" s="130" t="s">
        <v>561</v>
      </c>
      <c r="I399" s="123"/>
      <c r="J399" s="131">
        <f>BK399</f>
        <v>0</v>
      </c>
      <c r="L399" s="120"/>
      <c r="M399" s="125"/>
      <c r="P399" s="126">
        <f>SUM(P400:P509)</f>
        <v>0</v>
      </c>
      <c r="R399" s="126">
        <f>SUM(R400:R509)</f>
        <v>0.58200000000000007</v>
      </c>
      <c r="T399" s="127">
        <f>SUM(T400:T509)</f>
        <v>0.48</v>
      </c>
      <c r="AR399" s="121" t="s">
        <v>83</v>
      </c>
      <c r="AT399" s="128" t="s">
        <v>72</v>
      </c>
      <c r="AU399" s="128" t="s">
        <v>81</v>
      </c>
      <c r="AY399" s="121" t="s">
        <v>180</v>
      </c>
      <c r="BK399" s="129">
        <f>SUM(BK400:BK509)</f>
        <v>0</v>
      </c>
    </row>
    <row r="400" spans="2:65" s="1" customFormat="1" ht="24.2" customHeight="1">
      <c r="B400" s="33"/>
      <c r="C400" s="132" t="s">
        <v>562</v>
      </c>
      <c r="D400" s="132" t="s">
        <v>182</v>
      </c>
      <c r="E400" s="133" t="s">
        <v>563</v>
      </c>
      <c r="F400" s="134" t="s">
        <v>564</v>
      </c>
      <c r="G400" s="135" t="s">
        <v>346</v>
      </c>
      <c r="H400" s="136">
        <v>11</v>
      </c>
      <c r="I400" s="137"/>
      <c r="J400" s="138">
        <f>ROUND(I400*H400,2)</f>
        <v>0</v>
      </c>
      <c r="K400" s="134" t="s">
        <v>186</v>
      </c>
      <c r="L400" s="33"/>
      <c r="M400" s="139" t="s">
        <v>19</v>
      </c>
      <c r="N400" s="140" t="s">
        <v>44</v>
      </c>
      <c r="P400" s="141">
        <f>O400*H400</f>
        <v>0</v>
      </c>
      <c r="Q400" s="141">
        <v>0</v>
      </c>
      <c r="R400" s="141">
        <f>Q400*H400</f>
        <v>0</v>
      </c>
      <c r="S400" s="141">
        <v>0</v>
      </c>
      <c r="T400" s="142">
        <f>S400*H400</f>
        <v>0</v>
      </c>
      <c r="AR400" s="143" t="s">
        <v>309</v>
      </c>
      <c r="AT400" s="143" t="s">
        <v>182</v>
      </c>
      <c r="AU400" s="143" t="s">
        <v>83</v>
      </c>
      <c r="AY400" s="18" t="s">
        <v>180</v>
      </c>
      <c r="BE400" s="144">
        <f>IF(N400="základní",J400,0)</f>
        <v>0</v>
      </c>
      <c r="BF400" s="144">
        <f>IF(N400="snížená",J400,0)</f>
        <v>0</v>
      </c>
      <c r="BG400" s="144">
        <f>IF(N400="zákl. přenesená",J400,0)</f>
        <v>0</v>
      </c>
      <c r="BH400" s="144">
        <f>IF(N400="sníž. přenesená",J400,0)</f>
        <v>0</v>
      </c>
      <c r="BI400" s="144">
        <f>IF(N400="nulová",J400,0)</f>
        <v>0</v>
      </c>
      <c r="BJ400" s="18" t="s">
        <v>81</v>
      </c>
      <c r="BK400" s="144">
        <f>ROUND(I400*H400,2)</f>
        <v>0</v>
      </c>
      <c r="BL400" s="18" t="s">
        <v>309</v>
      </c>
      <c r="BM400" s="143" t="s">
        <v>565</v>
      </c>
    </row>
    <row r="401" spans="2:65" s="1" customFormat="1" ht="29.25">
      <c r="B401" s="33"/>
      <c r="D401" s="145" t="s">
        <v>189</v>
      </c>
      <c r="F401" s="146" t="s">
        <v>566</v>
      </c>
      <c r="I401" s="147"/>
      <c r="L401" s="33"/>
      <c r="M401" s="148"/>
      <c r="T401" s="54"/>
      <c r="AT401" s="18" t="s">
        <v>189</v>
      </c>
      <c r="AU401" s="18" t="s">
        <v>83</v>
      </c>
    </row>
    <row r="402" spans="2:65" s="1" customFormat="1" ht="11.25">
      <c r="B402" s="33"/>
      <c r="D402" s="149" t="s">
        <v>191</v>
      </c>
      <c r="F402" s="150" t="s">
        <v>567</v>
      </c>
      <c r="I402" s="147"/>
      <c r="L402" s="33"/>
      <c r="M402" s="148"/>
      <c r="T402" s="54"/>
      <c r="AT402" s="18" t="s">
        <v>191</v>
      </c>
      <c r="AU402" s="18" t="s">
        <v>83</v>
      </c>
    </row>
    <row r="403" spans="2:65" s="1" customFormat="1" ht="19.5">
      <c r="B403" s="33"/>
      <c r="D403" s="145" t="s">
        <v>477</v>
      </c>
      <c r="F403" s="181" t="s">
        <v>568</v>
      </c>
      <c r="I403" s="147"/>
      <c r="L403" s="33"/>
      <c r="M403" s="148"/>
      <c r="T403" s="54"/>
      <c r="AT403" s="18" t="s">
        <v>477</v>
      </c>
      <c r="AU403" s="18" t="s">
        <v>83</v>
      </c>
    </row>
    <row r="404" spans="2:65" s="1" customFormat="1" ht="24.2" customHeight="1">
      <c r="B404" s="33"/>
      <c r="C404" s="132" t="s">
        <v>569</v>
      </c>
      <c r="D404" s="132" t="s">
        <v>182</v>
      </c>
      <c r="E404" s="133" t="s">
        <v>570</v>
      </c>
      <c r="F404" s="134" t="s">
        <v>571</v>
      </c>
      <c r="G404" s="135" t="s">
        <v>346</v>
      </c>
      <c r="H404" s="136">
        <v>2</v>
      </c>
      <c r="I404" s="137"/>
      <c r="J404" s="138">
        <f>ROUND(I404*H404,2)</f>
        <v>0</v>
      </c>
      <c r="K404" s="134" t="s">
        <v>572</v>
      </c>
      <c r="L404" s="33"/>
      <c r="M404" s="139" t="s">
        <v>19</v>
      </c>
      <c r="N404" s="140" t="s">
        <v>44</v>
      </c>
      <c r="P404" s="141">
        <f>O404*H404</f>
        <v>0</v>
      </c>
      <c r="Q404" s="141">
        <v>0</v>
      </c>
      <c r="R404" s="141">
        <f>Q404*H404</f>
        <v>0</v>
      </c>
      <c r="S404" s="141">
        <v>0</v>
      </c>
      <c r="T404" s="142">
        <f>S404*H404</f>
        <v>0</v>
      </c>
      <c r="AR404" s="143" t="s">
        <v>309</v>
      </c>
      <c r="AT404" s="143" t="s">
        <v>182</v>
      </c>
      <c r="AU404" s="143" t="s">
        <v>83</v>
      </c>
      <c r="AY404" s="18" t="s">
        <v>180</v>
      </c>
      <c r="BE404" s="144">
        <f>IF(N404="základní",J404,0)</f>
        <v>0</v>
      </c>
      <c r="BF404" s="144">
        <f>IF(N404="snížená",J404,0)</f>
        <v>0</v>
      </c>
      <c r="BG404" s="144">
        <f>IF(N404="zákl. přenesená",J404,0)</f>
        <v>0</v>
      </c>
      <c r="BH404" s="144">
        <f>IF(N404="sníž. přenesená",J404,0)</f>
        <v>0</v>
      </c>
      <c r="BI404" s="144">
        <f>IF(N404="nulová",J404,0)</f>
        <v>0</v>
      </c>
      <c r="BJ404" s="18" t="s">
        <v>81</v>
      </c>
      <c r="BK404" s="144">
        <f>ROUND(I404*H404,2)</f>
        <v>0</v>
      </c>
      <c r="BL404" s="18" t="s">
        <v>309</v>
      </c>
      <c r="BM404" s="143" t="s">
        <v>573</v>
      </c>
    </row>
    <row r="405" spans="2:65" s="1" customFormat="1" ht="19.5">
      <c r="B405" s="33"/>
      <c r="D405" s="145" t="s">
        <v>189</v>
      </c>
      <c r="F405" s="146" t="s">
        <v>574</v>
      </c>
      <c r="I405" s="147"/>
      <c r="L405" s="33"/>
      <c r="M405" s="148"/>
      <c r="T405" s="54"/>
      <c r="AT405" s="18" t="s">
        <v>189</v>
      </c>
      <c r="AU405" s="18" t="s">
        <v>83</v>
      </c>
    </row>
    <row r="406" spans="2:65" s="1" customFormat="1" ht="11.25">
      <c r="B406" s="33"/>
      <c r="D406" s="149" t="s">
        <v>191</v>
      </c>
      <c r="F406" s="150" t="s">
        <v>575</v>
      </c>
      <c r="I406" s="147"/>
      <c r="L406" s="33"/>
      <c r="M406" s="148"/>
      <c r="T406" s="54"/>
      <c r="AT406" s="18" t="s">
        <v>191</v>
      </c>
      <c r="AU406" s="18" t="s">
        <v>83</v>
      </c>
    </row>
    <row r="407" spans="2:65" s="1" customFormat="1" ht="19.5">
      <c r="B407" s="33"/>
      <c r="D407" s="145" t="s">
        <v>477</v>
      </c>
      <c r="F407" s="181" t="s">
        <v>568</v>
      </c>
      <c r="I407" s="147"/>
      <c r="L407" s="33"/>
      <c r="M407" s="148"/>
      <c r="T407" s="54"/>
      <c r="AT407" s="18" t="s">
        <v>477</v>
      </c>
      <c r="AU407" s="18" t="s">
        <v>83</v>
      </c>
    </row>
    <row r="408" spans="2:65" s="1" customFormat="1" ht="24.2" customHeight="1">
      <c r="B408" s="33"/>
      <c r="C408" s="171" t="s">
        <v>576</v>
      </c>
      <c r="D408" s="171" t="s">
        <v>353</v>
      </c>
      <c r="E408" s="172" t="s">
        <v>577</v>
      </c>
      <c r="F408" s="173" t="s">
        <v>578</v>
      </c>
      <c r="G408" s="174" t="s">
        <v>346</v>
      </c>
      <c r="H408" s="175">
        <v>1</v>
      </c>
      <c r="I408" s="176"/>
      <c r="J408" s="177">
        <f>ROUND(I408*H408,2)</f>
        <v>0</v>
      </c>
      <c r="K408" s="173" t="s">
        <v>19</v>
      </c>
      <c r="L408" s="178"/>
      <c r="M408" s="179" t="s">
        <v>19</v>
      </c>
      <c r="N408" s="180" t="s">
        <v>44</v>
      </c>
      <c r="P408" s="141">
        <f>O408*H408</f>
        <v>0</v>
      </c>
      <c r="Q408" s="141">
        <v>1.6E-2</v>
      </c>
      <c r="R408" s="141">
        <f>Q408*H408</f>
        <v>1.6E-2</v>
      </c>
      <c r="S408" s="141">
        <v>0</v>
      </c>
      <c r="T408" s="142">
        <f>S408*H408</f>
        <v>0</v>
      </c>
      <c r="AR408" s="143" t="s">
        <v>466</v>
      </c>
      <c r="AT408" s="143" t="s">
        <v>353</v>
      </c>
      <c r="AU408" s="143" t="s">
        <v>83</v>
      </c>
      <c r="AY408" s="18" t="s">
        <v>180</v>
      </c>
      <c r="BE408" s="144">
        <f>IF(N408="základní",J408,0)</f>
        <v>0</v>
      </c>
      <c r="BF408" s="144">
        <f>IF(N408="snížená",J408,0)</f>
        <v>0</v>
      </c>
      <c r="BG408" s="144">
        <f>IF(N408="zákl. přenesená",J408,0)</f>
        <v>0</v>
      </c>
      <c r="BH408" s="144">
        <f>IF(N408="sníž. přenesená",J408,0)</f>
        <v>0</v>
      </c>
      <c r="BI408" s="144">
        <f>IF(N408="nulová",J408,0)</f>
        <v>0</v>
      </c>
      <c r="BJ408" s="18" t="s">
        <v>81</v>
      </c>
      <c r="BK408" s="144">
        <f>ROUND(I408*H408,2)</f>
        <v>0</v>
      </c>
      <c r="BL408" s="18" t="s">
        <v>309</v>
      </c>
      <c r="BM408" s="143" t="s">
        <v>579</v>
      </c>
    </row>
    <row r="409" spans="2:65" s="1" customFormat="1" ht="11.25">
      <c r="B409" s="33"/>
      <c r="D409" s="145" t="s">
        <v>189</v>
      </c>
      <c r="F409" s="146" t="s">
        <v>578</v>
      </c>
      <c r="I409" s="147"/>
      <c r="L409" s="33"/>
      <c r="M409" s="148"/>
      <c r="T409" s="54"/>
      <c r="AT409" s="18" t="s">
        <v>189</v>
      </c>
      <c r="AU409" s="18" t="s">
        <v>83</v>
      </c>
    </row>
    <row r="410" spans="2:65" s="1" customFormat="1" ht="87.75">
      <c r="B410" s="33"/>
      <c r="D410" s="145" t="s">
        <v>477</v>
      </c>
      <c r="F410" s="181" t="s">
        <v>580</v>
      </c>
      <c r="I410" s="147"/>
      <c r="L410" s="33"/>
      <c r="M410" s="148"/>
      <c r="T410" s="54"/>
      <c r="AT410" s="18" t="s">
        <v>477</v>
      </c>
      <c r="AU410" s="18" t="s">
        <v>83</v>
      </c>
    </row>
    <row r="411" spans="2:65" s="12" customFormat="1" ht="11.25">
      <c r="B411" s="151"/>
      <c r="D411" s="145" t="s">
        <v>193</v>
      </c>
      <c r="E411" s="152" t="s">
        <v>19</v>
      </c>
      <c r="F411" s="153" t="s">
        <v>286</v>
      </c>
      <c r="H411" s="152" t="s">
        <v>19</v>
      </c>
      <c r="I411" s="154"/>
      <c r="L411" s="151"/>
      <c r="M411" s="155"/>
      <c r="T411" s="156"/>
      <c r="AT411" s="152" t="s">
        <v>193</v>
      </c>
      <c r="AU411" s="152" t="s">
        <v>83</v>
      </c>
      <c r="AV411" s="12" t="s">
        <v>81</v>
      </c>
      <c r="AW411" s="12" t="s">
        <v>35</v>
      </c>
      <c r="AX411" s="12" t="s">
        <v>73</v>
      </c>
      <c r="AY411" s="152" t="s">
        <v>180</v>
      </c>
    </row>
    <row r="412" spans="2:65" s="12" customFormat="1" ht="11.25">
      <c r="B412" s="151"/>
      <c r="D412" s="145" t="s">
        <v>193</v>
      </c>
      <c r="E412" s="152" t="s">
        <v>19</v>
      </c>
      <c r="F412" s="153" t="s">
        <v>287</v>
      </c>
      <c r="H412" s="152" t="s">
        <v>19</v>
      </c>
      <c r="I412" s="154"/>
      <c r="L412" s="151"/>
      <c r="M412" s="155"/>
      <c r="T412" s="156"/>
      <c r="AT412" s="152" t="s">
        <v>193</v>
      </c>
      <c r="AU412" s="152" t="s">
        <v>83</v>
      </c>
      <c r="AV412" s="12" t="s">
        <v>81</v>
      </c>
      <c r="AW412" s="12" t="s">
        <v>35</v>
      </c>
      <c r="AX412" s="12" t="s">
        <v>73</v>
      </c>
      <c r="AY412" s="152" t="s">
        <v>180</v>
      </c>
    </row>
    <row r="413" spans="2:65" s="13" customFormat="1" ht="11.25">
      <c r="B413" s="157"/>
      <c r="D413" s="145" t="s">
        <v>193</v>
      </c>
      <c r="E413" s="158" t="s">
        <v>19</v>
      </c>
      <c r="F413" s="159" t="s">
        <v>81</v>
      </c>
      <c r="H413" s="160">
        <v>1</v>
      </c>
      <c r="I413" s="161"/>
      <c r="L413" s="157"/>
      <c r="M413" s="162"/>
      <c r="T413" s="163"/>
      <c r="AT413" s="158" t="s">
        <v>193</v>
      </c>
      <c r="AU413" s="158" t="s">
        <v>83</v>
      </c>
      <c r="AV413" s="13" t="s">
        <v>83</v>
      </c>
      <c r="AW413" s="13" t="s">
        <v>35</v>
      </c>
      <c r="AX413" s="13" t="s">
        <v>81</v>
      </c>
      <c r="AY413" s="158" t="s">
        <v>180</v>
      </c>
    </row>
    <row r="414" spans="2:65" s="1" customFormat="1" ht="24.2" customHeight="1">
      <c r="B414" s="33"/>
      <c r="C414" s="171" t="s">
        <v>581</v>
      </c>
      <c r="D414" s="171" t="s">
        <v>353</v>
      </c>
      <c r="E414" s="172" t="s">
        <v>582</v>
      </c>
      <c r="F414" s="173" t="s">
        <v>583</v>
      </c>
      <c r="G414" s="174" t="s">
        <v>346</v>
      </c>
      <c r="H414" s="175">
        <v>6</v>
      </c>
      <c r="I414" s="176"/>
      <c r="J414" s="177">
        <f>ROUND(I414*H414,2)</f>
        <v>0</v>
      </c>
      <c r="K414" s="173" t="s">
        <v>19</v>
      </c>
      <c r="L414" s="178"/>
      <c r="M414" s="179" t="s">
        <v>19</v>
      </c>
      <c r="N414" s="180" t="s">
        <v>44</v>
      </c>
      <c r="P414" s="141">
        <f>O414*H414</f>
        <v>0</v>
      </c>
      <c r="Q414" s="141">
        <v>1.7500000000000002E-2</v>
      </c>
      <c r="R414" s="141">
        <f>Q414*H414</f>
        <v>0.10500000000000001</v>
      </c>
      <c r="S414" s="141">
        <v>0</v>
      </c>
      <c r="T414" s="142">
        <f>S414*H414</f>
        <v>0</v>
      </c>
      <c r="AR414" s="143" t="s">
        <v>466</v>
      </c>
      <c r="AT414" s="143" t="s">
        <v>353</v>
      </c>
      <c r="AU414" s="143" t="s">
        <v>83</v>
      </c>
      <c r="AY414" s="18" t="s">
        <v>180</v>
      </c>
      <c r="BE414" s="144">
        <f>IF(N414="základní",J414,0)</f>
        <v>0</v>
      </c>
      <c r="BF414" s="144">
        <f>IF(N414="snížená",J414,0)</f>
        <v>0</v>
      </c>
      <c r="BG414" s="144">
        <f>IF(N414="zákl. přenesená",J414,0)</f>
        <v>0</v>
      </c>
      <c r="BH414" s="144">
        <f>IF(N414="sníž. přenesená",J414,0)</f>
        <v>0</v>
      </c>
      <c r="BI414" s="144">
        <f>IF(N414="nulová",J414,0)</f>
        <v>0</v>
      </c>
      <c r="BJ414" s="18" t="s">
        <v>81</v>
      </c>
      <c r="BK414" s="144">
        <f>ROUND(I414*H414,2)</f>
        <v>0</v>
      </c>
      <c r="BL414" s="18" t="s">
        <v>309</v>
      </c>
      <c r="BM414" s="143" t="s">
        <v>584</v>
      </c>
    </row>
    <row r="415" spans="2:65" s="1" customFormat="1" ht="19.5">
      <c r="B415" s="33"/>
      <c r="D415" s="145" t="s">
        <v>189</v>
      </c>
      <c r="F415" s="146" t="s">
        <v>583</v>
      </c>
      <c r="I415" s="147"/>
      <c r="L415" s="33"/>
      <c r="M415" s="148"/>
      <c r="T415" s="54"/>
      <c r="AT415" s="18" t="s">
        <v>189</v>
      </c>
      <c r="AU415" s="18" t="s">
        <v>83</v>
      </c>
    </row>
    <row r="416" spans="2:65" s="1" customFormat="1" ht="107.25">
      <c r="B416" s="33"/>
      <c r="D416" s="145" t="s">
        <v>477</v>
      </c>
      <c r="F416" s="181" t="s">
        <v>585</v>
      </c>
      <c r="I416" s="147"/>
      <c r="L416" s="33"/>
      <c r="M416" s="148"/>
      <c r="T416" s="54"/>
      <c r="AT416" s="18" t="s">
        <v>477</v>
      </c>
      <c r="AU416" s="18" t="s">
        <v>83</v>
      </c>
    </row>
    <row r="417" spans="2:65" s="12" customFormat="1" ht="11.25">
      <c r="B417" s="151"/>
      <c r="D417" s="145" t="s">
        <v>193</v>
      </c>
      <c r="E417" s="152" t="s">
        <v>19</v>
      </c>
      <c r="F417" s="153" t="s">
        <v>286</v>
      </c>
      <c r="H417" s="152" t="s">
        <v>19</v>
      </c>
      <c r="I417" s="154"/>
      <c r="L417" s="151"/>
      <c r="M417" s="155"/>
      <c r="T417" s="156"/>
      <c r="AT417" s="152" t="s">
        <v>193</v>
      </c>
      <c r="AU417" s="152" t="s">
        <v>83</v>
      </c>
      <c r="AV417" s="12" t="s">
        <v>81</v>
      </c>
      <c r="AW417" s="12" t="s">
        <v>35</v>
      </c>
      <c r="AX417" s="12" t="s">
        <v>73</v>
      </c>
      <c r="AY417" s="152" t="s">
        <v>180</v>
      </c>
    </row>
    <row r="418" spans="2:65" s="12" customFormat="1" ht="11.25">
      <c r="B418" s="151"/>
      <c r="D418" s="145" t="s">
        <v>193</v>
      </c>
      <c r="E418" s="152" t="s">
        <v>19</v>
      </c>
      <c r="F418" s="153" t="s">
        <v>287</v>
      </c>
      <c r="H418" s="152" t="s">
        <v>19</v>
      </c>
      <c r="I418" s="154"/>
      <c r="L418" s="151"/>
      <c r="M418" s="155"/>
      <c r="T418" s="156"/>
      <c r="AT418" s="152" t="s">
        <v>193</v>
      </c>
      <c r="AU418" s="152" t="s">
        <v>83</v>
      </c>
      <c r="AV418" s="12" t="s">
        <v>81</v>
      </c>
      <c r="AW418" s="12" t="s">
        <v>35</v>
      </c>
      <c r="AX418" s="12" t="s">
        <v>73</v>
      </c>
      <c r="AY418" s="152" t="s">
        <v>180</v>
      </c>
    </row>
    <row r="419" spans="2:65" s="13" customFormat="1" ht="11.25">
      <c r="B419" s="157"/>
      <c r="D419" s="145" t="s">
        <v>193</v>
      </c>
      <c r="E419" s="158" t="s">
        <v>19</v>
      </c>
      <c r="F419" s="159" t="s">
        <v>586</v>
      </c>
      <c r="H419" s="160">
        <v>6</v>
      </c>
      <c r="I419" s="161"/>
      <c r="L419" s="157"/>
      <c r="M419" s="162"/>
      <c r="T419" s="163"/>
      <c r="AT419" s="158" t="s">
        <v>193</v>
      </c>
      <c r="AU419" s="158" t="s">
        <v>83</v>
      </c>
      <c r="AV419" s="13" t="s">
        <v>83</v>
      </c>
      <c r="AW419" s="13" t="s">
        <v>35</v>
      </c>
      <c r="AX419" s="13" t="s">
        <v>81</v>
      </c>
      <c r="AY419" s="158" t="s">
        <v>180</v>
      </c>
    </row>
    <row r="420" spans="2:65" s="1" customFormat="1" ht="24.2" customHeight="1">
      <c r="B420" s="33"/>
      <c r="C420" s="171" t="s">
        <v>587</v>
      </c>
      <c r="D420" s="171" t="s">
        <v>353</v>
      </c>
      <c r="E420" s="172" t="s">
        <v>588</v>
      </c>
      <c r="F420" s="173" t="s">
        <v>589</v>
      </c>
      <c r="G420" s="174" t="s">
        <v>346</v>
      </c>
      <c r="H420" s="175">
        <v>1</v>
      </c>
      <c r="I420" s="176"/>
      <c r="J420" s="177">
        <f>ROUND(I420*H420,2)</f>
        <v>0</v>
      </c>
      <c r="K420" s="173" t="s">
        <v>19</v>
      </c>
      <c r="L420" s="178"/>
      <c r="M420" s="179" t="s">
        <v>19</v>
      </c>
      <c r="N420" s="180" t="s">
        <v>44</v>
      </c>
      <c r="P420" s="141">
        <f>O420*H420</f>
        <v>0</v>
      </c>
      <c r="Q420" s="141">
        <v>1.7500000000000002E-2</v>
      </c>
      <c r="R420" s="141">
        <f>Q420*H420</f>
        <v>1.7500000000000002E-2</v>
      </c>
      <c r="S420" s="141">
        <v>0</v>
      </c>
      <c r="T420" s="142">
        <f>S420*H420</f>
        <v>0</v>
      </c>
      <c r="AR420" s="143" t="s">
        <v>466</v>
      </c>
      <c r="AT420" s="143" t="s">
        <v>353</v>
      </c>
      <c r="AU420" s="143" t="s">
        <v>83</v>
      </c>
      <c r="AY420" s="18" t="s">
        <v>180</v>
      </c>
      <c r="BE420" s="144">
        <f>IF(N420="základní",J420,0)</f>
        <v>0</v>
      </c>
      <c r="BF420" s="144">
        <f>IF(N420="snížená",J420,0)</f>
        <v>0</v>
      </c>
      <c r="BG420" s="144">
        <f>IF(N420="zákl. přenesená",J420,0)</f>
        <v>0</v>
      </c>
      <c r="BH420" s="144">
        <f>IF(N420="sníž. přenesená",J420,0)</f>
        <v>0</v>
      </c>
      <c r="BI420" s="144">
        <f>IF(N420="nulová",J420,0)</f>
        <v>0</v>
      </c>
      <c r="BJ420" s="18" t="s">
        <v>81</v>
      </c>
      <c r="BK420" s="144">
        <f>ROUND(I420*H420,2)</f>
        <v>0</v>
      </c>
      <c r="BL420" s="18" t="s">
        <v>309</v>
      </c>
      <c r="BM420" s="143" t="s">
        <v>590</v>
      </c>
    </row>
    <row r="421" spans="2:65" s="1" customFormat="1" ht="11.25">
      <c r="B421" s="33"/>
      <c r="D421" s="145" t="s">
        <v>189</v>
      </c>
      <c r="F421" s="146" t="s">
        <v>589</v>
      </c>
      <c r="I421" s="147"/>
      <c r="L421" s="33"/>
      <c r="M421" s="148"/>
      <c r="T421" s="54"/>
      <c r="AT421" s="18" t="s">
        <v>189</v>
      </c>
      <c r="AU421" s="18" t="s">
        <v>83</v>
      </c>
    </row>
    <row r="422" spans="2:65" s="1" customFormat="1" ht="97.5">
      <c r="B422" s="33"/>
      <c r="D422" s="145" t="s">
        <v>477</v>
      </c>
      <c r="F422" s="181" t="s">
        <v>591</v>
      </c>
      <c r="I422" s="147"/>
      <c r="L422" s="33"/>
      <c r="M422" s="148"/>
      <c r="T422" s="54"/>
      <c r="AT422" s="18" t="s">
        <v>477</v>
      </c>
      <c r="AU422" s="18" t="s">
        <v>83</v>
      </c>
    </row>
    <row r="423" spans="2:65" s="12" customFormat="1" ht="11.25">
      <c r="B423" s="151"/>
      <c r="D423" s="145" t="s">
        <v>193</v>
      </c>
      <c r="E423" s="152" t="s">
        <v>19</v>
      </c>
      <c r="F423" s="153" t="s">
        <v>286</v>
      </c>
      <c r="H423" s="152" t="s">
        <v>19</v>
      </c>
      <c r="I423" s="154"/>
      <c r="L423" s="151"/>
      <c r="M423" s="155"/>
      <c r="T423" s="156"/>
      <c r="AT423" s="152" t="s">
        <v>193</v>
      </c>
      <c r="AU423" s="152" t="s">
        <v>83</v>
      </c>
      <c r="AV423" s="12" t="s">
        <v>81</v>
      </c>
      <c r="AW423" s="12" t="s">
        <v>35</v>
      </c>
      <c r="AX423" s="12" t="s">
        <v>73</v>
      </c>
      <c r="AY423" s="152" t="s">
        <v>180</v>
      </c>
    </row>
    <row r="424" spans="2:65" s="12" customFormat="1" ht="11.25">
      <c r="B424" s="151"/>
      <c r="D424" s="145" t="s">
        <v>193</v>
      </c>
      <c r="E424" s="152" t="s">
        <v>19</v>
      </c>
      <c r="F424" s="153" t="s">
        <v>287</v>
      </c>
      <c r="H424" s="152" t="s">
        <v>19</v>
      </c>
      <c r="I424" s="154"/>
      <c r="L424" s="151"/>
      <c r="M424" s="155"/>
      <c r="T424" s="156"/>
      <c r="AT424" s="152" t="s">
        <v>193</v>
      </c>
      <c r="AU424" s="152" t="s">
        <v>83</v>
      </c>
      <c r="AV424" s="12" t="s">
        <v>81</v>
      </c>
      <c r="AW424" s="12" t="s">
        <v>35</v>
      </c>
      <c r="AX424" s="12" t="s">
        <v>73</v>
      </c>
      <c r="AY424" s="152" t="s">
        <v>180</v>
      </c>
    </row>
    <row r="425" spans="2:65" s="13" customFormat="1" ht="11.25">
      <c r="B425" s="157"/>
      <c r="D425" s="145" t="s">
        <v>193</v>
      </c>
      <c r="E425" s="158" t="s">
        <v>19</v>
      </c>
      <c r="F425" s="159" t="s">
        <v>81</v>
      </c>
      <c r="H425" s="160">
        <v>1</v>
      </c>
      <c r="I425" s="161"/>
      <c r="L425" s="157"/>
      <c r="M425" s="162"/>
      <c r="T425" s="163"/>
      <c r="AT425" s="158" t="s">
        <v>193</v>
      </c>
      <c r="AU425" s="158" t="s">
        <v>83</v>
      </c>
      <c r="AV425" s="13" t="s">
        <v>83</v>
      </c>
      <c r="AW425" s="13" t="s">
        <v>35</v>
      </c>
      <c r="AX425" s="13" t="s">
        <v>81</v>
      </c>
      <c r="AY425" s="158" t="s">
        <v>180</v>
      </c>
    </row>
    <row r="426" spans="2:65" s="1" customFormat="1" ht="21.75" customHeight="1">
      <c r="B426" s="33"/>
      <c r="C426" s="171" t="s">
        <v>592</v>
      </c>
      <c r="D426" s="171" t="s">
        <v>353</v>
      </c>
      <c r="E426" s="172" t="s">
        <v>593</v>
      </c>
      <c r="F426" s="173" t="s">
        <v>594</v>
      </c>
      <c r="G426" s="174" t="s">
        <v>346</v>
      </c>
      <c r="H426" s="175">
        <v>3</v>
      </c>
      <c r="I426" s="176"/>
      <c r="J426" s="177">
        <f>ROUND(I426*H426,2)</f>
        <v>0</v>
      </c>
      <c r="K426" s="173" t="s">
        <v>19</v>
      </c>
      <c r="L426" s="178"/>
      <c r="M426" s="179" t="s">
        <v>19</v>
      </c>
      <c r="N426" s="180" t="s">
        <v>44</v>
      </c>
      <c r="P426" s="141">
        <f>O426*H426</f>
        <v>0</v>
      </c>
      <c r="Q426" s="141">
        <v>1.95E-2</v>
      </c>
      <c r="R426" s="141">
        <f>Q426*H426</f>
        <v>5.8499999999999996E-2</v>
      </c>
      <c r="S426" s="141">
        <v>0</v>
      </c>
      <c r="T426" s="142">
        <f>S426*H426</f>
        <v>0</v>
      </c>
      <c r="AR426" s="143" t="s">
        <v>466</v>
      </c>
      <c r="AT426" s="143" t="s">
        <v>353</v>
      </c>
      <c r="AU426" s="143" t="s">
        <v>83</v>
      </c>
      <c r="AY426" s="18" t="s">
        <v>180</v>
      </c>
      <c r="BE426" s="144">
        <f>IF(N426="základní",J426,0)</f>
        <v>0</v>
      </c>
      <c r="BF426" s="144">
        <f>IF(N426="snížená",J426,0)</f>
        <v>0</v>
      </c>
      <c r="BG426" s="144">
        <f>IF(N426="zákl. přenesená",J426,0)</f>
        <v>0</v>
      </c>
      <c r="BH426" s="144">
        <f>IF(N426="sníž. přenesená",J426,0)</f>
        <v>0</v>
      </c>
      <c r="BI426" s="144">
        <f>IF(N426="nulová",J426,0)</f>
        <v>0</v>
      </c>
      <c r="BJ426" s="18" t="s">
        <v>81</v>
      </c>
      <c r="BK426" s="144">
        <f>ROUND(I426*H426,2)</f>
        <v>0</v>
      </c>
      <c r="BL426" s="18" t="s">
        <v>309</v>
      </c>
      <c r="BM426" s="143" t="s">
        <v>595</v>
      </c>
    </row>
    <row r="427" spans="2:65" s="1" customFormat="1" ht="11.25">
      <c r="B427" s="33"/>
      <c r="D427" s="145" t="s">
        <v>189</v>
      </c>
      <c r="F427" s="146" t="s">
        <v>594</v>
      </c>
      <c r="I427" s="147"/>
      <c r="L427" s="33"/>
      <c r="M427" s="148"/>
      <c r="T427" s="54"/>
      <c r="AT427" s="18" t="s">
        <v>189</v>
      </c>
      <c r="AU427" s="18" t="s">
        <v>83</v>
      </c>
    </row>
    <row r="428" spans="2:65" s="1" customFormat="1" ht="97.5">
      <c r="B428" s="33"/>
      <c r="D428" s="145" t="s">
        <v>477</v>
      </c>
      <c r="F428" s="181" t="s">
        <v>596</v>
      </c>
      <c r="I428" s="147"/>
      <c r="L428" s="33"/>
      <c r="M428" s="148"/>
      <c r="T428" s="54"/>
      <c r="AT428" s="18" t="s">
        <v>477</v>
      </c>
      <c r="AU428" s="18" t="s">
        <v>83</v>
      </c>
    </row>
    <row r="429" spans="2:65" s="12" customFormat="1" ht="11.25">
      <c r="B429" s="151"/>
      <c r="D429" s="145" t="s">
        <v>193</v>
      </c>
      <c r="E429" s="152" t="s">
        <v>19</v>
      </c>
      <c r="F429" s="153" t="s">
        <v>286</v>
      </c>
      <c r="H429" s="152" t="s">
        <v>19</v>
      </c>
      <c r="I429" s="154"/>
      <c r="L429" s="151"/>
      <c r="M429" s="155"/>
      <c r="T429" s="156"/>
      <c r="AT429" s="152" t="s">
        <v>193</v>
      </c>
      <c r="AU429" s="152" t="s">
        <v>83</v>
      </c>
      <c r="AV429" s="12" t="s">
        <v>81</v>
      </c>
      <c r="AW429" s="12" t="s">
        <v>35</v>
      </c>
      <c r="AX429" s="12" t="s">
        <v>73</v>
      </c>
      <c r="AY429" s="152" t="s">
        <v>180</v>
      </c>
    </row>
    <row r="430" spans="2:65" s="12" customFormat="1" ht="11.25">
      <c r="B430" s="151"/>
      <c r="D430" s="145" t="s">
        <v>193</v>
      </c>
      <c r="E430" s="152" t="s">
        <v>19</v>
      </c>
      <c r="F430" s="153" t="s">
        <v>287</v>
      </c>
      <c r="H430" s="152" t="s">
        <v>19</v>
      </c>
      <c r="I430" s="154"/>
      <c r="L430" s="151"/>
      <c r="M430" s="155"/>
      <c r="T430" s="156"/>
      <c r="AT430" s="152" t="s">
        <v>193</v>
      </c>
      <c r="AU430" s="152" t="s">
        <v>83</v>
      </c>
      <c r="AV430" s="12" t="s">
        <v>81</v>
      </c>
      <c r="AW430" s="12" t="s">
        <v>35</v>
      </c>
      <c r="AX430" s="12" t="s">
        <v>73</v>
      </c>
      <c r="AY430" s="152" t="s">
        <v>180</v>
      </c>
    </row>
    <row r="431" spans="2:65" s="13" customFormat="1" ht="11.25">
      <c r="B431" s="157"/>
      <c r="D431" s="145" t="s">
        <v>193</v>
      </c>
      <c r="E431" s="158" t="s">
        <v>19</v>
      </c>
      <c r="F431" s="159" t="s">
        <v>597</v>
      </c>
      <c r="H431" s="160">
        <v>3</v>
      </c>
      <c r="I431" s="161"/>
      <c r="L431" s="157"/>
      <c r="M431" s="162"/>
      <c r="T431" s="163"/>
      <c r="AT431" s="158" t="s">
        <v>193</v>
      </c>
      <c r="AU431" s="158" t="s">
        <v>83</v>
      </c>
      <c r="AV431" s="13" t="s">
        <v>83</v>
      </c>
      <c r="AW431" s="13" t="s">
        <v>35</v>
      </c>
      <c r="AX431" s="13" t="s">
        <v>81</v>
      </c>
      <c r="AY431" s="158" t="s">
        <v>180</v>
      </c>
    </row>
    <row r="432" spans="2:65" s="1" customFormat="1" ht="24.2" customHeight="1">
      <c r="B432" s="33"/>
      <c r="C432" s="171" t="s">
        <v>598</v>
      </c>
      <c r="D432" s="171" t="s">
        <v>353</v>
      </c>
      <c r="E432" s="172" t="s">
        <v>599</v>
      </c>
      <c r="F432" s="173" t="s">
        <v>600</v>
      </c>
      <c r="G432" s="174" t="s">
        <v>346</v>
      </c>
      <c r="H432" s="175">
        <v>2</v>
      </c>
      <c r="I432" s="176"/>
      <c r="J432" s="177">
        <f>ROUND(I432*H432,2)</f>
        <v>0</v>
      </c>
      <c r="K432" s="173" t="s">
        <v>19</v>
      </c>
      <c r="L432" s="178"/>
      <c r="M432" s="179" t="s">
        <v>19</v>
      </c>
      <c r="N432" s="180" t="s">
        <v>44</v>
      </c>
      <c r="P432" s="141">
        <f>O432*H432</f>
        <v>0</v>
      </c>
      <c r="Q432" s="141">
        <v>1.95E-2</v>
      </c>
      <c r="R432" s="141">
        <f>Q432*H432</f>
        <v>3.9E-2</v>
      </c>
      <c r="S432" s="141">
        <v>0</v>
      </c>
      <c r="T432" s="142">
        <f>S432*H432</f>
        <v>0</v>
      </c>
      <c r="AR432" s="143" t="s">
        <v>466</v>
      </c>
      <c r="AT432" s="143" t="s">
        <v>353</v>
      </c>
      <c r="AU432" s="143" t="s">
        <v>83</v>
      </c>
      <c r="AY432" s="18" t="s">
        <v>180</v>
      </c>
      <c r="BE432" s="144">
        <f>IF(N432="základní",J432,0)</f>
        <v>0</v>
      </c>
      <c r="BF432" s="144">
        <f>IF(N432="snížená",J432,0)</f>
        <v>0</v>
      </c>
      <c r="BG432" s="144">
        <f>IF(N432="zákl. přenesená",J432,0)</f>
        <v>0</v>
      </c>
      <c r="BH432" s="144">
        <f>IF(N432="sníž. přenesená",J432,0)</f>
        <v>0</v>
      </c>
      <c r="BI432" s="144">
        <f>IF(N432="nulová",J432,0)</f>
        <v>0</v>
      </c>
      <c r="BJ432" s="18" t="s">
        <v>81</v>
      </c>
      <c r="BK432" s="144">
        <f>ROUND(I432*H432,2)</f>
        <v>0</v>
      </c>
      <c r="BL432" s="18" t="s">
        <v>309</v>
      </c>
      <c r="BM432" s="143" t="s">
        <v>601</v>
      </c>
    </row>
    <row r="433" spans="2:65" s="1" customFormat="1" ht="19.5">
      <c r="B433" s="33"/>
      <c r="D433" s="145" t="s">
        <v>189</v>
      </c>
      <c r="F433" s="146" t="s">
        <v>600</v>
      </c>
      <c r="I433" s="147"/>
      <c r="L433" s="33"/>
      <c r="M433" s="148"/>
      <c r="T433" s="54"/>
      <c r="AT433" s="18" t="s">
        <v>189</v>
      </c>
      <c r="AU433" s="18" t="s">
        <v>83</v>
      </c>
    </row>
    <row r="434" spans="2:65" s="1" customFormat="1" ht="107.25">
      <c r="B434" s="33"/>
      <c r="D434" s="145" t="s">
        <v>477</v>
      </c>
      <c r="F434" s="181" t="s">
        <v>585</v>
      </c>
      <c r="I434" s="147"/>
      <c r="L434" s="33"/>
      <c r="M434" s="148"/>
      <c r="T434" s="54"/>
      <c r="AT434" s="18" t="s">
        <v>477</v>
      </c>
      <c r="AU434" s="18" t="s">
        <v>83</v>
      </c>
    </row>
    <row r="435" spans="2:65" s="12" customFormat="1" ht="11.25">
      <c r="B435" s="151"/>
      <c r="D435" s="145" t="s">
        <v>193</v>
      </c>
      <c r="E435" s="152" t="s">
        <v>19</v>
      </c>
      <c r="F435" s="153" t="s">
        <v>286</v>
      </c>
      <c r="H435" s="152" t="s">
        <v>19</v>
      </c>
      <c r="I435" s="154"/>
      <c r="L435" s="151"/>
      <c r="M435" s="155"/>
      <c r="T435" s="156"/>
      <c r="AT435" s="152" t="s">
        <v>193</v>
      </c>
      <c r="AU435" s="152" t="s">
        <v>83</v>
      </c>
      <c r="AV435" s="12" t="s">
        <v>81</v>
      </c>
      <c r="AW435" s="12" t="s">
        <v>35</v>
      </c>
      <c r="AX435" s="12" t="s">
        <v>73</v>
      </c>
      <c r="AY435" s="152" t="s">
        <v>180</v>
      </c>
    </row>
    <row r="436" spans="2:65" s="12" customFormat="1" ht="11.25">
      <c r="B436" s="151"/>
      <c r="D436" s="145" t="s">
        <v>193</v>
      </c>
      <c r="E436" s="152" t="s">
        <v>19</v>
      </c>
      <c r="F436" s="153" t="s">
        <v>287</v>
      </c>
      <c r="H436" s="152" t="s">
        <v>19</v>
      </c>
      <c r="I436" s="154"/>
      <c r="L436" s="151"/>
      <c r="M436" s="155"/>
      <c r="T436" s="156"/>
      <c r="AT436" s="152" t="s">
        <v>193</v>
      </c>
      <c r="AU436" s="152" t="s">
        <v>83</v>
      </c>
      <c r="AV436" s="12" t="s">
        <v>81</v>
      </c>
      <c r="AW436" s="12" t="s">
        <v>35</v>
      </c>
      <c r="AX436" s="12" t="s">
        <v>73</v>
      </c>
      <c r="AY436" s="152" t="s">
        <v>180</v>
      </c>
    </row>
    <row r="437" spans="2:65" s="13" customFormat="1" ht="11.25">
      <c r="B437" s="157"/>
      <c r="D437" s="145" t="s">
        <v>193</v>
      </c>
      <c r="E437" s="158" t="s">
        <v>19</v>
      </c>
      <c r="F437" s="159" t="s">
        <v>83</v>
      </c>
      <c r="H437" s="160">
        <v>2</v>
      </c>
      <c r="I437" s="161"/>
      <c r="L437" s="157"/>
      <c r="M437" s="162"/>
      <c r="T437" s="163"/>
      <c r="AT437" s="158" t="s">
        <v>193</v>
      </c>
      <c r="AU437" s="158" t="s">
        <v>83</v>
      </c>
      <c r="AV437" s="13" t="s">
        <v>83</v>
      </c>
      <c r="AW437" s="13" t="s">
        <v>35</v>
      </c>
      <c r="AX437" s="13" t="s">
        <v>81</v>
      </c>
      <c r="AY437" s="158" t="s">
        <v>180</v>
      </c>
    </row>
    <row r="438" spans="2:65" s="1" customFormat="1" ht="24.2" customHeight="1">
      <c r="B438" s="33"/>
      <c r="C438" s="132" t="s">
        <v>602</v>
      </c>
      <c r="D438" s="132" t="s">
        <v>182</v>
      </c>
      <c r="E438" s="133" t="s">
        <v>603</v>
      </c>
      <c r="F438" s="134" t="s">
        <v>604</v>
      </c>
      <c r="G438" s="135" t="s">
        <v>346</v>
      </c>
      <c r="H438" s="136">
        <v>2</v>
      </c>
      <c r="I438" s="137"/>
      <c r="J438" s="138">
        <f>ROUND(I438*H438,2)</f>
        <v>0</v>
      </c>
      <c r="K438" s="134" t="s">
        <v>186</v>
      </c>
      <c r="L438" s="33"/>
      <c r="M438" s="139" t="s">
        <v>19</v>
      </c>
      <c r="N438" s="140" t="s">
        <v>44</v>
      </c>
      <c r="P438" s="141">
        <f>O438*H438</f>
        <v>0</v>
      </c>
      <c r="Q438" s="141">
        <v>0</v>
      </c>
      <c r="R438" s="141">
        <f>Q438*H438</f>
        <v>0</v>
      </c>
      <c r="S438" s="141">
        <v>0</v>
      </c>
      <c r="T438" s="142">
        <f>S438*H438</f>
        <v>0</v>
      </c>
      <c r="AR438" s="143" t="s">
        <v>309</v>
      </c>
      <c r="AT438" s="143" t="s">
        <v>182</v>
      </c>
      <c r="AU438" s="143" t="s">
        <v>83</v>
      </c>
      <c r="AY438" s="18" t="s">
        <v>180</v>
      </c>
      <c r="BE438" s="144">
        <f>IF(N438="základní",J438,0)</f>
        <v>0</v>
      </c>
      <c r="BF438" s="144">
        <f>IF(N438="snížená",J438,0)</f>
        <v>0</v>
      </c>
      <c r="BG438" s="144">
        <f>IF(N438="zákl. přenesená",J438,0)</f>
        <v>0</v>
      </c>
      <c r="BH438" s="144">
        <f>IF(N438="sníž. přenesená",J438,0)</f>
        <v>0</v>
      </c>
      <c r="BI438" s="144">
        <f>IF(N438="nulová",J438,0)</f>
        <v>0</v>
      </c>
      <c r="BJ438" s="18" t="s">
        <v>81</v>
      </c>
      <c r="BK438" s="144">
        <f>ROUND(I438*H438,2)</f>
        <v>0</v>
      </c>
      <c r="BL438" s="18" t="s">
        <v>309</v>
      </c>
      <c r="BM438" s="143" t="s">
        <v>605</v>
      </c>
    </row>
    <row r="439" spans="2:65" s="1" customFormat="1" ht="29.25">
      <c r="B439" s="33"/>
      <c r="D439" s="145" t="s">
        <v>189</v>
      </c>
      <c r="F439" s="146" t="s">
        <v>606</v>
      </c>
      <c r="I439" s="147"/>
      <c r="L439" s="33"/>
      <c r="M439" s="148"/>
      <c r="T439" s="54"/>
      <c r="AT439" s="18" t="s">
        <v>189</v>
      </c>
      <c r="AU439" s="18" t="s">
        <v>83</v>
      </c>
    </row>
    <row r="440" spans="2:65" s="1" customFormat="1" ht="11.25">
      <c r="B440" s="33"/>
      <c r="D440" s="149" t="s">
        <v>191</v>
      </c>
      <c r="F440" s="150" t="s">
        <v>607</v>
      </c>
      <c r="I440" s="147"/>
      <c r="L440" s="33"/>
      <c r="M440" s="148"/>
      <c r="T440" s="54"/>
      <c r="AT440" s="18" t="s">
        <v>191</v>
      </c>
      <c r="AU440" s="18" t="s">
        <v>83</v>
      </c>
    </row>
    <row r="441" spans="2:65" s="1" customFormat="1" ht="19.5">
      <c r="B441" s="33"/>
      <c r="D441" s="145" t="s">
        <v>477</v>
      </c>
      <c r="F441" s="181" t="s">
        <v>568</v>
      </c>
      <c r="I441" s="147"/>
      <c r="L441" s="33"/>
      <c r="M441" s="148"/>
      <c r="T441" s="54"/>
      <c r="AT441" s="18" t="s">
        <v>477</v>
      </c>
      <c r="AU441" s="18" t="s">
        <v>83</v>
      </c>
    </row>
    <row r="442" spans="2:65" s="1" customFormat="1" ht="24.2" customHeight="1">
      <c r="B442" s="33"/>
      <c r="C442" s="132" t="s">
        <v>608</v>
      </c>
      <c r="D442" s="132" t="s">
        <v>182</v>
      </c>
      <c r="E442" s="133" t="s">
        <v>609</v>
      </c>
      <c r="F442" s="134" t="s">
        <v>610</v>
      </c>
      <c r="G442" s="135" t="s">
        <v>346</v>
      </c>
      <c r="H442" s="136">
        <v>2</v>
      </c>
      <c r="I442" s="137"/>
      <c r="J442" s="138">
        <f>ROUND(I442*H442,2)</f>
        <v>0</v>
      </c>
      <c r="K442" s="134" t="s">
        <v>572</v>
      </c>
      <c r="L442" s="33"/>
      <c r="M442" s="139" t="s">
        <v>19</v>
      </c>
      <c r="N442" s="140" t="s">
        <v>44</v>
      </c>
      <c r="P442" s="141">
        <f>O442*H442</f>
        <v>0</v>
      </c>
      <c r="Q442" s="141">
        <v>0</v>
      </c>
      <c r="R442" s="141">
        <f>Q442*H442</f>
        <v>0</v>
      </c>
      <c r="S442" s="141">
        <v>0</v>
      </c>
      <c r="T442" s="142">
        <f>S442*H442</f>
        <v>0</v>
      </c>
      <c r="AR442" s="143" t="s">
        <v>309</v>
      </c>
      <c r="AT442" s="143" t="s">
        <v>182</v>
      </c>
      <c r="AU442" s="143" t="s">
        <v>83</v>
      </c>
      <c r="AY442" s="18" t="s">
        <v>180</v>
      </c>
      <c r="BE442" s="144">
        <f>IF(N442="základní",J442,0)</f>
        <v>0</v>
      </c>
      <c r="BF442" s="144">
        <f>IF(N442="snížená",J442,0)</f>
        <v>0</v>
      </c>
      <c r="BG442" s="144">
        <f>IF(N442="zákl. přenesená",J442,0)</f>
        <v>0</v>
      </c>
      <c r="BH442" s="144">
        <f>IF(N442="sníž. přenesená",J442,0)</f>
        <v>0</v>
      </c>
      <c r="BI442" s="144">
        <f>IF(N442="nulová",J442,0)</f>
        <v>0</v>
      </c>
      <c r="BJ442" s="18" t="s">
        <v>81</v>
      </c>
      <c r="BK442" s="144">
        <f>ROUND(I442*H442,2)</f>
        <v>0</v>
      </c>
      <c r="BL442" s="18" t="s">
        <v>309</v>
      </c>
      <c r="BM442" s="143" t="s">
        <v>611</v>
      </c>
    </row>
    <row r="443" spans="2:65" s="1" customFormat="1" ht="29.25">
      <c r="B443" s="33"/>
      <c r="D443" s="145" t="s">
        <v>189</v>
      </c>
      <c r="F443" s="146" t="s">
        <v>612</v>
      </c>
      <c r="I443" s="147"/>
      <c r="L443" s="33"/>
      <c r="M443" s="148"/>
      <c r="T443" s="54"/>
      <c r="AT443" s="18" t="s">
        <v>189</v>
      </c>
      <c r="AU443" s="18" t="s">
        <v>83</v>
      </c>
    </row>
    <row r="444" spans="2:65" s="1" customFormat="1" ht="11.25">
      <c r="B444" s="33"/>
      <c r="D444" s="149" t="s">
        <v>191</v>
      </c>
      <c r="F444" s="150" t="s">
        <v>613</v>
      </c>
      <c r="I444" s="147"/>
      <c r="L444" s="33"/>
      <c r="M444" s="148"/>
      <c r="T444" s="54"/>
      <c r="AT444" s="18" t="s">
        <v>191</v>
      </c>
      <c r="AU444" s="18" t="s">
        <v>83</v>
      </c>
    </row>
    <row r="445" spans="2:65" s="1" customFormat="1" ht="19.5">
      <c r="B445" s="33"/>
      <c r="D445" s="145" t="s">
        <v>477</v>
      </c>
      <c r="F445" s="181" t="s">
        <v>568</v>
      </c>
      <c r="I445" s="147"/>
      <c r="L445" s="33"/>
      <c r="M445" s="148"/>
      <c r="T445" s="54"/>
      <c r="AT445" s="18" t="s">
        <v>477</v>
      </c>
      <c r="AU445" s="18" t="s">
        <v>83</v>
      </c>
    </row>
    <row r="446" spans="2:65" s="1" customFormat="1" ht="24.2" customHeight="1">
      <c r="B446" s="33"/>
      <c r="C446" s="171" t="s">
        <v>614</v>
      </c>
      <c r="D446" s="171" t="s">
        <v>353</v>
      </c>
      <c r="E446" s="172" t="s">
        <v>615</v>
      </c>
      <c r="F446" s="173" t="s">
        <v>616</v>
      </c>
      <c r="G446" s="174" t="s">
        <v>346</v>
      </c>
      <c r="H446" s="175">
        <v>1</v>
      </c>
      <c r="I446" s="176"/>
      <c r="J446" s="177">
        <f>ROUND(I446*H446,2)</f>
        <v>0</v>
      </c>
      <c r="K446" s="173" t="s">
        <v>19</v>
      </c>
      <c r="L446" s="178"/>
      <c r="M446" s="179" t="s">
        <v>19</v>
      </c>
      <c r="N446" s="180" t="s">
        <v>44</v>
      </c>
      <c r="P446" s="141">
        <f>O446*H446</f>
        <v>0</v>
      </c>
      <c r="Q446" s="141">
        <v>2.0500000000000001E-2</v>
      </c>
      <c r="R446" s="141">
        <f>Q446*H446</f>
        <v>2.0500000000000001E-2</v>
      </c>
      <c r="S446" s="141">
        <v>0</v>
      </c>
      <c r="T446" s="142">
        <f>S446*H446</f>
        <v>0</v>
      </c>
      <c r="AR446" s="143" t="s">
        <v>466</v>
      </c>
      <c r="AT446" s="143" t="s">
        <v>353</v>
      </c>
      <c r="AU446" s="143" t="s">
        <v>83</v>
      </c>
      <c r="AY446" s="18" t="s">
        <v>180</v>
      </c>
      <c r="BE446" s="144">
        <f>IF(N446="základní",J446,0)</f>
        <v>0</v>
      </c>
      <c r="BF446" s="144">
        <f>IF(N446="snížená",J446,0)</f>
        <v>0</v>
      </c>
      <c r="BG446" s="144">
        <f>IF(N446="zákl. přenesená",J446,0)</f>
        <v>0</v>
      </c>
      <c r="BH446" s="144">
        <f>IF(N446="sníž. přenesená",J446,0)</f>
        <v>0</v>
      </c>
      <c r="BI446" s="144">
        <f>IF(N446="nulová",J446,0)</f>
        <v>0</v>
      </c>
      <c r="BJ446" s="18" t="s">
        <v>81</v>
      </c>
      <c r="BK446" s="144">
        <f>ROUND(I446*H446,2)</f>
        <v>0</v>
      </c>
      <c r="BL446" s="18" t="s">
        <v>309</v>
      </c>
      <c r="BM446" s="143" t="s">
        <v>617</v>
      </c>
    </row>
    <row r="447" spans="2:65" s="1" customFormat="1" ht="19.5">
      <c r="B447" s="33"/>
      <c r="D447" s="145" t="s">
        <v>189</v>
      </c>
      <c r="F447" s="146" t="s">
        <v>616</v>
      </c>
      <c r="I447" s="147"/>
      <c r="L447" s="33"/>
      <c r="M447" s="148"/>
      <c r="T447" s="54"/>
      <c r="AT447" s="18" t="s">
        <v>189</v>
      </c>
      <c r="AU447" s="18" t="s">
        <v>83</v>
      </c>
    </row>
    <row r="448" spans="2:65" s="1" customFormat="1" ht="107.25">
      <c r="B448" s="33"/>
      <c r="D448" s="145" t="s">
        <v>477</v>
      </c>
      <c r="F448" s="181" t="s">
        <v>585</v>
      </c>
      <c r="I448" s="147"/>
      <c r="L448" s="33"/>
      <c r="M448" s="148"/>
      <c r="T448" s="54"/>
      <c r="AT448" s="18" t="s">
        <v>477</v>
      </c>
      <c r="AU448" s="18" t="s">
        <v>83</v>
      </c>
    </row>
    <row r="449" spans="2:65" s="12" customFormat="1" ht="11.25">
      <c r="B449" s="151"/>
      <c r="D449" s="145" t="s">
        <v>193</v>
      </c>
      <c r="E449" s="152" t="s">
        <v>19</v>
      </c>
      <c r="F449" s="153" t="s">
        <v>286</v>
      </c>
      <c r="H449" s="152" t="s">
        <v>19</v>
      </c>
      <c r="I449" s="154"/>
      <c r="L449" s="151"/>
      <c r="M449" s="155"/>
      <c r="T449" s="156"/>
      <c r="AT449" s="152" t="s">
        <v>193</v>
      </c>
      <c r="AU449" s="152" t="s">
        <v>83</v>
      </c>
      <c r="AV449" s="12" t="s">
        <v>81</v>
      </c>
      <c r="AW449" s="12" t="s">
        <v>35</v>
      </c>
      <c r="AX449" s="12" t="s">
        <v>73</v>
      </c>
      <c r="AY449" s="152" t="s">
        <v>180</v>
      </c>
    </row>
    <row r="450" spans="2:65" s="12" customFormat="1" ht="11.25">
      <c r="B450" s="151"/>
      <c r="D450" s="145" t="s">
        <v>193</v>
      </c>
      <c r="E450" s="152" t="s">
        <v>19</v>
      </c>
      <c r="F450" s="153" t="s">
        <v>287</v>
      </c>
      <c r="H450" s="152" t="s">
        <v>19</v>
      </c>
      <c r="I450" s="154"/>
      <c r="L450" s="151"/>
      <c r="M450" s="155"/>
      <c r="T450" s="156"/>
      <c r="AT450" s="152" t="s">
        <v>193</v>
      </c>
      <c r="AU450" s="152" t="s">
        <v>83</v>
      </c>
      <c r="AV450" s="12" t="s">
        <v>81</v>
      </c>
      <c r="AW450" s="12" t="s">
        <v>35</v>
      </c>
      <c r="AX450" s="12" t="s">
        <v>73</v>
      </c>
      <c r="AY450" s="152" t="s">
        <v>180</v>
      </c>
    </row>
    <row r="451" spans="2:65" s="13" customFormat="1" ht="11.25">
      <c r="B451" s="157"/>
      <c r="D451" s="145" t="s">
        <v>193</v>
      </c>
      <c r="E451" s="158" t="s">
        <v>19</v>
      </c>
      <c r="F451" s="159" t="s">
        <v>81</v>
      </c>
      <c r="H451" s="160">
        <v>1</v>
      </c>
      <c r="I451" s="161"/>
      <c r="L451" s="157"/>
      <c r="M451" s="162"/>
      <c r="T451" s="163"/>
      <c r="AT451" s="158" t="s">
        <v>193</v>
      </c>
      <c r="AU451" s="158" t="s">
        <v>83</v>
      </c>
      <c r="AV451" s="13" t="s">
        <v>83</v>
      </c>
      <c r="AW451" s="13" t="s">
        <v>35</v>
      </c>
      <c r="AX451" s="13" t="s">
        <v>81</v>
      </c>
      <c r="AY451" s="158" t="s">
        <v>180</v>
      </c>
    </row>
    <row r="452" spans="2:65" s="1" customFormat="1" ht="24.2" customHeight="1">
      <c r="B452" s="33"/>
      <c r="C452" s="171" t="s">
        <v>618</v>
      </c>
      <c r="D452" s="171" t="s">
        <v>353</v>
      </c>
      <c r="E452" s="172" t="s">
        <v>619</v>
      </c>
      <c r="F452" s="173" t="s">
        <v>620</v>
      </c>
      <c r="G452" s="174" t="s">
        <v>346</v>
      </c>
      <c r="H452" s="175">
        <v>1</v>
      </c>
      <c r="I452" s="176"/>
      <c r="J452" s="177">
        <f>ROUND(I452*H452,2)</f>
        <v>0</v>
      </c>
      <c r="K452" s="173" t="s">
        <v>19</v>
      </c>
      <c r="L452" s="178"/>
      <c r="M452" s="179" t="s">
        <v>19</v>
      </c>
      <c r="N452" s="180" t="s">
        <v>44</v>
      </c>
      <c r="P452" s="141">
        <f>O452*H452</f>
        <v>0</v>
      </c>
      <c r="Q452" s="141">
        <v>2.0500000000000001E-2</v>
      </c>
      <c r="R452" s="141">
        <f>Q452*H452</f>
        <v>2.0500000000000001E-2</v>
      </c>
      <c r="S452" s="141">
        <v>0</v>
      </c>
      <c r="T452" s="142">
        <f>S452*H452</f>
        <v>0</v>
      </c>
      <c r="AR452" s="143" t="s">
        <v>466</v>
      </c>
      <c r="AT452" s="143" t="s">
        <v>353</v>
      </c>
      <c r="AU452" s="143" t="s">
        <v>83</v>
      </c>
      <c r="AY452" s="18" t="s">
        <v>180</v>
      </c>
      <c r="BE452" s="144">
        <f>IF(N452="základní",J452,0)</f>
        <v>0</v>
      </c>
      <c r="BF452" s="144">
        <f>IF(N452="snížená",J452,0)</f>
        <v>0</v>
      </c>
      <c r="BG452" s="144">
        <f>IF(N452="zákl. přenesená",J452,0)</f>
        <v>0</v>
      </c>
      <c r="BH452" s="144">
        <f>IF(N452="sníž. přenesená",J452,0)</f>
        <v>0</v>
      </c>
      <c r="BI452" s="144">
        <f>IF(N452="nulová",J452,0)</f>
        <v>0</v>
      </c>
      <c r="BJ452" s="18" t="s">
        <v>81</v>
      </c>
      <c r="BK452" s="144">
        <f>ROUND(I452*H452,2)</f>
        <v>0</v>
      </c>
      <c r="BL452" s="18" t="s">
        <v>309</v>
      </c>
      <c r="BM452" s="143" t="s">
        <v>621</v>
      </c>
    </row>
    <row r="453" spans="2:65" s="1" customFormat="1" ht="19.5">
      <c r="B453" s="33"/>
      <c r="D453" s="145" t="s">
        <v>189</v>
      </c>
      <c r="F453" s="146" t="s">
        <v>620</v>
      </c>
      <c r="I453" s="147"/>
      <c r="L453" s="33"/>
      <c r="M453" s="148"/>
      <c r="T453" s="54"/>
      <c r="AT453" s="18" t="s">
        <v>189</v>
      </c>
      <c r="AU453" s="18" t="s">
        <v>83</v>
      </c>
    </row>
    <row r="454" spans="2:65" s="1" customFormat="1" ht="97.5">
      <c r="B454" s="33"/>
      <c r="D454" s="145" t="s">
        <v>477</v>
      </c>
      <c r="F454" s="181" t="s">
        <v>622</v>
      </c>
      <c r="I454" s="147"/>
      <c r="L454" s="33"/>
      <c r="M454" s="148"/>
      <c r="T454" s="54"/>
      <c r="AT454" s="18" t="s">
        <v>477</v>
      </c>
      <c r="AU454" s="18" t="s">
        <v>83</v>
      </c>
    </row>
    <row r="455" spans="2:65" s="12" customFormat="1" ht="11.25">
      <c r="B455" s="151"/>
      <c r="D455" s="145" t="s">
        <v>193</v>
      </c>
      <c r="E455" s="152" t="s">
        <v>19</v>
      </c>
      <c r="F455" s="153" t="s">
        <v>286</v>
      </c>
      <c r="H455" s="152" t="s">
        <v>19</v>
      </c>
      <c r="I455" s="154"/>
      <c r="L455" s="151"/>
      <c r="M455" s="155"/>
      <c r="T455" s="156"/>
      <c r="AT455" s="152" t="s">
        <v>193</v>
      </c>
      <c r="AU455" s="152" t="s">
        <v>83</v>
      </c>
      <c r="AV455" s="12" t="s">
        <v>81</v>
      </c>
      <c r="AW455" s="12" t="s">
        <v>35</v>
      </c>
      <c r="AX455" s="12" t="s">
        <v>73</v>
      </c>
      <c r="AY455" s="152" t="s">
        <v>180</v>
      </c>
    </row>
    <row r="456" spans="2:65" s="12" customFormat="1" ht="11.25">
      <c r="B456" s="151"/>
      <c r="D456" s="145" t="s">
        <v>193</v>
      </c>
      <c r="E456" s="152" t="s">
        <v>19</v>
      </c>
      <c r="F456" s="153" t="s">
        <v>287</v>
      </c>
      <c r="H456" s="152" t="s">
        <v>19</v>
      </c>
      <c r="I456" s="154"/>
      <c r="L456" s="151"/>
      <c r="M456" s="155"/>
      <c r="T456" s="156"/>
      <c r="AT456" s="152" t="s">
        <v>193</v>
      </c>
      <c r="AU456" s="152" t="s">
        <v>83</v>
      </c>
      <c r="AV456" s="12" t="s">
        <v>81</v>
      </c>
      <c r="AW456" s="12" t="s">
        <v>35</v>
      </c>
      <c r="AX456" s="12" t="s">
        <v>73</v>
      </c>
      <c r="AY456" s="152" t="s">
        <v>180</v>
      </c>
    </row>
    <row r="457" spans="2:65" s="13" customFormat="1" ht="11.25">
      <c r="B457" s="157"/>
      <c r="D457" s="145" t="s">
        <v>193</v>
      </c>
      <c r="E457" s="158" t="s">
        <v>19</v>
      </c>
      <c r="F457" s="159" t="s">
        <v>81</v>
      </c>
      <c r="H457" s="160">
        <v>1</v>
      </c>
      <c r="I457" s="161"/>
      <c r="L457" s="157"/>
      <c r="M457" s="162"/>
      <c r="T457" s="163"/>
      <c r="AT457" s="158" t="s">
        <v>193</v>
      </c>
      <c r="AU457" s="158" t="s">
        <v>83</v>
      </c>
      <c r="AV457" s="13" t="s">
        <v>83</v>
      </c>
      <c r="AW457" s="13" t="s">
        <v>35</v>
      </c>
      <c r="AX457" s="13" t="s">
        <v>81</v>
      </c>
      <c r="AY457" s="158" t="s">
        <v>180</v>
      </c>
    </row>
    <row r="458" spans="2:65" s="1" customFormat="1" ht="24.2" customHeight="1">
      <c r="B458" s="33"/>
      <c r="C458" s="171" t="s">
        <v>623</v>
      </c>
      <c r="D458" s="171" t="s">
        <v>353</v>
      </c>
      <c r="E458" s="172" t="s">
        <v>624</v>
      </c>
      <c r="F458" s="173" t="s">
        <v>625</v>
      </c>
      <c r="G458" s="174" t="s">
        <v>346</v>
      </c>
      <c r="H458" s="175">
        <v>1</v>
      </c>
      <c r="I458" s="176"/>
      <c r="J458" s="177">
        <f>ROUND(I458*H458,2)</f>
        <v>0</v>
      </c>
      <c r="K458" s="173" t="s">
        <v>19</v>
      </c>
      <c r="L458" s="178"/>
      <c r="M458" s="179" t="s">
        <v>19</v>
      </c>
      <c r="N458" s="180" t="s">
        <v>44</v>
      </c>
      <c r="P458" s="141">
        <f>O458*H458</f>
        <v>0</v>
      </c>
      <c r="Q458" s="141">
        <v>2.0500000000000001E-2</v>
      </c>
      <c r="R458" s="141">
        <f>Q458*H458</f>
        <v>2.0500000000000001E-2</v>
      </c>
      <c r="S458" s="141">
        <v>0</v>
      </c>
      <c r="T458" s="142">
        <f>S458*H458</f>
        <v>0</v>
      </c>
      <c r="AR458" s="143" t="s">
        <v>466</v>
      </c>
      <c r="AT458" s="143" t="s">
        <v>353</v>
      </c>
      <c r="AU458" s="143" t="s">
        <v>83</v>
      </c>
      <c r="AY458" s="18" t="s">
        <v>180</v>
      </c>
      <c r="BE458" s="144">
        <f>IF(N458="základní",J458,0)</f>
        <v>0</v>
      </c>
      <c r="BF458" s="144">
        <f>IF(N458="snížená",J458,0)</f>
        <v>0</v>
      </c>
      <c r="BG458" s="144">
        <f>IF(N458="zákl. přenesená",J458,0)</f>
        <v>0</v>
      </c>
      <c r="BH458" s="144">
        <f>IF(N458="sníž. přenesená",J458,0)</f>
        <v>0</v>
      </c>
      <c r="BI458" s="144">
        <f>IF(N458="nulová",J458,0)</f>
        <v>0</v>
      </c>
      <c r="BJ458" s="18" t="s">
        <v>81</v>
      </c>
      <c r="BK458" s="144">
        <f>ROUND(I458*H458,2)</f>
        <v>0</v>
      </c>
      <c r="BL458" s="18" t="s">
        <v>309</v>
      </c>
      <c r="BM458" s="143" t="s">
        <v>626</v>
      </c>
    </row>
    <row r="459" spans="2:65" s="1" customFormat="1" ht="11.25">
      <c r="B459" s="33"/>
      <c r="D459" s="145" t="s">
        <v>189</v>
      </c>
      <c r="F459" s="146" t="s">
        <v>625</v>
      </c>
      <c r="I459" s="147"/>
      <c r="L459" s="33"/>
      <c r="M459" s="148"/>
      <c r="T459" s="54"/>
      <c r="AT459" s="18" t="s">
        <v>189</v>
      </c>
      <c r="AU459" s="18" t="s">
        <v>83</v>
      </c>
    </row>
    <row r="460" spans="2:65" s="1" customFormat="1" ht="97.5">
      <c r="B460" s="33"/>
      <c r="D460" s="145" t="s">
        <v>477</v>
      </c>
      <c r="F460" s="181" t="s">
        <v>596</v>
      </c>
      <c r="I460" s="147"/>
      <c r="L460" s="33"/>
      <c r="M460" s="148"/>
      <c r="T460" s="54"/>
      <c r="AT460" s="18" t="s">
        <v>477</v>
      </c>
      <c r="AU460" s="18" t="s">
        <v>83</v>
      </c>
    </row>
    <row r="461" spans="2:65" s="12" customFormat="1" ht="11.25">
      <c r="B461" s="151"/>
      <c r="D461" s="145" t="s">
        <v>193</v>
      </c>
      <c r="E461" s="152" t="s">
        <v>19</v>
      </c>
      <c r="F461" s="153" t="s">
        <v>286</v>
      </c>
      <c r="H461" s="152" t="s">
        <v>19</v>
      </c>
      <c r="I461" s="154"/>
      <c r="L461" s="151"/>
      <c r="M461" s="155"/>
      <c r="T461" s="156"/>
      <c r="AT461" s="152" t="s">
        <v>193</v>
      </c>
      <c r="AU461" s="152" t="s">
        <v>83</v>
      </c>
      <c r="AV461" s="12" t="s">
        <v>81</v>
      </c>
      <c r="AW461" s="12" t="s">
        <v>35</v>
      </c>
      <c r="AX461" s="12" t="s">
        <v>73</v>
      </c>
      <c r="AY461" s="152" t="s">
        <v>180</v>
      </c>
    </row>
    <row r="462" spans="2:65" s="12" customFormat="1" ht="11.25">
      <c r="B462" s="151"/>
      <c r="D462" s="145" t="s">
        <v>193</v>
      </c>
      <c r="E462" s="152" t="s">
        <v>19</v>
      </c>
      <c r="F462" s="153" t="s">
        <v>287</v>
      </c>
      <c r="H462" s="152" t="s">
        <v>19</v>
      </c>
      <c r="I462" s="154"/>
      <c r="L462" s="151"/>
      <c r="M462" s="155"/>
      <c r="T462" s="156"/>
      <c r="AT462" s="152" t="s">
        <v>193</v>
      </c>
      <c r="AU462" s="152" t="s">
        <v>83</v>
      </c>
      <c r="AV462" s="12" t="s">
        <v>81</v>
      </c>
      <c r="AW462" s="12" t="s">
        <v>35</v>
      </c>
      <c r="AX462" s="12" t="s">
        <v>73</v>
      </c>
      <c r="AY462" s="152" t="s">
        <v>180</v>
      </c>
    </row>
    <row r="463" spans="2:65" s="13" customFormat="1" ht="11.25">
      <c r="B463" s="157"/>
      <c r="D463" s="145" t="s">
        <v>193</v>
      </c>
      <c r="E463" s="158" t="s">
        <v>19</v>
      </c>
      <c r="F463" s="159" t="s">
        <v>81</v>
      </c>
      <c r="H463" s="160">
        <v>1</v>
      </c>
      <c r="I463" s="161"/>
      <c r="L463" s="157"/>
      <c r="M463" s="162"/>
      <c r="T463" s="163"/>
      <c r="AT463" s="158" t="s">
        <v>193</v>
      </c>
      <c r="AU463" s="158" t="s">
        <v>83</v>
      </c>
      <c r="AV463" s="13" t="s">
        <v>83</v>
      </c>
      <c r="AW463" s="13" t="s">
        <v>35</v>
      </c>
      <c r="AX463" s="13" t="s">
        <v>81</v>
      </c>
      <c r="AY463" s="158" t="s">
        <v>180</v>
      </c>
    </row>
    <row r="464" spans="2:65" s="1" customFormat="1" ht="24.2" customHeight="1">
      <c r="B464" s="33"/>
      <c r="C464" s="171" t="s">
        <v>627</v>
      </c>
      <c r="D464" s="171" t="s">
        <v>353</v>
      </c>
      <c r="E464" s="172" t="s">
        <v>628</v>
      </c>
      <c r="F464" s="173" t="s">
        <v>629</v>
      </c>
      <c r="G464" s="174" t="s">
        <v>346</v>
      </c>
      <c r="H464" s="175">
        <v>1</v>
      </c>
      <c r="I464" s="176"/>
      <c r="J464" s="177">
        <f>ROUND(I464*H464,2)</f>
        <v>0</v>
      </c>
      <c r="K464" s="173" t="s">
        <v>19</v>
      </c>
      <c r="L464" s="178"/>
      <c r="M464" s="179" t="s">
        <v>19</v>
      </c>
      <c r="N464" s="180" t="s">
        <v>44</v>
      </c>
      <c r="P464" s="141">
        <f>O464*H464</f>
        <v>0</v>
      </c>
      <c r="Q464" s="141">
        <v>2.0500000000000001E-2</v>
      </c>
      <c r="R464" s="141">
        <f>Q464*H464</f>
        <v>2.0500000000000001E-2</v>
      </c>
      <c r="S464" s="141">
        <v>0</v>
      </c>
      <c r="T464" s="142">
        <f>S464*H464</f>
        <v>0</v>
      </c>
      <c r="AR464" s="143" t="s">
        <v>466</v>
      </c>
      <c r="AT464" s="143" t="s">
        <v>353</v>
      </c>
      <c r="AU464" s="143" t="s">
        <v>83</v>
      </c>
      <c r="AY464" s="18" t="s">
        <v>180</v>
      </c>
      <c r="BE464" s="144">
        <f>IF(N464="základní",J464,0)</f>
        <v>0</v>
      </c>
      <c r="BF464" s="144">
        <f>IF(N464="snížená",J464,0)</f>
        <v>0</v>
      </c>
      <c r="BG464" s="144">
        <f>IF(N464="zákl. přenesená",J464,0)</f>
        <v>0</v>
      </c>
      <c r="BH464" s="144">
        <f>IF(N464="sníž. přenesená",J464,0)</f>
        <v>0</v>
      </c>
      <c r="BI464" s="144">
        <f>IF(N464="nulová",J464,0)</f>
        <v>0</v>
      </c>
      <c r="BJ464" s="18" t="s">
        <v>81</v>
      </c>
      <c r="BK464" s="144">
        <f>ROUND(I464*H464,2)</f>
        <v>0</v>
      </c>
      <c r="BL464" s="18" t="s">
        <v>309</v>
      </c>
      <c r="BM464" s="143" t="s">
        <v>630</v>
      </c>
    </row>
    <row r="465" spans="2:65" s="1" customFormat="1" ht="19.5">
      <c r="B465" s="33"/>
      <c r="D465" s="145" t="s">
        <v>189</v>
      </c>
      <c r="F465" s="146" t="s">
        <v>629</v>
      </c>
      <c r="I465" s="147"/>
      <c r="L465" s="33"/>
      <c r="M465" s="148"/>
      <c r="T465" s="54"/>
      <c r="AT465" s="18" t="s">
        <v>189</v>
      </c>
      <c r="AU465" s="18" t="s">
        <v>83</v>
      </c>
    </row>
    <row r="466" spans="2:65" s="1" customFormat="1" ht="97.5">
      <c r="B466" s="33"/>
      <c r="D466" s="145" t="s">
        <v>477</v>
      </c>
      <c r="F466" s="181" t="s">
        <v>622</v>
      </c>
      <c r="I466" s="147"/>
      <c r="L466" s="33"/>
      <c r="M466" s="148"/>
      <c r="T466" s="54"/>
      <c r="AT466" s="18" t="s">
        <v>477</v>
      </c>
      <c r="AU466" s="18" t="s">
        <v>83</v>
      </c>
    </row>
    <row r="467" spans="2:65" s="12" customFormat="1" ht="11.25">
      <c r="B467" s="151"/>
      <c r="D467" s="145" t="s">
        <v>193</v>
      </c>
      <c r="E467" s="152" t="s">
        <v>19</v>
      </c>
      <c r="F467" s="153" t="s">
        <v>286</v>
      </c>
      <c r="H467" s="152" t="s">
        <v>19</v>
      </c>
      <c r="I467" s="154"/>
      <c r="L467" s="151"/>
      <c r="M467" s="155"/>
      <c r="T467" s="156"/>
      <c r="AT467" s="152" t="s">
        <v>193</v>
      </c>
      <c r="AU467" s="152" t="s">
        <v>83</v>
      </c>
      <c r="AV467" s="12" t="s">
        <v>81</v>
      </c>
      <c r="AW467" s="12" t="s">
        <v>35</v>
      </c>
      <c r="AX467" s="12" t="s">
        <v>73</v>
      </c>
      <c r="AY467" s="152" t="s">
        <v>180</v>
      </c>
    </row>
    <row r="468" spans="2:65" s="12" customFormat="1" ht="11.25">
      <c r="B468" s="151"/>
      <c r="D468" s="145" t="s">
        <v>193</v>
      </c>
      <c r="E468" s="152" t="s">
        <v>19</v>
      </c>
      <c r="F468" s="153" t="s">
        <v>287</v>
      </c>
      <c r="H468" s="152" t="s">
        <v>19</v>
      </c>
      <c r="I468" s="154"/>
      <c r="L468" s="151"/>
      <c r="M468" s="155"/>
      <c r="T468" s="156"/>
      <c r="AT468" s="152" t="s">
        <v>193</v>
      </c>
      <c r="AU468" s="152" t="s">
        <v>83</v>
      </c>
      <c r="AV468" s="12" t="s">
        <v>81</v>
      </c>
      <c r="AW468" s="12" t="s">
        <v>35</v>
      </c>
      <c r="AX468" s="12" t="s">
        <v>73</v>
      </c>
      <c r="AY468" s="152" t="s">
        <v>180</v>
      </c>
    </row>
    <row r="469" spans="2:65" s="13" customFormat="1" ht="11.25">
      <c r="B469" s="157"/>
      <c r="D469" s="145" t="s">
        <v>193</v>
      </c>
      <c r="E469" s="158" t="s">
        <v>19</v>
      </c>
      <c r="F469" s="159" t="s">
        <v>81</v>
      </c>
      <c r="H469" s="160">
        <v>1</v>
      </c>
      <c r="I469" s="161"/>
      <c r="L469" s="157"/>
      <c r="M469" s="162"/>
      <c r="T469" s="163"/>
      <c r="AT469" s="158" t="s">
        <v>193</v>
      </c>
      <c r="AU469" s="158" t="s">
        <v>83</v>
      </c>
      <c r="AV469" s="13" t="s">
        <v>83</v>
      </c>
      <c r="AW469" s="13" t="s">
        <v>35</v>
      </c>
      <c r="AX469" s="13" t="s">
        <v>81</v>
      </c>
      <c r="AY469" s="158" t="s">
        <v>180</v>
      </c>
    </row>
    <row r="470" spans="2:65" s="1" customFormat="1" ht="24.2" customHeight="1">
      <c r="B470" s="33"/>
      <c r="C470" s="132" t="s">
        <v>631</v>
      </c>
      <c r="D470" s="132" t="s">
        <v>182</v>
      </c>
      <c r="E470" s="133" t="s">
        <v>632</v>
      </c>
      <c r="F470" s="134" t="s">
        <v>633</v>
      </c>
      <c r="G470" s="135" t="s">
        <v>346</v>
      </c>
      <c r="H470" s="136">
        <v>1</v>
      </c>
      <c r="I470" s="137"/>
      <c r="J470" s="138">
        <f>ROUND(I470*H470,2)</f>
        <v>0</v>
      </c>
      <c r="K470" s="134" t="s">
        <v>572</v>
      </c>
      <c r="L470" s="33"/>
      <c r="M470" s="139" t="s">
        <v>19</v>
      </c>
      <c r="N470" s="140" t="s">
        <v>44</v>
      </c>
      <c r="P470" s="141">
        <f>O470*H470</f>
        <v>0</v>
      </c>
      <c r="Q470" s="141">
        <v>0</v>
      </c>
      <c r="R470" s="141">
        <f>Q470*H470</f>
        <v>0</v>
      </c>
      <c r="S470" s="141">
        <v>0</v>
      </c>
      <c r="T470" s="142">
        <f>S470*H470</f>
        <v>0</v>
      </c>
      <c r="AR470" s="143" t="s">
        <v>309</v>
      </c>
      <c r="AT470" s="143" t="s">
        <v>182</v>
      </c>
      <c r="AU470" s="143" t="s">
        <v>83</v>
      </c>
      <c r="AY470" s="18" t="s">
        <v>180</v>
      </c>
      <c r="BE470" s="144">
        <f>IF(N470="základní",J470,0)</f>
        <v>0</v>
      </c>
      <c r="BF470" s="144">
        <f>IF(N470="snížená",J470,0)</f>
        <v>0</v>
      </c>
      <c r="BG470" s="144">
        <f>IF(N470="zákl. přenesená",J470,0)</f>
        <v>0</v>
      </c>
      <c r="BH470" s="144">
        <f>IF(N470="sníž. přenesená",J470,0)</f>
        <v>0</v>
      </c>
      <c r="BI470" s="144">
        <f>IF(N470="nulová",J470,0)</f>
        <v>0</v>
      </c>
      <c r="BJ470" s="18" t="s">
        <v>81</v>
      </c>
      <c r="BK470" s="144">
        <f>ROUND(I470*H470,2)</f>
        <v>0</v>
      </c>
      <c r="BL470" s="18" t="s">
        <v>309</v>
      </c>
      <c r="BM470" s="143" t="s">
        <v>634</v>
      </c>
    </row>
    <row r="471" spans="2:65" s="1" customFormat="1" ht="19.5">
      <c r="B471" s="33"/>
      <c r="D471" s="145" t="s">
        <v>189</v>
      </c>
      <c r="F471" s="146" t="s">
        <v>635</v>
      </c>
      <c r="I471" s="147"/>
      <c r="L471" s="33"/>
      <c r="M471" s="148"/>
      <c r="T471" s="54"/>
      <c r="AT471" s="18" t="s">
        <v>189</v>
      </c>
      <c r="AU471" s="18" t="s">
        <v>83</v>
      </c>
    </row>
    <row r="472" spans="2:65" s="1" customFormat="1" ht="11.25">
      <c r="B472" s="33"/>
      <c r="D472" s="149" t="s">
        <v>191</v>
      </c>
      <c r="F472" s="150" t="s">
        <v>636</v>
      </c>
      <c r="I472" s="147"/>
      <c r="L472" s="33"/>
      <c r="M472" s="148"/>
      <c r="T472" s="54"/>
      <c r="AT472" s="18" t="s">
        <v>191</v>
      </c>
      <c r="AU472" s="18" t="s">
        <v>83</v>
      </c>
    </row>
    <row r="473" spans="2:65" s="1" customFormat="1" ht="19.5">
      <c r="B473" s="33"/>
      <c r="D473" s="145" t="s">
        <v>477</v>
      </c>
      <c r="F473" s="181" t="s">
        <v>568</v>
      </c>
      <c r="I473" s="147"/>
      <c r="L473" s="33"/>
      <c r="M473" s="148"/>
      <c r="T473" s="54"/>
      <c r="AT473" s="18" t="s">
        <v>477</v>
      </c>
      <c r="AU473" s="18" t="s">
        <v>83</v>
      </c>
    </row>
    <row r="474" spans="2:65" s="12" customFormat="1" ht="11.25">
      <c r="B474" s="151"/>
      <c r="D474" s="145" t="s">
        <v>193</v>
      </c>
      <c r="E474" s="152" t="s">
        <v>19</v>
      </c>
      <c r="F474" s="153" t="s">
        <v>286</v>
      </c>
      <c r="H474" s="152" t="s">
        <v>19</v>
      </c>
      <c r="I474" s="154"/>
      <c r="L474" s="151"/>
      <c r="M474" s="155"/>
      <c r="T474" s="156"/>
      <c r="AT474" s="152" t="s">
        <v>193</v>
      </c>
      <c r="AU474" s="152" t="s">
        <v>83</v>
      </c>
      <c r="AV474" s="12" t="s">
        <v>81</v>
      </c>
      <c r="AW474" s="12" t="s">
        <v>35</v>
      </c>
      <c r="AX474" s="12" t="s">
        <v>73</v>
      </c>
      <c r="AY474" s="152" t="s">
        <v>180</v>
      </c>
    </row>
    <row r="475" spans="2:65" s="12" customFormat="1" ht="11.25">
      <c r="B475" s="151"/>
      <c r="D475" s="145" t="s">
        <v>193</v>
      </c>
      <c r="E475" s="152" t="s">
        <v>19</v>
      </c>
      <c r="F475" s="153" t="s">
        <v>287</v>
      </c>
      <c r="H475" s="152" t="s">
        <v>19</v>
      </c>
      <c r="I475" s="154"/>
      <c r="L475" s="151"/>
      <c r="M475" s="155"/>
      <c r="T475" s="156"/>
      <c r="AT475" s="152" t="s">
        <v>193</v>
      </c>
      <c r="AU475" s="152" t="s">
        <v>83</v>
      </c>
      <c r="AV475" s="12" t="s">
        <v>81</v>
      </c>
      <c r="AW475" s="12" t="s">
        <v>35</v>
      </c>
      <c r="AX475" s="12" t="s">
        <v>73</v>
      </c>
      <c r="AY475" s="152" t="s">
        <v>180</v>
      </c>
    </row>
    <row r="476" spans="2:65" s="13" customFormat="1" ht="11.25">
      <c r="B476" s="157"/>
      <c r="D476" s="145" t="s">
        <v>193</v>
      </c>
      <c r="E476" s="158" t="s">
        <v>19</v>
      </c>
      <c r="F476" s="159" t="s">
        <v>637</v>
      </c>
      <c r="H476" s="160">
        <v>1</v>
      </c>
      <c r="I476" s="161"/>
      <c r="L476" s="157"/>
      <c r="M476" s="162"/>
      <c r="T476" s="163"/>
      <c r="AT476" s="158" t="s">
        <v>193</v>
      </c>
      <c r="AU476" s="158" t="s">
        <v>83</v>
      </c>
      <c r="AV476" s="13" t="s">
        <v>83</v>
      </c>
      <c r="AW476" s="13" t="s">
        <v>35</v>
      </c>
      <c r="AX476" s="13" t="s">
        <v>73</v>
      </c>
      <c r="AY476" s="158" t="s">
        <v>180</v>
      </c>
    </row>
    <row r="477" spans="2:65" s="14" customFormat="1" ht="11.25">
      <c r="B477" s="164"/>
      <c r="D477" s="145" t="s">
        <v>193</v>
      </c>
      <c r="E477" s="165" t="s">
        <v>19</v>
      </c>
      <c r="F477" s="166" t="s">
        <v>264</v>
      </c>
      <c r="H477" s="167">
        <v>1</v>
      </c>
      <c r="I477" s="168"/>
      <c r="L477" s="164"/>
      <c r="M477" s="169"/>
      <c r="T477" s="170"/>
      <c r="AT477" s="165" t="s">
        <v>193</v>
      </c>
      <c r="AU477" s="165" t="s">
        <v>83</v>
      </c>
      <c r="AV477" s="14" t="s">
        <v>187</v>
      </c>
      <c r="AW477" s="14" t="s">
        <v>35</v>
      </c>
      <c r="AX477" s="14" t="s">
        <v>81</v>
      </c>
      <c r="AY477" s="165" t="s">
        <v>180</v>
      </c>
    </row>
    <row r="478" spans="2:65" s="1" customFormat="1" ht="24.2" customHeight="1">
      <c r="B478" s="33"/>
      <c r="C478" s="171" t="s">
        <v>638</v>
      </c>
      <c r="D478" s="171" t="s">
        <v>353</v>
      </c>
      <c r="E478" s="172" t="s">
        <v>639</v>
      </c>
      <c r="F478" s="173" t="s">
        <v>640</v>
      </c>
      <c r="G478" s="174" t="s">
        <v>346</v>
      </c>
      <c r="H478" s="175">
        <v>1</v>
      </c>
      <c r="I478" s="176"/>
      <c r="J478" s="177">
        <f>ROUND(I478*H478,2)</f>
        <v>0</v>
      </c>
      <c r="K478" s="173" t="s">
        <v>186</v>
      </c>
      <c r="L478" s="178"/>
      <c r="M478" s="179" t="s">
        <v>19</v>
      </c>
      <c r="N478" s="180" t="s">
        <v>44</v>
      </c>
      <c r="P478" s="141">
        <f>O478*H478</f>
        <v>0</v>
      </c>
      <c r="Q478" s="141">
        <v>4.3999999999999997E-2</v>
      </c>
      <c r="R478" s="141">
        <f>Q478*H478</f>
        <v>4.3999999999999997E-2</v>
      </c>
      <c r="S478" s="141">
        <v>0</v>
      </c>
      <c r="T478" s="142">
        <f>S478*H478</f>
        <v>0</v>
      </c>
      <c r="AR478" s="143" t="s">
        <v>466</v>
      </c>
      <c r="AT478" s="143" t="s">
        <v>353</v>
      </c>
      <c r="AU478" s="143" t="s">
        <v>83</v>
      </c>
      <c r="AY478" s="18" t="s">
        <v>180</v>
      </c>
      <c r="BE478" s="144">
        <f>IF(N478="základní",J478,0)</f>
        <v>0</v>
      </c>
      <c r="BF478" s="144">
        <f>IF(N478="snížená",J478,0)</f>
        <v>0</v>
      </c>
      <c r="BG478" s="144">
        <f>IF(N478="zákl. přenesená",J478,0)</f>
        <v>0</v>
      </c>
      <c r="BH478" s="144">
        <f>IF(N478="sníž. přenesená",J478,0)</f>
        <v>0</v>
      </c>
      <c r="BI478" s="144">
        <f>IF(N478="nulová",J478,0)</f>
        <v>0</v>
      </c>
      <c r="BJ478" s="18" t="s">
        <v>81</v>
      </c>
      <c r="BK478" s="144">
        <f>ROUND(I478*H478,2)</f>
        <v>0</v>
      </c>
      <c r="BL478" s="18" t="s">
        <v>309</v>
      </c>
      <c r="BM478" s="143" t="s">
        <v>641</v>
      </c>
    </row>
    <row r="479" spans="2:65" s="1" customFormat="1" ht="19.5">
      <c r="B479" s="33"/>
      <c r="D479" s="145" t="s">
        <v>189</v>
      </c>
      <c r="F479" s="146" t="s">
        <v>640</v>
      </c>
      <c r="I479" s="147"/>
      <c r="L479" s="33"/>
      <c r="M479" s="148"/>
      <c r="T479" s="54"/>
      <c r="AT479" s="18" t="s">
        <v>189</v>
      </c>
      <c r="AU479" s="18" t="s">
        <v>83</v>
      </c>
    </row>
    <row r="480" spans="2:65" s="1" customFormat="1" ht="87.75">
      <c r="B480" s="33"/>
      <c r="D480" s="145" t="s">
        <v>477</v>
      </c>
      <c r="F480" s="181" t="s">
        <v>642</v>
      </c>
      <c r="I480" s="147"/>
      <c r="L480" s="33"/>
      <c r="M480" s="148"/>
      <c r="T480" s="54"/>
      <c r="AT480" s="18" t="s">
        <v>477</v>
      </c>
      <c r="AU480" s="18" t="s">
        <v>83</v>
      </c>
    </row>
    <row r="481" spans="2:65" s="1" customFormat="1" ht="33" customHeight="1">
      <c r="B481" s="33"/>
      <c r="C481" s="132" t="s">
        <v>643</v>
      </c>
      <c r="D481" s="132" t="s">
        <v>182</v>
      </c>
      <c r="E481" s="133" t="s">
        <v>644</v>
      </c>
      <c r="F481" s="134" t="s">
        <v>645</v>
      </c>
      <c r="G481" s="135" t="s">
        <v>346</v>
      </c>
      <c r="H481" s="136">
        <v>2</v>
      </c>
      <c r="I481" s="137"/>
      <c r="J481" s="138">
        <f>ROUND(I481*H481,2)</f>
        <v>0</v>
      </c>
      <c r="K481" s="134" t="s">
        <v>186</v>
      </c>
      <c r="L481" s="33"/>
      <c r="M481" s="139" t="s">
        <v>19</v>
      </c>
      <c r="N481" s="140" t="s">
        <v>44</v>
      </c>
      <c r="P481" s="141">
        <f>O481*H481</f>
        <v>0</v>
      </c>
      <c r="Q481" s="141">
        <v>0</v>
      </c>
      <c r="R481" s="141">
        <f>Q481*H481</f>
        <v>0</v>
      </c>
      <c r="S481" s="141">
        <v>0</v>
      </c>
      <c r="T481" s="142">
        <f>S481*H481</f>
        <v>0</v>
      </c>
      <c r="AR481" s="143" t="s">
        <v>309</v>
      </c>
      <c r="AT481" s="143" t="s">
        <v>182</v>
      </c>
      <c r="AU481" s="143" t="s">
        <v>83</v>
      </c>
      <c r="AY481" s="18" t="s">
        <v>180</v>
      </c>
      <c r="BE481" s="144">
        <f>IF(N481="základní",J481,0)</f>
        <v>0</v>
      </c>
      <c r="BF481" s="144">
        <f>IF(N481="snížená",J481,0)</f>
        <v>0</v>
      </c>
      <c r="BG481" s="144">
        <f>IF(N481="zákl. přenesená",J481,0)</f>
        <v>0</v>
      </c>
      <c r="BH481" s="144">
        <f>IF(N481="sníž. přenesená",J481,0)</f>
        <v>0</v>
      </c>
      <c r="BI481" s="144">
        <f>IF(N481="nulová",J481,0)</f>
        <v>0</v>
      </c>
      <c r="BJ481" s="18" t="s">
        <v>81</v>
      </c>
      <c r="BK481" s="144">
        <f>ROUND(I481*H481,2)</f>
        <v>0</v>
      </c>
      <c r="BL481" s="18" t="s">
        <v>309</v>
      </c>
      <c r="BM481" s="143" t="s">
        <v>646</v>
      </c>
    </row>
    <row r="482" spans="2:65" s="1" customFormat="1" ht="29.25">
      <c r="B482" s="33"/>
      <c r="D482" s="145" t="s">
        <v>189</v>
      </c>
      <c r="F482" s="146" t="s">
        <v>647</v>
      </c>
      <c r="I482" s="147"/>
      <c r="L482" s="33"/>
      <c r="M482" s="148"/>
      <c r="T482" s="54"/>
      <c r="AT482" s="18" t="s">
        <v>189</v>
      </c>
      <c r="AU482" s="18" t="s">
        <v>83</v>
      </c>
    </row>
    <row r="483" spans="2:65" s="1" customFormat="1" ht="11.25">
      <c r="B483" s="33"/>
      <c r="D483" s="149" t="s">
        <v>191</v>
      </c>
      <c r="F483" s="150" t="s">
        <v>648</v>
      </c>
      <c r="I483" s="147"/>
      <c r="L483" s="33"/>
      <c r="M483" s="148"/>
      <c r="T483" s="54"/>
      <c r="AT483" s="18" t="s">
        <v>191</v>
      </c>
      <c r="AU483" s="18" t="s">
        <v>83</v>
      </c>
    </row>
    <row r="484" spans="2:65" s="1" customFormat="1" ht="19.5">
      <c r="B484" s="33"/>
      <c r="D484" s="145" t="s">
        <v>477</v>
      </c>
      <c r="F484" s="181" t="s">
        <v>568</v>
      </c>
      <c r="I484" s="147"/>
      <c r="L484" s="33"/>
      <c r="M484" s="148"/>
      <c r="T484" s="54"/>
      <c r="AT484" s="18" t="s">
        <v>477</v>
      </c>
      <c r="AU484" s="18" t="s">
        <v>83</v>
      </c>
    </row>
    <row r="485" spans="2:65" s="12" customFormat="1" ht="11.25">
      <c r="B485" s="151"/>
      <c r="D485" s="145" t="s">
        <v>193</v>
      </c>
      <c r="E485" s="152" t="s">
        <v>19</v>
      </c>
      <c r="F485" s="153" t="s">
        <v>286</v>
      </c>
      <c r="H485" s="152" t="s">
        <v>19</v>
      </c>
      <c r="I485" s="154"/>
      <c r="L485" s="151"/>
      <c r="M485" s="155"/>
      <c r="T485" s="156"/>
      <c r="AT485" s="152" t="s">
        <v>193</v>
      </c>
      <c r="AU485" s="152" t="s">
        <v>83</v>
      </c>
      <c r="AV485" s="12" t="s">
        <v>81</v>
      </c>
      <c r="AW485" s="12" t="s">
        <v>35</v>
      </c>
      <c r="AX485" s="12" t="s">
        <v>73</v>
      </c>
      <c r="AY485" s="152" t="s">
        <v>180</v>
      </c>
    </row>
    <row r="486" spans="2:65" s="12" customFormat="1" ht="11.25">
      <c r="B486" s="151"/>
      <c r="D486" s="145" t="s">
        <v>193</v>
      </c>
      <c r="E486" s="152" t="s">
        <v>19</v>
      </c>
      <c r="F486" s="153" t="s">
        <v>287</v>
      </c>
      <c r="H486" s="152" t="s">
        <v>19</v>
      </c>
      <c r="I486" s="154"/>
      <c r="L486" s="151"/>
      <c r="M486" s="155"/>
      <c r="T486" s="156"/>
      <c r="AT486" s="152" t="s">
        <v>193</v>
      </c>
      <c r="AU486" s="152" t="s">
        <v>83</v>
      </c>
      <c r="AV486" s="12" t="s">
        <v>81</v>
      </c>
      <c r="AW486" s="12" t="s">
        <v>35</v>
      </c>
      <c r="AX486" s="12" t="s">
        <v>73</v>
      </c>
      <c r="AY486" s="152" t="s">
        <v>180</v>
      </c>
    </row>
    <row r="487" spans="2:65" s="13" customFormat="1" ht="11.25">
      <c r="B487" s="157"/>
      <c r="D487" s="145" t="s">
        <v>193</v>
      </c>
      <c r="E487" s="158" t="s">
        <v>19</v>
      </c>
      <c r="F487" s="159" t="s">
        <v>350</v>
      </c>
      <c r="H487" s="160">
        <v>1</v>
      </c>
      <c r="I487" s="161"/>
      <c r="L487" s="157"/>
      <c r="M487" s="162"/>
      <c r="T487" s="163"/>
      <c r="AT487" s="158" t="s">
        <v>193</v>
      </c>
      <c r="AU487" s="158" t="s">
        <v>83</v>
      </c>
      <c r="AV487" s="13" t="s">
        <v>83</v>
      </c>
      <c r="AW487" s="13" t="s">
        <v>35</v>
      </c>
      <c r="AX487" s="13" t="s">
        <v>73</v>
      </c>
      <c r="AY487" s="158" t="s">
        <v>180</v>
      </c>
    </row>
    <row r="488" spans="2:65" s="13" customFormat="1" ht="11.25">
      <c r="B488" s="157"/>
      <c r="D488" s="145" t="s">
        <v>193</v>
      </c>
      <c r="E488" s="158" t="s">
        <v>19</v>
      </c>
      <c r="F488" s="159" t="s">
        <v>351</v>
      </c>
      <c r="H488" s="160">
        <v>1</v>
      </c>
      <c r="I488" s="161"/>
      <c r="L488" s="157"/>
      <c r="M488" s="162"/>
      <c r="T488" s="163"/>
      <c r="AT488" s="158" t="s">
        <v>193</v>
      </c>
      <c r="AU488" s="158" t="s">
        <v>83</v>
      </c>
      <c r="AV488" s="13" t="s">
        <v>83</v>
      </c>
      <c r="AW488" s="13" t="s">
        <v>35</v>
      </c>
      <c r="AX488" s="13" t="s">
        <v>73</v>
      </c>
      <c r="AY488" s="158" t="s">
        <v>180</v>
      </c>
    </row>
    <row r="489" spans="2:65" s="14" customFormat="1" ht="11.25">
      <c r="B489" s="164"/>
      <c r="D489" s="145" t="s">
        <v>193</v>
      </c>
      <c r="E489" s="165" t="s">
        <v>19</v>
      </c>
      <c r="F489" s="166" t="s">
        <v>264</v>
      </c>
      <c r="H489" s="167">
        <v>2</v>
      </c>
      <c r="I489" s="168"/>
      <c r="L489" s="164"/>
      <c r="M489" s="169"/>
      <c r="T489" s="170"/>
      <c r="AT489" s="165" t="s">
        <v>193</v>
      </c>
      <c r="AU489" s="165" t="s">
        <v>83</v>
      </c>
      <c r="AV489" s="14" t="s">
        <v>187</v>
      </c>
      <c r="AW489" s="14" t="s">
        <v>35</v>
      </c>
      <c r="AX489" s="14" t="s">
        <v>81</v>
      </c>
      <c r="AY489" s="165" t="s">
        <v>180</v>
      </c>
    </row>
    <row r="490" spans="2:65" s="1" customFormat="1" ht="24.2" customHeight="1">
      <c r="B490" s="33"/>
      <c r="C490" s="171" t="s">
        <v>649</v>
      </c>
      <c r="D490" s="171" t="s">
        <v>353</v>
      </c>
      <c r="E490" s="172" t="s">
        <v>650</v>
      </c>
      <c r="F490" s="173" t="s">
        <v>651</v>
      </c>
      <c r="G490" s="174" t="s">
        <v>346</v>
      </c>
      <c r="H490" s="175">
        <v>1</v>
      </c>
      <c r="I490" s="176"/>
      <c r="J490" s="177">
        <f>ROUND(I490*H490,2)</f>
        <v>0</v>
      </c>
      <c r="K490" s="173" t="s">
        <v>19</v>
      </c>
      <c r="L490" s="178"/>
      <c r="M490" s="179" t="s">
        <v>19</v>
      </c>
      <c r="N490" s="180" t="s">
        <v>44</v>
      </c>
      <c r="P490" s="141">
        <f>O490*H490</f>
        <v>0</v>
      </c>
      <c r="Q490" s="141">
        <v>0.11</v>
      </c>
      <c r="R490" s="141">
        <f>Q490*H490</f>
        <v>0.11</v>
      </c>
      <c r="S490" s="141">
        <v>0</v>
      </c>
      <c r="T490" s="142">
        <f>S490*H490</f>
        <v>0</v>
      </c>
      <c r="AR490" s="143" t="s">
        <v>466</v>
      </c>
      <c r="AT490" s="143" t="s">
        <v>353</v>
      </c>
      <c r="AU490" s="143" t="s">
        <v>83</v>
      </c>
      <c r="AY490" s="18" t="s">
        <v>180</v>
      </c>
      <c r="BE490" s="144">
        <f>IF(N490="základní",J490,0)</f>
        <v>0</v>
      </c>
      <c r="BF490" s="144">
        <f>IF(N490="snížená",J490,0)</f>
        <v>0</v>
      </c>
      <c r="BG490" s="144">
        <f>IF(N490="zákl. přenesená",J490,0)</f>
        <v>0</v>
      </c>
      <c r="BH490" s="144">
        <f>IF(N490="sníž. přenesená",J490,0)</f>
        <v>0</v>
      </c>
      <c r="BI490" s="144">
        <f>IF(N490="nulová",J490,0)</f>
        <v>0</v>
      </c>
      <c r="BJ490" s="18" t="s">
        <v>81</v>
      </c>
      <c r="BK490" s="144">
        <f>ROUND(I490*H490,2)</f>
        <v>0</v>
      </c>
      <c r="BL490" s="18" t="s">
        <v>309</v>
      </c>
      <c r="BM490" s="143" t="s">
        <v>652</v>
      </c>
    </row>
    <row r="491" spans="2:65" s="1" customFormat="1" ht="19.5">
      <c r="B491" s="33"/>
      <c r="D491" s="145" t="s">
        <v>189</v>
      </c>
      <c r="F491" s="146" t="s">
        <v>651</v>
      </c>
      <c r="I491" s="147"/>
      <c r="L491" s="33"/>
      <c r="M491" s="148"/>
      <c r="T491" s="54"/>
      <c r="AT491" s="18" t="s">
        <v>189</v>
      </c>
      <c r="AU491" s="18" t="s">
        <v>83</v>
      </c>
    </row>
    <row r="492" spans="2:65" s="1" customFormat="1" ht="107.25">
      <c r="B492" s="33"/>
      <c r="D492" s="145" t="s">
        <v>477</v>
      </c>
      <c r="F492" s="181" t="s">
        <v>653</v>
      </c>
      <c r="I492" s="147"/>
      <c r="L492" s="33"/>
      <c r="M492" s="148"/>
      <c r="T492" s="54"/>
      <c r="AT492" s="18" t="s">
        <v>477</v>
      </c>
      <c r="AU492" s="18" t="s">
        <v>83</v>
      </c>
    </row>
    <row r="493" spans="2:65" s="12" customFormat="1" ht="11.25">
      <c r="B493" s="151"/>
      <c r="D493" s="145" t="s">
        <v>193</v>
      </c>
      <c r="E493" s="152" t="s">
        <v>19</v>
      </c>
      <c r="F493" s="153" t="s">
        <v>286</v>
      </c>
      <c r="H493" s="152" t="s">
        <v>19</v>
      </c>
      <c r="I493" s="154"/>
      <c r="L493" s="151"/>
      <c r="M493" s="155"/>
      <c r="T493" s="156"/>
      <c r="AT493" s="152" t="s">
        <v>193</v>
      </c>
      <c r="AU493" s="152" t="s">
        <v>83</v>
      </c>
      <c r="AV493" s="12" t="s">
        <v>81</v>
      </c>
      <c r="AW493" s="12" t="s">
        <v>35</v>
      </c>
      <c r="AX493" s="12" t="s">
        <v>73</v>
      </c>
      <c r="AY493" s="152" t="s">
        <v>180</v>
      </c>
    </row>
    <row r="494" spans="2:65" s="12" customFormat="1" ht="11.25">
      <c r="B494" s="151"/>
      <c r="D494" s="145" t="s">
        <v>193</v>
      </c>
      <c r="E494" s="152" t="s">
        <v>19</v>
      </c>
      <c r="F494" s="153" t="s">
        <v>287</v>
      </c>
      <c r="H494" s="152" t="s">
        <v>19</v>
      </c>
      <c r="I494" s="154"/>
      <c r="L494" s="151"/>
      <c r="M494" s="155"/>
      <c r="T494" s="156"/>
      <c r="AT494" s="152" t="s">
        <v>193</v>
      </c>
      <c r="AU494" s="152" t="s">
        <v>83</v>
      </c>
      <c r="AV494" s="12" t="s">
        <v>81</v>
      </c>
      <c r="AW494" s="12" t="s">
        <v>35</v>
      </c>
      <c r="AX494" s="12" t="s">
        <v>73</v>
      </c>
      <c r="AY494" s="152" t="s">
        <v>180</v>
      </c>
    </row>
    <row r="495" spans="2:65" s="13" customFormat="1" ht="11.25">
      <c r="B495" s="157"/>
      <c r="D495" s="145" t="s">
        <v>193</v>
      </c>
      <c r="E495" s="158" t="s">
        <v>19</v>
      </c>
      <c r="F495" s="159" t="s">
        <v>81</v>
      </c>
      <c r="H495" s="160">
        <v>1</v>
      </c>
      <c r="I495" s="161"/>
      <c r="L495" s="157"/>
      <c r="M495" s="162"/>
      <c r="T495" s="163"/>
      <c r="AT495" s="158" t="s">
        <v>193</v>
      </c>
      <c r="AU495" s="158" t="s">
        <v>83</v>
      </c>
      <c r="AV495" s="13" t="s">
        <v>83</v>
      </c>
      <c r="AW495" s="13" t="s">
        <v>35</v>
      </c>
      <c r="AX495" s="13" t="s">
        <v>81</v>
      </c>
      <c r="AY495" s="158" t="s">
        <v>180</v>
      </c>
    </row>
    <row r="496" spans="2:65" s="1" customFormat="1" ht="24.2" customHeight="1">
      <c r="B496" s="33"/>
      <c r="C496" s="171" t="s">
        <v>654</v>
      </c>
      <c r="D496" s="171" t="s">
        <v>353</v>
      </c>
      <c r="E496" s="172" t="s">
        <v>655</v>
      </c>
      <c r="F496" s="173" t="s">
        <v>656</v>
      </c>
      <c r="G496" s="174" t="s">
        <v>346</v>
      </c>
      <c r="H496" s="175">
        <v>1</v>
      </c>
      <c r="I496" s="176"/>
      <c r="J496" s="177">
        <f>ROUND(I496*H496,2)</f>
        <v>0</v>
      </c>
      <c r="K496" s="173" t="s">
        <v>19</v>
      </c>
      <c r="L496" s="178"/>
      <c r="M496" s="179" t="s">
        <v>19</v>
      </c>
      <c r="N496" s="180" t="s">
        <v>44</v>
      </c>
      <c r="P496" s="141">
        <f>O496*H496</f>
        <v>0</v>
      </c>
      <c r="Q496" s="141">
        <v>0.11</v>
      </c>
      <c r="R496" s="141">
        <f>Q496*H496</f>
        <v>0.11</v>
      </c>
      <c r="S496" s="141">
        <v>0</v>
      </c>
      <c r="T496" s="142">
        <f>S496*H496</f>
        <v>0</v>
      </c>
      <c r="AR496" s="143" t="s">
        <v>466</v>
      </c>
      <c r="AT496" s="143" t="s">
        <v>353</v>
      </c>
      <c r="AU496" s="143" t="s">
        <v>83</v>
      </c>
      <c r="AY496" s="18" t="s">
        <v>180</v>
      </c>
      <c r="BE496" s="144">
        <f>IF(N496="základní",J496,0)</f>
        <v>0</v>
      </c>
      <c r="BF496" s="144">
        <f>IF(N496="snížená",J496,0)</f>
        <v>0</v>
      </c>
      <c r="BG496" s="144">
        <f>IF(N496="zákl. přenesená",J496,0)</f>
        <v>0</v>
      </c>
      <c r="BH496" s="144">
        <f>IF(N496="sníž. přenesená",J496,0)</f>
        <v>0</v>
      </c>
      <c r="BI496" s="144">
        <f>IF(N496="nulová",J496,0)</f>
        <v>0</v>
      </c>
      <c r="BJ496" s="18" t="s">
        <v>81</v>
      </c>
      <c r="BK496" s="144">
        <f>ROUND(I496*H496,2)</f>
        <v>0</v>
      </c>
      <c r="BL496" s="18" t="s">
        <v>309</v>
      </c>
      <c r="BM496" s="143" t="s">
        <v>657</v>
      </c>
    </row>
    <row r="497" spans="2:65" s="1" customFormat="1" ht="11.25">
      <c r="B497" s="33"/>
      <c r="D497" s="145" t="s">
        <v>189</v>
      </c>
      <c r="F497" s="146" t="s">
        <v>656</v>
      </c>
      <c r="I497" s="147"/>
      <c r="L497" s="33"/>
      <c r="M497" s="148"/>
      <c r="T497" s="54"/>
      <c r="AT497" s="18" t="s">
        <v>189</v>
      </c>
      <c r="AU497" s="18" t="s">
        <v>83</v>
      </c>
    </row>
    <row r="498" spans="2:65" s="1" customFormat="1" ht="97.5">
      <c r="B498" s="33"/>
      <c r="D498" s="145" t="s">
        <v>477</v>
      </c>
      <c r="F498" s="181" t="s">
        <v>658</v>
      </c>
      <c r="I498" s="147"/>
      <c r="L498" s="33"/>
      <c r="M498" s="148"/>
      <c r="T498" s="54"/>
      <c r="AT498" s="18" t="s">
        <v>477</v>
      </c>
      <c r="AU498" s="18" t="s">
        <v>83</v>
      </c>
    </row>
    <row r="499" spans="2:65" s="12" customFormat="1" ht="11.25">
      <c r="B499" s="151"/>
      <c r="D499" s="145" t="s">
        <v>193</v>
      </c>
      <c r="E499" s="152" t="s">
        <v>19</v>
      </c>
      <c r="F499" s="153" t="s">
        <v>286</v>
      </c>
      <c r="H499" s="152" t="s">
        <v>19</v>
      </c>
      <c r="I499" s="154"/>
      <c r="L499" s="151"/>
      <c r="M499" s="155"/>
      <c r="T499" s="156"/>
      <c r="AT499" s="152" t="s">
        <v>193</v>
      </c>
      <c r="AU499" s="152" t="s">
        <v>83</v>
      </c>
      <c r="AV499" s="12" t="s">
        <v>81</v>
      </c>
      <c r="AW499" s="12" t="s">
        <v>35</v>
      </c>
      <c r="AX499" s="12" t="s">
        <v>73</v>
      </c>
      <c r="AY499" s="152" t="s">
        <v>180</v>
      </c>
    </row>
    <row r="500" spans="2:65" s="12" customFormat="1" ht="11.25">
      <c r="B500" s="151"/>
      <c r="D500" s="145" t="s">
        <v>193</v>
      </c>
      <c r="E500" s="152" t="s">
        <v>19</v>
      </c>
      <c r="F500" s="153" t="s">
        <v>287</v>
      </c>
      <c r="H500" s="152" t="s">
        <v>19</v>
      </c>
      <c r="I500" s="154"/>
      <c r="L500" s="151"/>
      <c r="M500" s="155"/>
      <c r="T500" s="156"/>
      <c r="AT500" s="152" t="s">
        <v>193</v>
      </c>
      <c r="AU500" s="152" t="s">
        <v>83</v>
      </c>
      <c r="AV500" s="12" t="s">
        <v>81</v>
      </c>
      <c r="AW500" s="12" t="s">
        <v>35</v>
      </c>
      <c r="AX500" s="12" t="s">
        <v>73</v>
      </c>
      <c r="AY500" s="152" t="s">
        <v>180</v>
      </c>
    </row>
    <row r="501" spans="2:65" s="13" customFormat="1" ht="11.25">
      <c r="B501" s="157"/>
      <c r="D501" s="145" t="s">
        <v>193</v>
      </c>
      <c r="E501" s="158" t="s">
        <v>19</v>
      </c>
      <c r="F501" s="159" t="s">
        <v>81</v>
      </c>
      <c r="H501" s="160">
        <v>1</v>
      </c>
      <c r="I501" s="161"/>
      <c r="L501" s="157"/>
      <c r="M501" s="162"/>
      <c r="T501" s="163"/>
      <c r="AT501" s="158" t="s">
        <v>193</v>
      </c>
      <c r="AU501" s="158" t="s">
        <v>83</v>
      </c>
      <c r="AV501" s="13" t="s">
        <v>83</v>
      </c>
      <c r="AW501" s="13" t="s">
        <v>35</v>
      </c>
      <c r="AX501" s="13" t="s">
        <v>81</v>
      </c>
      <c r="AY501" s="158" t="s">
        <v>180</v>
      </c>
    </row>
    <row r="502" spans="2:65" s="1" customFormat="1" ht="24.2" customHeight="1">
      <c r="B502" s="33"/>
      <c r="C502" s="132" t="s">
        <v>659</v>
      </c>
      <c r="D502" s="132" t="s">
        <v>182</v>
      </c>
      <c r="E502" s="133" t="s">
        <v>660</v>
      </c>
      <c r="F502" s="134" t="s">
        <v>661</v>
      </c>
      <c r="G502" s="135" t="s">
        <v>346</v>
      </c>
      <c r="H502" s="136">
        <v>20</v>
      </c>
      <c r="I502" s="137"/>
      <c r="J502" s="138">
        <f>ROUND(I502*H502,2)</f>
        <v>0</v>
      </c>
      <c r="K502" s="134" t="s">
        <v>186</v>
      </c>
      <c r="L502" s="33"/>
      <c r="M502" s="139" t="s">
        <v>19</v>
      </c>
      <c r="N502" s="140" t="s">
        <v>44</v>
      </c>
      <c r="P502" s="141">
        <f>O502*H502</f>
        <v>0</v>
      </c>
      <c r="Q502" s="141">
        <v>0</v>
      </c>
      <c r="R502" s="141">
        <f>Q502*H502</f>
        <v>0</v>
      </c>
      <c r="S502" s="141">
        <v>2.4E-2</v>
      </c>
      <c r="T502" s="142">
        <f>S502*H502</f>
        <v>0.48</v>
      </c>
      <c r="AR502" s="143" t="s">
        <v>309</v>
      </c>
      <c r="AT502" s="143" t="s">
        <v>182</v>
      </c>
      <c r="AU502" s="143" t="s">
        <v>83</v>
      </c>
      <c r="AY502" s="18" t="s">
        <v>180</v>
      </c>
      <c r="BE502" s="144">
        <f>IF(N502="základní",J502,0)</f>
        <v>0</v>
      </c>
      <c r="BF502" s="144">
        <f>IF(N502="snížená",J502,0)</f>
        <v>0</v>
      </c>
      <c r="BG502" s="144">
        <f>IF(N502="zákl. přenesená",J502,0)</f>
        <v>0</v>
      </c>
      <c r="BH502" s="144">
        <f>IF(N502="sníž. přenesená",J502,0)</f>
        <v>0</v>
      </c>
      <c r="BI502" s="144">
        <f>IF(N502="nulová",J502,0)</f>
        <v>0</v>
      </c>
      <c r="BJ502" s="18" t="s">
        <v>81</v>
      </c>
      <c r="BK502" s="144">
        <f>ROUND(I502*H502,2)</f>
        <v>0</v>
      </c>
      <c r="BL502" s="18" t="s">
        <v>309</v>
      </c>
      <c r="BM502" s="143" t="s">
        <v>662</v>
      </c>
    </row>
    <row r="503" spans="2:65" s="1" customFormat="1" ht="19.5">
      <c r="B503" s="33"/>
      <c r="D503" s="145" t="s">
        <v>189</v>
      </c>
      <c r="F503" s="146" t="s">
        <v>663</v>
      </c>
      <c r="I503" s="147"/>
      <c r="L503" s="33"/>
      <c r="M503" s="148"/>
      <c r="T503" s="54"/>
      <c r="AT503" s="18" t="s">
        <v>189</v>
      </c>
      <c r="AU503" s="18" t="s">
        <v>83</v>
      </c>
    </row>
    <row r="504" spans="2:65" s="1" customFormat="1" ht="11.25">
      <c r="B504" s="33"/>
      <c r="D504" s="149" t="s">
        <v>191</v>
      </c>
      <c r="F504" s="150" t="s">
        <v>664</v>
      </c>
      <c r="I504" s="147"/>
      <c r="L504" s="33"/>
      <c r="M504" s="148"/>
      <c r="T504" s="54"/>
      <c r="AT504" s="18" t="s">
        <v>191</v>
      </c>
      <c r="AU504" s="18" t="s">
        <v>83</v>
      </c>
    </row>
    <row r="505" spans="2:65" s="12" customFormat="1" ht="11.25">
      <c r="B505" s="151"/>
      <c r="D505" s="145" t="s">
        <v>193</v>
      </c>
      <c r="E505" s="152" t="s">
        <v>19</v>
      </c>
      <c r="F505" s="153" t="s">
        <v>287</v>
      </c>
      <c r="H505" s="152" t="s">
        <v>19</v>
      </c>
      <c r="I505" s="154"/>
      <c r="L505" s="151"/>
      <c r="M505" s="155"/>
      <c r="T505" s="156"/>
      <c r="AT505" s="152" t="s">
        <v>193</v>
      </c>
      <c r="AU505" s="152" t="s">
        <v>83</v>
      </c>
      <c r="AV505" s="12" t="s">
        <v>81</v>
      </c>
      <c r="AW505" s="12" t="s">
        <v>35</v>
      </c>
      <c r="AX505" s="12" t="s">
        <v>73</v>
      </c>
      <c r="AY505" s="152" t="s">
        <v>180</v>
      </c>
    </row>
    <row r="506" spans="2:65" s="13" customFormat="1" ht="11.25">
      <c r="B506" s="157"/>
      <c r="D506" s="145" t="s">
        <v>193</v>
      </c>
      <c r="E506" s="158" t="s">
        <v>19</v>
      </c>
      <c r="F506" s="159" t="s">
        <v>358</v>
      </c>
      <c r="H506" s="160">
        <v>20</v>
      </c>
      <c r="I506" s="161"/>
      <c r="L506" s="157"/>
      <c r="M506" s="162"/>
      <c r="T506" s="163"/>
      <c r="AT506" s="158" t="s">
        <v>193</v>
      </c>
      <c r="AU506" s="158" t="s">
        <v>83</v>
      </c>
      <c r="AV506" s="13" t="s">
        <v>83</v>
      </c>
      <c r="AW506" s="13" t="s">
        <v>35</v>
      </c>
      <c r="AX506" s="13" t="s">
        <v>81</v>
      </c>
      <c r="AY506" s="158" t="s">
        <v>180</v>
      </c>
    </row>
    <row r="507" spans="2:65" s="1" customFormat="1" ht="33" customHeight="1">
      <c r="B507" s="33"/>
      <c r="C507" s="132" t="s">
        <v>665</v>
      </c>
      <c r="D507" s="132" t="s">
        <v>182</v>
      </c>
      <c r="E507" s="133" t="s">
        <v>666</v>
      </c>
      <c r="F507" s="134" t="s">
        <v>667</v>
      </c>
      <c r="G507" s="135" t="s">
        <v>225</v>
      </c>
      <c r="H507" s="136">
        <v>0.58199999999999996</v>
      </c>
      <c r="I507" s="137"/>
      <c r="J507" s="138">
        <f>ROUND(I507*H507,2)</f>
        <v>0</v>
      </c>
      <c r="K507" s="134" t="s">
        <v>186</v>
      </c>
      <c r="L507" s="33"/>
      <c r="M507" s="139" t="s">
        <v>19</v>
      </c>
      <c r="N507" s="140" t="s">
        <v>44</v>
      </c>
      <c r="P507" s="141">
        <f>O507*H507</f>
        <v>0</v>
      </c>
      <c r="Q507" s="141">
        <v>0</v>
      </c>
      <c r="R507" s="141">
        <f>Q507*H507</f>
        <v>0</v>
      </c>
      <c r="S507" s="141">
        <v>0</v>
      </c>
      <c r="T507" s="142">
        <f>S507*H507</f>
        <v>0</v>
      </c>
      <c r="AR507" s="143" t="s">
        <v>309</v>
      </c>
      <c r="AT507" s="143" t="s">
        <v>182</v>
      </c>
      <c r="AU507" s="143" t="s">
        <v>83</v>
      </c>
      <c r="AY507" s="18" t="s">
        <v>180</v>
      </c>
      <c r="BE507" s="144">
        <f>IF(N507="základní",J507,0)</f>
        <v>0</v>
      </c>
      <c r="BF507" s="144">
        <f>IF(N507="snížená",J507,0)</f>
        <v>0</v>
      </c>
      <c r="BG507" s="144">
        <f>IF(N507="zákl. přenesená",J507,0)</f>
        <v>0</v>
      </c>
      <c r="BH507" s="144">
        <f>IF(N507="sníž. přenesená",J507,0)</f>
        <v>0</v>
      </c>
      <c r="BI507" s="144">
        <f>IF(N507="nulová",J507,0)</f>
        <v>0</v>
      </c>
      <c r="BJ507" s="18" t="s">
        <v>81</v>
      </c>
      <c r="BK507" s="144">
        <f>ROUND(I507*H507,2)</f>
        <v>0</v>
      </c>
      <c r="BL507" s="18" t="s">
        <v>309</v>
      </c>
      <c r="BM507" s="143" t="s">
        <v>668</v>
      </c>
    </row>
    <row r="508" spans="2:65" s="1" customFormat="1" ht="29.25">
      <c r="B508" s="33"/>
      <c r="D508" s="145" t="s">
        <v>189</v>
      </c>
      <c r="F508" s="146" t="s">
        <v>669</v>
      </c>
      <c r="I508" s="147"/>
      <c r="L508" s="33"/>
      <c r="M508" s="148"/>
      <c r="T508" s="54"/>
      <c r="AT508" s="18" t="s">
        <v>189</v>
      </c>
      <c r="AU508" s="18" t="s">
        <v>83</v>
      </c>
    </row>
    <row r="509" spans="2:65" s="1" customFormat="1" ht="11.25">
      <c r="B509" s="33"/>
      <c r="D509" s="149" t="s">
        <v>191</v>
      </c>
      <c r="F509" s="150" t="s">
        <v>670</v>
      </c>
      <c r="I509" s="147"/>
      <c r="L509" s="33"/>
      <c r="M509" s="148"/>
      <c r="T509" s="54"/>
      <c r="AT509" s="18" t="s">
        <v>191</v>
      </c>
      <c r="AU509" s="18" t="s">
        <v>83</v>
      </c>
    </row>
    <row r="510" spans="2:65" s="11" customFormat="1" ht="22.9" customHeight="1">
      <c r="B510" s="120"/>
      <c r="D510" s="121" t="s">
        <v>72</v>
      </c>
      <c r="E510" s="130" t="s">
        <v>671</v>
      </c>
      <c r="F510" s="130" t="s">
        <v>672</v>
      </c>
      <c r="I510" s="123"/>
      <c r="J510" s="131">
        <f>BK510</f>
        <v>0</v>
      </c>
      <c r="L510" s="120"/>
      <c r="M510" s="125"/>
      <c r="P510" s="126">
        <f>SUM(P511:P582)</f>
        <v>0</v>
      </c>
      <c r="R510" s="126">
        <f>SUM(R511:R582)</f>
        <v>3.7445783999999995</v>
      </c>
      <c r="T510" s="127">
        <f>SUM(T511:T582)</f>
        <v>5.3726599999999989</v>
      </c>
      <c r="AR510" s="121" t="s">
        <v>83</v>
      </c>
      <c r="AT510" s="128" t="s">
        <v>72</v>
      </c>
      <c r="AU510" s="128" t="s">
        <v>81</v>
      </c>
      <c r="AY510" s="121" t="s">
        <v>180</v>
      </c>
      <c r="BK510" s="129">
        <f>SUM(BK511:BK582)</f>
        <v>0</v>
      </c>
    </row>
    <row r="511" spans="2:65" s="1" customFormat="1" ht="16.5" customHeight="1">
      <c r="B511" s="33"/>
      <c r="C511" s="132" t="s">
        <v>673</v>
      </c>
      <c r="D511" s="132" t="s">
        <v>182</v>
      </c>
      <c r="E511" s="133" t="s">
        <v>674</v>
      </c>
      <c r="F511" s="134" t="s">
        <v>675</v>
      </c>
      <c r="G511" s="135" t="s">
        <v>257</v>
      </c>
      <c r="H511" s="136">
        <v>95.16</v>
      </c>
      <c r="I511" s="137"/>
      <c r="J511" s="138">
        <f>ROUND(I511*H511,2)</f>
        <v>0</v>
      </c>
      <c r="K511" s="134" t="s">
        <v>186</v>
      </c>
      <c r="L511" s="33"/>
      <c r="M511" s="139" t="s">
        <v>19</v>
      </c>
      <c r="N511" s="140" t="s">
        <v>44</v>
      </c>
      <c r="P511" s="141">
        <f>O511*H511</f>
        <v>0</v>
      </c>
      <c r="Q511" s="141">
        <v>2.9999999999999997E-4</v>
      </c>
      <c r="R511" s="141">
        <f>Q511*H511</f>
        <v>2.8547999999999997E-2</v>
      </c>
      <c r="S511" s="141">
        <v>0</v>
      </c>
      <c r="T511" s="142">
        <f>S511*H511</f>
        <v>0</v>
      </c>
      <c r="AR511" s="143" t="s">
        <v>309</v>
      </c>
      <c r="AT511" s="143" t="s">
        <v>182</v>
      </c>
      <c r="AU511" s="143" t="s">
        <v>83</v>
      </c>
      <c r="AY511" s="18" t="s">
        <v>180</v>
      </c>
      <c r="BE511" s="144">
        <f>IF(N511="základní",J511,0)</f>
        <v>0</v>
      </c>
      <c r="BF511" s="144">
        <f>IF(N511="snížená",J511,0)</f>
        <v>0</v>
      </c>
      <c r="BG511" s="144">
        <f>IF(N511="zákl. přenesená",J511,0)</f>
        <v>0</v>
      </c>
      <c r="BH511" s="144">
        <f>IF(N511="sníž. přenesená",J511,0)</f>
        <v>0</v>
      </c>
      <c r="BI511" s="144">
        <f>IF(N511="nulová",J511,0)</f>
        <v>0</v>
      </c>
      <c r="BJ511" s="18" t="s">
        <v>81</v>
      </c>
      <c r="BK511" s="144">
        <f>ROUND(I511*H511,2)</f>
        <v>0</v>
      </c>
      <c r="BL511" s="18" t="s">
        <v>309</v>
      </c>
      <c r="BM511" s="143" t="s">
        <v>676</v>
      </c>
    </row>
    <row r="512" spans="2:65" s="1" customFormat="1" ht="19.5">
      <c r="B512" s="33"/>
      <c r="D512" s="145" t="s">
        <v>189</v>
      </c>
      <c r="F512" s="146" t="s">
        <v>677</v>
      </c>
      <c r="I512" s="147"/>
      <c r="L512" s="33"/>
      <c r="M512" s="148"/>
      <c r="T512" s="54"/>
      <c r="AT512" s="18" t="s">
        <v>189</v>
      </c>
      <c r="AU512" s="18" t="s">
        <v>83</v>
      </c>
    </row>
    <row r="513" spans="2:51" s="1" customFormat="1" ht="11.25">
      <c r="B513" s="33"/>
      <c r="D513" s="149" t="s">
        <v>191</v>
      </c>
      <c r="F513" s="150" t="s">
        <v>678</v>
      </c>
      <c r="I513" s="147"/>
      <c r="L513" s="33"/>
      <c r="M513" s="148"/>
      <c r="T513" s="54"/>
      <c r="AT513" s="18" t="s">
        <v>191</v>
      </c>
      <c r="AU513" s="18" t="s">
        <v>83</v>
      </c>
    </row>
    <row r="514" spans="2:51" s="12" customFormat="1" ht="11.25">
      <c r="B514" s="151"/>
      <c r="D514" s="145" t="s">
        <v>193</v>
      </c>
      <c r="E514" s="152" t="s">
        <v>19</v>
      </c>
      <c r="F514" s="153" t="s">
        <v>261</v>
      </c>
      <c r="H514" s="152" t="s">
        <v>19</v>
      </c>
      <c r="I514" s="154"/>
      <c r="L514" s="151"/>
      <c r="M514" s="155"/>
      <c r="T514" s="156"/>
      <c r="AT514" s="152" t="s">
        <v>193</v>
      </c>
      <c r="AU514" s="152" t="s">
        <v>83</v>
      </c>
      <c r="AV514" s="12" t="s">
        <v>81</v>
      </c>
      <c r="AW514" s="12" t="s">
        <v>35</v>
      </c>
      <c r="AX514" s="12" t="s">
        <v>73</v>
      </c>
      <c r="AY514" s="152" t="s">
        <v>180</v>
      </c>
    </row>
    <row r="515" spans="2:51" s="13" customFormat="1" ht="11.25">
      <c r="B515" s="157"/>
      <c r="D515" s="145" t="s">
        <v>193</v>
      </c>
      <c r="E515" s="158" t="s">
        <v>19</v>
      </c>
      <c r="F515" s="159" t="s">
        <v>315</v>
      </c>
      <c r="H515" s="160">
        <v>34.53</v>
      </c>
      <c r="I515" s="161"/>
      <c r="L515" s="157"/>
      <c r="M515" s="162"/>
      <c r="T515" s="163"/>
      <c r="AT515" s="158" t="s">
        <v>193</v>
      </c>
      <c r="AU515" s="158" t="s">
        <v>83</v>
      </c>
      <c r="AV515" s="13" t="s">
        <v>83</v>
      </c>
      <c r="AW515" s="13" t="s">
        <v>35</v>
      </c>
      <c r="AX515" s="13" t="s">
        <v>73</v>
      </c>
      <c r="AY515" s="158" t="s">
        <v>180</v>
      </c>
    </row>
    <row r="516" spans="2:51" s="13" customFormat="1" ht="11.25">
      <c r="B516" s="157"/>
      <c r="D516" s="145" t="s">
        <v>193</v>
      </c>
      <c r="E516" s="158" t="s">
        <v>19</v>
      </c>
      <c r="F516" s="159" t="s">
        <v>316</v>
      </c>
      <c r="H516" s="160">
        <v>9.2799999999999994</v>
      </c>
      <c r="I516" s="161"/>
      <c r="L516" s="157"/>
      <c r="M516" s="162"/>
      <c r="T516" s="163"/>
      <c r="AT516" s="158" t="s">
        <v>193</v>
      </c>
      <c r="AU516" s="158" t="s">
        <v>83</v>
      </c>
      <c r="AV516" s="13" t="s">
        <v>83</v>
      </c>
      <c r="AW516" s="13" t="s">
        <v>35</v>
      </c>
      <c r="AX516" s="13" t="s">
        <v>73</v>
      </c>
      <c r="AY516" s="158" t="s">
        <v>180</v>
      </c>
    </row>
    <row r="517" spans="2:51" s="13" customFormat="1" ht="11.25">
      <c r="B517" s="157"/>
      <c r="D517" s="145" t="s">
        <v>193</v>
      </c>
      <c r="E517" s="158" t="s">
        <v>19</v>
      </c>
      <c r="F517" s="159" t="s">
        <v>317</v>
      </c>
      <c r="H517" s="160">
        <v>2.1800000000000002</v>
      </c>
      <c r="I517" s="161"/>
      <c r="L517" s="157"/>
      <c r="M517" s="162"/>
      <c r="T517" s="163"/>
      <c r="AT517" s="158" t="s">
        <v>193</v>
      </c>
      <c r="AU517" s="158" t="s">
        <v>83</v>
      </c>
      <c r="AV517" s="13" t="s">
        <v>83</v>
      </c>
      <c r="AW517" s="13" t="s">
        <v>35</v>
      </c>
      <c r="AX517" s="13" t="s">
        <v>73</v>
      </c>
      <c r="AY517" s="158" t="s">
        <v>180</v>
      </c>
    </row>
    <row r="518" spans="2:51" s="13" customFormat="1" ht="11.25">
      <c r="B518" s="157"/>
      <c r="D518" s="145" t="s">
        <v>193</v>
      </c>
      <c r="E518" s="158" t="s">
        <v>19</v>
      </c>
      <c r="F518" s="159" t="s">
        <v>318</v>
      </c>
      <c r="H518" s="160">
        <v>1.53</v>
      </c>
      <c r="I518" s="161"/>
      <c r="L518" s="157"/>
      <c r="M518" s="162"/>
      <c r="T518" s="163"/>
      <c r="AT518" s="158" t="s">
        <v>193</v>
      </c>
      <c r="AU518" s="158" t="s">
        <v>83</v>
      </c>
      <c r="AV518" s="13" t="s">
        <v>83</v>
      </c>
      <c r="AW518" s="13" t="s">
        <v>35</v>
      </c>
      <c r="AX518" s="13" t="s">
        <v>73</v>
      </c>
      <c r="AY518" s="158" t="s">
        <v>180</v>
      </c>
    </row>
    <row r="519" spans="2:51" s="13" customFormat="1" ht="11.25">
      <c r="B519" s="157"/>
      <c r="D519" s="145" t="s">
        <v>193</v>
      </c>
      <c r="E519" s="158" t="s">
        <v>19</v>
      </c>
      <c r="F519" s="159" t="s">
        <v>319</v>
      </c>
      <c r="H519" s="160">
        <v>1.63</v>
      </c>
      <c r="I519" s="161"/>
      <c r="L519" s="157"/>
      <c r="M519" s="162"/>
      <c r="T519" s="163"/>
      <c r="AT519" s="158" t="s">
        <v>193</v>
      </c>
      <c r="AU519" s="158" t="s">
        <v>83</v>
      </c>
      <c r="AV519" s="13" t="s">
        <v>83</v>
      </c>
      <c r="AW519" s="13" t="s">
        <v>35</v>
      </c>
      <c r="AX519" s="13" t="s">
        <v>73</v>
      </c>
      <c r="AY519" s="158" t="s">
        <v>180</v>
      </c>
    </row>
    <row r="520" spans="2:51" s="13" customFormat="1" ht="11.25">
      <c r="B520" s="157"/>
      <c r="D520" s="145" t="s">
        <v>193</v>
      </c>
      <c r="E520" s="158" t="s">
        <v>19</v>
      </c>
      <c r="F520" s="159" t="s">
        <v>320</v>
      </c>
      <c r="H520" s="160">
        <v>5.8</v>
      </c>
      <c r="I520" s="161"/>
      <c r="L520" s="157"/>
      <c r="M520" s="162"/>
      <c r="T520" s="163"/>
      <c r="AT520" s="158" t="s">
        <v>193</v>
      </c>
      <c r="AU520" s="158" t="s">
        <v>83</v>
      </c>
      <c r="AV520" s="13" t="s">
        <v>83</v>
      </c>
      <c r="AW520" s="13" t="s">
        <v>35</v>
      </c>
      <c r="AX520" s="13" t="s">
        <v>73</v>
      </c>
      <c r="AY520" s="158" t="s">
        <v>180</v>
      </c>
    </row>
    <row r="521" spans="2:51" s="13" customFormat="1" ht="11.25">
      <c r="B521" s="157"/>
      <c r="D521" s="145" t="s">
        <v>193</v>
      </c>
      <c r="E521" s="158" t="s">
        <v>19</v>
      </c>
      <c r="F521" s="159" t="s">
        <v>321</v>
      </c>
      <c r="H521" s="160">
        <v>2</v>
      </c>
      <c r="I521" s="161"/>
      <c r="L521" s="157"/>
      <c r="M521" s="162"/>
      <c r="T521" s="163"/>
      <c r="AT521" s="158" t="s">
        <v>193</v>
      </c>
      <c r="AU521" s="158" t="s">
        <v>83</v>
      </c>
      <c r="AV521" s="13" t="s">
        <v>83</v>
      </c>
      <c r="AW521" s="13" t="s">
        <v>35</v>
      </c>
      <c r="AX521" s="13" t="s">
        <v>73</v>
      </c>
      <c r="AY521" s="158" t="s">
        <v>180</v>
      </c>
    </row>
    <row r="522" spans="2:51" s="13" customFormat="1" ht="11.25">
      <c r="B522" s="157"/>
      <c r="D522" s="145" t="s">
        <v>193</v>
      </c>
      <c r="E522" s="158" t="s">
        <v>19</v>
      </c>
      <c r="F522" s="159" t="s">
        <v>322</v>
      </c>
      <c r="H522" s="160">
        <v>1.46</v>
      </c>
      <c r="I522" s="161"/>
      <c r="L522" s="157"/>
      <c r="M522" s="162"/>
      <c r="T522" s="163"/>
      <c r="AT522" s="158" t="s">
        <v>193</v>
      </c>
      <c r="AU522" s="158" t="s">
        <v>83</v>
      </c>
      <c r="AV522" s="13" t="s">
        <v>83</v>
      </c>
      <c r="AW522" s="13" t="s">
        <v>35</v>
      </c>
      <c r="AX522" s="13" t="s">
        <v>73</v>
      </c>
      <c r="AY522" s="158" t="s">
        <v>180</v>
      </c>
    </row>
    <row r="523" spans="2:51" s="13" customFormat="1" ht="11.25">
      <c r="B523" s="157"/>
      <c r="D523" s="145" t="s">
        <v>193</v>
      </c>
      <c r="E523" s="158" t="s">
        <v>19</v>
      </c>
      <c r="F523" s="159" t="s">
        <v>323</v>
      </c>
      <c r="H523" s="160">
        <v>1.53</v>
      </c>
      <c r="I523" s="161"/>
      <c r="L523" s="157"/>
      <c r="M523" s="162"/>
      <c r="T523" s="163"/>
      <c r="AT523" s="158" t="s">
        <v>193</v>
      </c>
      <c r="AU523" s="158" t="s">
        <v>83</v>
      </c>
      <c r="AV523" s="13" t="s">
        <v>83</v>
      </c>
      <c r="AW523" s="13" t="s">
        <v>35</v>
      </c>
      <c r="AX523" s="13" t="s">
        <v>73</v>
      </c>
      <c r="AY523" s="158" t="s">
        <v>180</v>
      </c>
    </row>
    <row r="524" spans="2:51" s="13" customFormat="1" ht="11.25">
      <c r="B524" s="157"/>
      <c r="D524" s="145" t="s">
        <v>193</v>
      </c>
      <c r="E524" s="158" t="s">
        <v>19</v>
      </c>
      <c r="F524" s="159" t="s">
        <v>324</v>
      </c>
      <c r="H524" s="160">
        <v>18.309999999999999</v>
      </c>
      <c r="I524" s="161"/>
      <c r="L524" s="157"/>
      <c r="M524" s="162"/>
      <c r="T524" s="163"/>
      <c r="AT524" s="158" t="s">
        <v>193</v>
      </c>
      <c r="AU524" s="158" t="s">
        <v>83</v>
      </c>
      <c r="AV524" s="13" t="s">
        <v>83</v>
      </c>
      <c r="AW524" s="13" t="s">
        <v>35</v>
      </c>
      <c r="AX524" s="13" t="s">
        <v>73</v>
      </c>
      <c r="AY524" s="158" t="s">
        <v>180</v>
      </c>
    </row>
    <row r="525" spans="2:51" s="13" customFormat="1" ht="11.25">
      <c r="B525" s="157"/>
      <c r="D525" s="145" t="s">
        <v>193</v>
      </c>
      <c r="E525" s="158" t="s">
        <v>19</v>
      </c>
      <c r="F525" s="159" t="s">
        <v>325</v>
      </c>
      <c r="H525" s="160">
        <v>4.82</v>
      </c>
      <c r="I525" s="161"/>
      <c r="L525" s="157"/>
      <c r="M525" s="162"/>
      <c r="T525" s="163"/>
      <c r="AT525" s="158" t="s">
        <v>193</v>
      </c>
      <c r="AU525" s="158" t="s">
        <v>83</v>
      </c>
      <c r="AV525" s="13" t="s">
        <v>83</v>
      </c>
      <c r="AW525" s="13" t="s">
        <v>35</v>
      </c>
      <c r="AX525" s="13" t="s">
        <v>73</v>
      </c>
      <c r="AY525" s="158" t="s">
        <v>180</v>
      </c>
    </row>
    <row r="526" spans="2:51" s="13" customFormat="1" ht="11.25">
      <c r="B526" s="157"/>
      <c r="D526" s="145" t="s">
        <v>193</v>
      </c>
      <c r="E526" s="158" t="s">
        <v>19</v>
      </c>
      <c r="F526" s="159" t="s">
        <v>326</v>
      </c>
      <c r="H526" s="160">
        <v>3.3</v>
      </c>
      <c r="I526" s="161"/>
      <c r="L526" s="157"/>
      <c r="M526" s="162"/>
      <c r="T526" s="163"/>
      <c r="AT526" s="158" t="s">
        <v>193</v>
      </c>
      <c r="AU526" s="158" t="s">
        <v>83</v>
      </c>
      <c r="AV526" s="13" t="s">
        <v>83</v>
      </c>
      <c r="AW526" s="13" t="s">
        <v>35</v>
      </c>
      <c r="AX526" s="13" t="s">
        <v>73</v>
      </c>
      <c r="AY526" s="158" t="s">
        <v>180</v>
      </c>
    </row>
    <row r="527" spans="2:51" s="13" customFormat="1" ht="11.25">
      <c r="B527" s="157"/>
      <c r="D527" s="145" t="s">
        <v>193</v>
      </c>
      <c r="E527" s="158" t="s">
        <v>19</v>
      </c>
      <c r="F527" s="159" t="s">
        <v>327</v>
      </c>
      <c r="H527" s="160">
        <v>2.89</v>
      </c>
      <c r="I527" s="161"/>
      <c r="L527" s="157"/>
      <c r="M527" s="162"/>
      <c r="T527" s="163"/>
      <c r="AT527" s="158" t="s">
        <v>193</v>
      </c>
      <c r="AU527" s="158" t="s">
        <v>83</v>
      </c>
      <c r="AV527" s="13" t="s">
        <v>83</v>
      </c>
      <c r="AW527" s="13" t="s">
        <v>35</v>
      </c>
      <c r="AX527" s="13" t="s">
        <v>73</v>
      </c>
      <c r="AY527" s="158" t="s">
        <v>180</v>
      </c>
    </row>
    <row r="528" spans="2:51" s="13" customFormat="1" ht="11.25">
      <c r="B528" s="157"/>
      <c r="D528" s="145" t="s">
        <v>193</v>
      </c>
      <c r="E528" s="158" t="s">
        <v>19</v>
      </c>
      <c r="F528" s="159" t="s">
        <v>331</v>
      </c>
      <c r="H528" s="160">
        <v>5.9</v>
      </c>
      <c r="I528" s="161"/>
      <c r="L528" s="157"/>
      <c r="M528" s="162"/>
      <c r="T528" s="163"/>
      <c r="AT528" s="158" t="s">
        <v>193</v>
      </c>
      <c r="AU528" s="158" t="s">
        <v>83</v>
      </c>
      <c r="AV528" s="13" t="s">
        <v>83</v>
      </c>
      <c r="AW528" s="13" t="s">
        <v>35</v>
      </c>
      <c r="AX528" s="13" t="s">
        <v>73</v>
      </c>
      <c r="AY528" s="158" t="s">
        <v>180</v>
      </c>
    </row>
    <row r="529" spans="2:65" s="14" customFormat="1" ht="11.25">
      <c r="B529" s="164"/>
      <c r="D529" s="145" t="s">
        <v>193</v>
      </c>
      <c r="E529" s="165" t="s">
        <v>19</v>
      </c>
      <c r="F529" s="166" t="s">
        <v>264</v>
      </c>
      <c r="H529" s="167">
        <v>95.16</v>
      </c>
      <c r="I529" s="168"/>
      <c r="L529" s="164"/>
      <c r="M529" s="169"/>
      <c r="T529" s="170"/>
      <c r="AT529" s="165" t="s">
        <v>193</v>
      </c>
      <c r="AU529" s="165" t="s">
        <v>83</v>
      </c>
      <c r="AV529" s="14" t="s">
        <v>187</v>
      </c>
      <c r="AW529" s="14" t="s">
        <v>35</v>
      </c>
      <c r="AX529" s="14" t="s">
        <v>81</v>
      </c>
      <c r="AY529" s="165" t="s">
        <v>180</v>
      </c>
    </row>
    <row r="530" spans="2:65" s="1" customFormat="1" ht="24.2" customHeight="1">
      <c r="B530" s="33"/>
      <c r="C530" s="132" t="s">
        <v>679</v>
      </c>
      <c r="D530" s="132" t="s">
        <v>182</v>
      </c>
      <c r="E530" s="133" t="s">
        <v>680</v>
      </c>
      <c r="F530" s="134" t="s">
        <v>681</v>
      </c>
      <c r="G530" s="135" t="s">
        <v>257</v>
      </c>
      <c r="H530" s="136">
        <v>95.16</v>
      </c>
      <c r="I530" s="137"/>
      <c r="J530" s="138">
        <f>ROUND(I530*H530,2)</f>
        <v>0</v>
      </c>
      <c r="K530" s="134" t="s">
        <v>186</v>
      </c>
      <c r="L530" s="33"/>
      <c r="M530" s="139" t="s">
        <v>19</v>
      </c>
      <c r="N530" s="140" t="s">
        <v>44</v>
      </c>
      <c r="P530" s="141">
        <f>O530*H530</f>
        <v>0</v>
      </c>
      <c r="Q530" s="141">
        <v>7.4999999999999997E-3</v>
      </c>
      <c r="R530" s="141">
        <f>Q530*H530</f>
        <v>0.7137</v>
      </c>
      <c r="S530" s="141">
        <v>0</v>
      </c>
      <c r="T530" s="142">
        <f>S530*H530</f>
        <v>0</v>
      </c>
      <c r="AR530" s="143" t="s">
        <v>309</v>
      </c>
      <c r="AT530" s="143" t="s">
        <v>182</v>
      </c>
      <c r="AU530" s="143" t="s">
        <v>83</v>
      </c>
      <c r="AY530" s="18" t="s">
        <v>180</v>
      </c>
      <c r="BE530" s="144">
        <f>IF(N530="základní",J530,0)</f>
        <v>0</v>
      </c>
      <c r="BF530" s="144">
        <f>IF(N530="snížená",J530,0)</f>
        <v>0</v>
      </c>
      <c r="BG530" s="144">
        <f>IF(N530="zákl. přenesená",J530,0)</f>
        <v>0</v>
      </c>
      <c r="BH530" s="144">
        <f>IF(N530="sníž. přenesená",J530,0)</f>
        <v>0</v>
      </c>
      <c r="BI530" s="144">
        <f>IF(N530="nulová",J530,0)</f>
        <v>0</v>
      </c>
      <c r="BJ530" s="18" t="s">
        <v>81</v>
      </c>
      <c r="BK530" s="144">
        <f>ROUND(I530*H530,2)</f>
        <v>0</v>
      </c>
      <c r="BL530" s="18" t="s">
        <v>309</v>
      </c>
      <c r="BM530" s="143" t="s">
        <v>682</v>
      </c>
    </row>
    <row r="531" spans="2:65" s="1" customFormat="1" ht="19.5">
      <c r="B531" s="33"/>
      <c r="D531" s="145" t="s">
        <v>189</v>
      </c>
      <c r="F531" s="146" t="s">
        <v>683</v>
      </c>
      <c r="I531" s="147"/>
      <c r="L531" s="33"/>
      <c r="M531" s="148"/>
      <c r="T531" s="54"/>
      <c r="AT531" s="18" t="s">
        <v>189</v>
      </c>
      <c r="AU531" s="18" t="s">
        <v>83</v>
      </c>
    </row>
    <row r="532" spans="2:65" s="1" customFormat="1" ht="11.25">
      <c r="B532" s="33"/>
      <c r="D532" s="149" t="s">
        <v>191</v>
      </c>
      <c r="F532" s="150" t="s">
        <v>684</v>
      </c>
      <c r="I532" s="147"/>
      <c r="L532" s="33"/>
      <c r="M532" s="148"/>
      <c r="T532" s="54"/>
      <c r="AT532" s="18" t="s">
        <v>191</v>
      </c>
      <c r="AU532" s="18" t="s">
        <v>83</v>
      </c>
    </row>
    <row r="533" spans="2:65" s="1" customFormat="1" ht="37.9" customHeight="1">
      <c r="B533" s="33"/>
      <c r="C533" s="132" t="s">
        <v>685</v>
      </c>
      <c r="D533" s="132" t="s">
        <v>182</v>
      </c>
      <c r="E533" s="133" t="s">
        <v>686</v>
      </c>
      <c r="F533" s="134" t="s">
        <v>687</v>
      </c>
      <c r="G533" s="135" t="s">
        <v>338</v>
      </c>
      <c r="H533" s="136">
        <v>47.1</v>
      </c>
      <c r="I533" s="137"/>
      <c r="J533" s="138">
        <f>ROUND(I533*H533,2)</f>
        <v>0</v>
      </c>
      <c r="K533" s="134" t="s">
        <v>186</v>
      </c>
      <c r="L533" s="33"/>
      <c r="M533" s="139" t="s">
        <v>19</v>
      </c>
      <c r="N533" s="140" t="s">
        <v>44</v>
      </c>
      <c r="P533" s="141">
        <f>O533*H533</f>
        <v>0</v>
      </c>
      <c r="Q533" s="141">
        <v>5.8E-4</v>
      </c>
      <c r="R533" s="141">
        <f>Q533*H533</f>
        <v>2.7318000000000002E-2</v>
      </c>
      <c r="S533" s="141">
        <v>0</v>
      </c>
      <c r="T533" s="142">
        <f>S533*H533</f>
        <v>0</v>
      </c>
      <c r="AR533" s="143" t="s">
        <v>309</v>
      </c>
      <c r="AT533" s="143" t="s">
        <v>182</v>
      </c>
      <c r="AU533" s="143" t="s">
        <v>83</v>
      </c>
      <c r="AY533" s="18" t="s">
        <v>180</v>
      </c>
      <c r="BE533" s="144">
        <f>IF(N533="základní",J533,0)</f>
        <v>0</v>
      </c>
      <c r="BF533" s="144">
        <f>IF(N533="snížená",J533,0)</f>
        <v>0</v>
      </c>
      <c r="BG533" s="144">
        <f>IF(N533="zákl. přenesená",J533,0)</f>
        <v>0</v>
      </c>
      <c r="BH533" s="144">
        <f>IF(N533="sníž. přenesená",J533,0)</f>
        <v>0</v>
      </c>
      <c r="BI533" s="144">
        <f>IF(N533="nulová",J533,0)</f>
        <v>0</v>
      </c>
      <c r="BJ533" s="18" t="s">
        <v>81</v>
      </c>
      <c r="BK533" s="144">
        <f>ROUND(I533*H533,2)</f>
        <v>0</v>
      </c>
      <c r="BL533" s="18" t="s">
        <v>309</v>
      </c>
      <c r="BM533" s="143" t="s">
        <v>688</v>
      </c>
    </row>
    <row r="534" spans="2:65" s="1" customFormat="1" ht="19.5">
      <c r="B534" s="33"/>
      <c r="D534" s="145" t="s">
        <v>189</v>
      </c>
      <c r="F534" s="146" t="s">
        <v>689</v>
      </c>
      <c r="I534" s="147"/>
      <c r="L534" s="33"/>
      <c r="M534" s="148"/>
      <c r="T534" s="54"/>
      <c r="AT534" s="18" t="s">
        <v>189</v>
      </c>
      <c r="AU534" s="18" t="s">
        <v>83</v>
      </c>
    </row>
    <row r="535" spans="2:65" s="1" customFormat="1" ht="11.25">
      <c r="B535" s="33"/>
      <c r="D535" s="149" t="s">
        <v>191</v>
      </c>
      <c r="F535" s="150" t="s">
        <v>690</v>
      </c>
      <c r="I535" s="147"/>
      <c r="L535" s="33"/>
      <c r="M535" s="148"/>
      <c r="T535" s="54"/>
      <c r="AT535" s="18" t="s">
        <v>191</v>
      </c>
      <c r="AU535" s="18" t="s">
        <v>83</v>
      </c>
    </row>
    <row r="536" spans="2:65" s="12" customFormat="1" ht="11.25">
      <c r="B536" s="151"/>
      <c r="D536" s="145" t="s">
        <v>193</v>
      </c>
      <c r="E536" s="152" t="s">
        <v>19</v>
      </c>
      <c r="F536" s="153" t="s">
        <v>261</v>
      </c>
      <c r="H536" s="152" t="s">
        <v>19</v>
      </c>
      <c r="I536" s="154"/>
      <c r="L536" s="151"/>
      <c r="M536" s="155"/>
      <c r="T536" s="156"/>
      <c r="AT536" s="152" t="s">
        <v>193</v>
      </c>
      <c r="AU536" s="152" t="s">
        <v>83</v>
      </c>
      <c r="AV536" s="12" t="s">
        <v>81</v>
      </c>
      <c r="AW536" s="12" t="s">
        <v>35</v>
      </c>
      <c r="AX536" s="12" t="s">
        <v>73</v>
      </c>
      <c r="AY536" s="152" t="s">
        <v>180</v>
      </c>
    </row>
    <row r="537" spans="2:65" s="13" customFormat="1" ht="22.5">
      <c r="B537" s="157"/>
      <c r="D537" s="145" t="s">
        <v>193</v>
      </c>
      <c r="E537" s="158" t="s">
        <v>19</v>
      </c>
      <c r="F537" s="159" t="s">
        <v>691</v>
      </c>
      <c r="H537" s="160">
        <v>47.1</v>
      </c>
      <c r="I537" s="161"/>
      <c r="L537" s="157"/>
      <c r="M537" s="162"/>
      <c r="T537" s="163"/>
      <c r="AT537" s="158" t="s">
        <v>193</v>
      </c>
      <c r="AU537" s="158" t="s">
        <v>83</v>
      </c>
      <c r="AV537" s="13" t="s">
        <v>83</v>
      </c>
      <c r="AW537" s="13" t="s">
        <v>35</v>
      </c>
      <c r="AX537" s="13" t="s">
        <v>81</v>
      </c>
      <c r="AY537" s="158" t="s">
        <v>180</v>
      </c>
    </row>
    <row r="538" spans="2:65" s="1" customFormat="1" ht="24.2" customHeight="1">
      <c r="B538" s="33"/>
      <c r="C538" s="171" t="s">
        <v>692</v>
      </c>
      <c r="D538" s="171" t="s">
        <v>353</v>
      </c>
      <c r="E538" s="172" t="s">
        <v>693</v>
      </c>
      <c r="F538" s="173" t="s">
        <v>694</v>
      </c>
      <c r="G538" s="174" t="s">
        <v>338</v>
      </c>
      <c r="H538" s="175">
        <v>51.81</v>
      </c>
      <c r="I538" s="176"/>
      <c r="J538" s="177">
        <f>ROUND(I538*H538,2)</f>
        <v>0</v>
      </c>
      <c r="K538" s="173" t="s">
        <v>186</v>
      </c>
      <c r="L538" s="178"/>
      <c r="M538" s="179" t="s">
        <v>19</v>
      </c>
      <c r="N538" s="180" t="s">
        <v>44</v>
      </c>
      <c r="P538" s="141">
        <f>O538*H538</f>
        <v>0</v>
      </c>
      <c r="Q538" s="141">
        <v>2.64E-3</v>
      </c>
      <c r="R538" s="141">
        <f>Q538*H538</f>
        <v>0.13677839999999999</v>
      </c>
      <c r="S538" s="141">
        <v>0</v>
      </c>
      <c r="T538" s="142">
        <f>S538*H538</f>
        <v>0</v>
      </c>
      <c r="AR538" s="143" t="s">
        <v>466</v>
      </c>
      <c r="AT538" s="143" t="s">
        <v>353</v>
      </c>
      <c r="AU538" s="143" t="s">
        <v>83</v>
      </c>
      <c r="AY538" s="18" t="s">
        <v>180</v>
      </c>
      <c r="BE538" s="144">
        <f>IF(N538="základní",J538,0)</f>
        <v>0</v>
      </c>
      <c r="BF538" s="144">
        <f>IF(N538="snížená",J538,0)</f>
        <v>0</v>
      </c>
      <c r="BG538" s="144">
        <f>IF(N538="zákl. přenesená",J538,0)</f>
        <v>0</v>
      </c>
      <c r="BH538" s="144">
        <f>IF(N538="sníž. přenesená",J538,0)</f>
        <v>0</v>
      </c>
      <c r="BI538" s="144">
        <f>IF(N538="nulová",J538,0)</f>
        <v>0</v>
      </c>
      <c r="BJ538" s="18" t="s">
        <v>81</v>
      </c>
      <c r="BK538" s="144">
        <f>ROUND(I538*H538,2)</f>
        <v>0</v>
      </c>
      <c r="BL538" s="18" t="s">
        <v>309</v>
      </c>
      <c r="BM538" s="143" t="s">
        <v>695</v>
      </c>
    </row>
    <row r="539" spans="2:65" s="1" customFormat="1" ht="19.5">
      <c r="B539" s="33"/>
      <c r="D539" s="145" t="s">
        <v>189</v>
      </c>
      <c r="F539" s="146" t="s">
        <v>694</v>
      </c>
      <c r="I539" s="147"/>
      <c r="L539" s="33"/>
      <c r="M539" s="148"/>
      <c r="T539" s="54"/>
      <c r="AT539" s="18" t="s">
        <v>189</v>
      </c>
      <c r="AU539" s="18" t="s">
        <v>83</v>
      </c>
    </row>
    <row r="540" spans="2:65" s="13" customFormat="1" ht="11.25">
      <c r="B540" s="157"/>
      <c r="D540" s="145" t="s">
        <v>193</v>
      </c>
      <c r="F540" s="159" t="s">
        <v>696</v>
      </c>
      <c r="H540" s="160">
        <v>51.81</v>
      </c>
      <c r="I540" s="161"/>
      <c r="L540" s="157"/>
      <c r="M540" s="162"/>
      <c r="T540" s="163"/>
      <c r="AT540" s="158" t="s">
        <v>193</v>
      </c>
      <c r="AU540" s="158" t="s">
        <v>83</v>
      </c>
      <c r="AV540" s="13" t="s">
        <v>83</v>
      </c>
      <c r="AW540" s="13" t="s">
        <v>4</v>
      </c>
      <c r="AX540" s="13" t="s">
        <v>81</v>
      </c>
      <c r="AY540" s="158" t="s">
        <v>180</v>
      </c>
    </row>
    <row r="541" spans="2:65" s="1" customFormat="1" ht="16.5" customHeight="1">
      <c r="B541" s="33"/>
      <c r="C541" s="132" t="s">
        <v>697</v>
      </c>
      <c r="D541" s="132" t="s">
        <v>182</v>
      </c>
      <c r="E541" s="133" t="s">
        <v>698</v>
      </c>
      <c r="F541" s="134" t="s">
        <v>699</v>
      </c>
      <c r="G541" s="135" t="s">
        <v>257</v>
      </c>
      <c r="H541" s="136">
        <v>152.19999999999999</v>
      </c>
      <c r="I541" s="137"/>
      <c r="J541" s="138">
        <f>ROUND(I541*H541,2)</f>
        <v>0</v>
      </c>
      <c r="K541" s="134" t="s">
        <v>186</v>
      </c>
      <c r="L541" s="33"/>
      <c r="M541" s="139" t="s">
        <v>19</v>
      </c>
      <c r="N541" s="140" t="s">
        <v>44</v>
      </c>
      <c r="P541" s="141">
        <f>O541*H541</f>
        <v>0</v>
      </c>
      <c r="Q541" s="141">
        <v>0</v>
      </c>
      <c r="R541" s="141">
        <f>Q541*H541</f>
        <v>0</v>
      </c>
      <c r="S541" s="141">
        <v>3.5299999999999998E-2</v>
      </c>
      <c r="T541" s="142">
        <f>S541*H541</f>
        <v>5.3726599999999989</v>
      </c>
      <c r="AR541" s="143" t="s">
        <v>309</v>
      </c>
      <c r="AT541" s="143" t="s">
        <v>182</v>
      </c>
      <c r="AU541" s="143" t="s">
        <v>83</v>
      </c>
      <c r="AY541" s="18" t="s">
        <v>180</v>
      </c>
      <c r="BE541" s="144">
        <f>IF(N541="základní",J541,0)</f>
        <v>0</v>
      </c>
      <c r="BF541" s="144">
        <f>IF(N541="snížená",J541,0)</f>
        <v>0</v>
      </c>
      <c r="BG541" s="144">
        <f>IF(N541="zákl. přenesená",J541,0)</f>
        <v>0</v>
      </c>
      <c r="BH541" s="144">
        <f>IF(N541="sníž. přenesená",J541,0)</f>
        <v>0</v>
      </c>
      <c r="BI541" s="144">
        <f>IF(N541="nulová",J541,0)</f>
        <v>0</v>
      </c>
      <c r="BJ541" s="18" t="s">
        <v>81</v>
      </c>
      <c r="BK541" s="144">
        <f>ROUND(I541*H541,2)</f>
        <v>0</v>
      </c>
      <c r="BL541" s="18" t="s">
        <v>309</v>
      </c>
      <c r="BM541" s="143" t="s">
        <v>700</v>
      </c>
    </row>
    <row r="542" spans="2:65" s="1" customFormat="1" ht="11.25">
      <c r="B542" s="33"/>
      <c r="D542" s="145" t="s">
        <v>189</v>
      </c>
      <c r="F542" s="146" t="s">
        <v>699</v>
      </c>
      <c r="I542" s="147"/>
      <c r="L542" s="33"/>
      <c r="M542" s="148"/>
      <c r="T542" s="54"/>
      <c r="AT542" s="18" t="s">
        <v>189</v>
      </c>
      <c r="AU542" s="18" t="s">
        <v>83</v>
      </c>
    </row>
    <row r="543" spans="2:65" s="1" customFormat="1" ht="11.25">
      <c r="B543" s="33"/>
      <c r="D543" s="149" t="s">
        <v>191</v>
      </c>
      <c r="F543" s="150" t="s">
        <v>701</v>
      </c>
      <c r="I543" s="147"/>
      <c r="L543" s="33"/>
      <c r="M543" s="148"/>
      <c r="T543" s="54"/>
      <c r="AT543" s="18" t="s">
        <v>191</v>
      </c>
      <c r="AU543" s="18" t="s">
        <v>83</v>
      </c>
    </row>
    <row r="544" spans="2:65" s="12" customFormat="1" ht="11.25">
      <c r="B544" s="151"/>
      <c r="D544" s="145" t="s">
        <v>193</v>
      </c>
      <c r="E544" s="152" t="s">
        <v>19</v>
      </c>
      <c r="F544" s="153" t="s">
        <v>261</v>
      </c>
      <c r="H544" s="152" t="s">
        <v>19</v>
      </c>
      <c r="I544" s="154"/>
      <c r="L544" s="151"/>
      <c r="M544" s="155"/>
      <c r="T544" s="156"/>
      <c r="AT544" s="152" t="s">
        <v>193</v>
      </c>
      <c r="AU544" s="152" t="s">
        <v>83</v>
      </c>
      <c r="AV544" s="12" t="s">
        <v>81</v>
      </c>
      <c r="AW544" s="12" t="s">
        <v>35</v>
      </c>
      <c r="AX544" s="12" t="s">
        <v>73</v>
      </c>
      <c r="AY544" s="152" t="s">
        <v>180</v>
      </c>
    </row>
    <row r="545" spans="2:65" s="13" customFormat="1" ht="11.25">
      <c r="B545" s="157"/>
      <c r="D545" s="145" t="s">
        <v>193</v>
      </c>
      <c r="E545" s="158" t="s">
        <v>19</v>
      </c>
      <c r="F545" s="159" t="s">
        <v>507</v>
      </c>
      <c r="H545" s="160">
        <v>14.6</v>
      </c>
      <c r="I545" s="161"/>
      <c r="L545" s="157"/>
      <c r="M545" s="162"/>
      <c r="T545" s="163"/>
      <c r="AT545" s="158" t="s">
        <v>193</v>
      </c>
      <c r="AU545" s="158" t="s">
        <v>83</v>
      </c>
      <c r="AV545" s="13" t="s">
        <v>83</v>
      </c>
      <c r="AW545" s="13" t="s">
        <v>35</v>
      </c>
      <c r="AX545" s="13" t="s">
        <v>73</v>
      </c>
      <c r="AY545" s="158" t="s">
        <v>180</v>
      </c>
    </row>
    <row r="546" spans="2:65" s="13" customFormat="1" ht="11.25">
      <c r="B546" s="157"/>
      <c r="D546" s="145" t="s">
        <v>193</v>
      </c>
      <c r="E546" s="158" t="s">
        <v>19</v>
      </c>
      <c r="F546" s="159" t="s">
        <v>702</v>
      </c>
      <c r="H546" s="160">
        <v>4.2</v>
      </c>
      <c r="I546" s="161"/>
      <c r="L546" s="157"/>
      <c r="M546" s="162"/>
      <c r="T546" s="163"/>
      <c r="AT546" s="158" t="s">
        <v>193</v>
      </c>
      <c r="AU546" s="158" t="s">
        <v>83</v>
      </c>
      <c r="AV546" s="13" t="s">
        <v>83</v>
      </c>
      <c r="AW546" s="13" t="s">
        <v>35</v>
      </c>
      <c r="AX546" s="13" t="s">
        <v>73</v>
      </c>
      <c r="AY546" s="158" t="s">
        <v>180</v>
      </c>
    </row>
    <row r="547" spans="2:65" s="13" customFormat="1" ht="11.25">
      <c r="B547" s="157"/>
      <c r="D547" s="145" t="s">
        <v>193</v>
      </c>
      <c r="E547" s="158" t="s">
        <v>19</v>
      </c>
      <c r="F547" s="159" t="s">
        <v>509</v>
      </c>
      <c r="H547" s="160">
        <v>18.8</v>
      </c>
      <c r="I547" s="161"/>
      <c r="L547" s="157"/>
      <c r="M547" s="162"/>
      <c r="T547" s="163"/>
      <c r="AT547" s="158" t="s">
        <v>193</v>
      </c>
      <c r="AU547" s="158" t="s">
        <v>83</v>
      </c>
      <c r="AV547" s="13" t="s">
        <v>83</v>
      </c>
      <c r="AW547" s="13" t="s">
        <v>35</v>
      </c>
      <c r="AX547" s="13" t="s">
        <v>73</v>
      </c>
      <c r="AY547" s="158" t="s">
        <v>180</v>
      </c>
    </row>
    <row r="548" spans="2:65" s="13" customFormat="1" ht="11.25">
      <c r="B548" s="157"/>
      <c r="D548" s="145" t="s">
        <v>193</v>
      </c>
      <c r="E548" s="158" t="s">
        <v>19</v>
      </c>
      <c r="F548" s="159" t="s">
        <v>510</v>
      </c>
      <c r="H548" s="160">
        <v>25.8</v>
      </c>
      <c r="I548" s="161"/>
      <c r="L548" s="157"/>
      <c r="M548" s="162"/>
      <c r="T548" s="163"/>
      <c r="AT548" s="158" t="s">
        <v>193</v>
      </c>
      <c r="AU548" s="158" t="s">
        <v>83</v>
      </c>
      <c r="AV548" s="13" t="s">
        <v>83</v>
      </c>
      <c r="AW548" s="13" t="s">
        <v>35</v>
      </c>
      <c r="AX548" s="13" t="s">
        <v>73</v>
      </c>
      <c r="AY548" s="158" t="s">
        <v>180</v>
      </c>
    </row>
    <row r="549" spans="2:65" s="13" customFormat="1" ht="11.25">
      <c r="B549" s="157"/>
      <c r="D549" s="145" t="s">
        <v>193</v>
      </c>
      <c r="E549" s="158" t="s">
        <v>19</v>
      </c>
      <c r="F549" s="159" t="s">
        <v>511</v>
      </c>
      <c r="H549" s="160">
        <v>17.2</v>
      </c>
      <c r="I549" s="161"/>
      <c r="L549" s="157"/>
      <c r="M549" s="162"/>
      <c r="T549" s="163"/>
      <c r="AT549" s="158" t="s">
        <v>193</v>
      </c>
      <c r="AU549" s="158" t="s">
        <v>83</v>
      </c>
      <c r="AV549" s="13" t="s">
        <v>83</v>
      </c>
      <c r="AW549" s="13" t="s">
        <v>35</v>
      </c>
      <c r="AX549" s="13" t="s">
        <v>73</v>
      </c>
      <c r="AY549" s="158" t="s">
        <v>180</v>
      </c>
    </row>
    <row r="550" spans="2:65" s="13" customFormat="1" ht="11.25">
      <c r="B550" s="157"/>
      <c r="D550" s="145" t="s">
        <v>193</v>
      </c>
      <c r="E550" s="158" t="s">
        <v>19</v>
      </c>
      <c r="F550" s="159" t="s">
        <v>512</v>
      </c>
      <c r="H550" s="160">
        <v>17.5</v>
      </c>
      <c r="I550" s="161"/>
      <c r="L550" s="157"/>
      <c r="M550" s="162"/>
      <c r="T550" s="163"/>
      <c r="AT550" s="158" t="s">
        <v>193</v>
      </c>
      <c r="AU550" s="158" t="s">
        <v>83</v>
      </c>
      <c r="AV550" s="13" t="s">
        <v>83</v>
      </c>
      <c r="AW550" s="13" t="s">
        <v>35</v>
      </c>
      <c r="AX550" s="13" t="s">
        <v>73</v>
      </c>
      <c r="AY550" s="158" t="s">
        <v>180</v>
      </c>
    </row>
    <row r="551" spans="2:65" s="13" customFormat="1" ht="11.25">
      <c r="B551" s="157"/>
      <c r="D551" s="145" t="s">
        <v>193</v>
      </c>
      <c r="E551" s="158" t="s">
        <v>19</v>
      </c>
      <c r="F551" s="159" t="s">
        <v>514</v>
      </c>
      <c r="H551" s="160">
        <v>5.7</v>
      </c>
      <c r="I551" s="161"/>
      <c r="L551" s="157"/>
      <c r="M551" s="162"/>
      <c r="T551" s="163"/>
      <c r="AT551" s="158" t="s">
        <v>193</v>
      </c>
      <c r="AU551" s="158" t="s">
        <v>83</v>
      </c>
      <c r="AV551" s="13" t="s">
        <v>83</v>
      </c>
      <c r="AW551" s="13" t="s">
        <v>35</v>
      </c>
      <c r="AX551" s="13" t="s">
        <v>73</v>
      </c>
      <c r="AY551" s="158" t="s">
        <v>180</v>
      </c>
    </row>
    <row r="552" spans="2:65" s="13" customFormat="1" ht="11.25">
      <c r="B552" s="157"/>
      <c r="D552" s="145" t="s">
        <v>193</v>
      </c>
      <c r="E552" s="158" t="s">
        <v>19</v>
      </c>
      <c r="F552" s="159" t="s">
        <v>516</v>
      </c>
      <c r="H552" s="160">
        <v>5.7</v>
      </c>
      <c r="I552" s="161"/>
      <c r="L552" s="157"/>
      <c r="M552" s="162"/>
      <c r="T552" s="163"/>
      <c r="AT552" s="158" t="s">
        <v>193</v>
      </c>
      <c r="AU552" s="158" t="s">
        <v>83</v>
      </c>
      <c r="AV552" s="13" t="s">
        <v>83</v>
      </c>
      <c r="AW552" s="13" t="s">
        <v>35</v>
      </c>
      <c r="AX552" s="13" t="s">
        <v>73</v>
      </c>
      <c r="AY552" s="158" t="s">
        <v>180</v>
      </c>
    </row>
    <row r="553" spans="2:65" s="13" customFormat="1" ht="11.25">
      <c r="B553" s="157"/>
      <c r="D553" s="145" t="s">
        <v>193</v>
      </c>
      <c r="E553" s="158" t="s">
        <v>19</v>
      </c>
      <c r="F553" s="159" t="s">
        <v>518</v>
      </c>
      <c r="H553" s="160">
        <v>17.8</v>
      </c>
      <c r="I553" s="161"/>
      <c r="L553" s="157"/>
      <c r="M553" s="162"/>
      <c r="T553" s="163"/>
      <c r="AT553" s="158" t="s">
        <v>193</v>
      </c>
      <c r="AU553" s="158" t="s">
        <v>83</v>
      </c>
      <c r="AV553" s="13" t="s">
        <v>83</v>
      </c>
      <c r="AW553" s="13" t="s">
        <v>35</v>
      </c>
      <c r="AX553" s="13" t="s">
        <v>73</v>
      </c>
      <c r="AY553" s="158" t="s">
        <v>180</v>
      </c>
    </row>
    <row r="554" spans="2:65" s="13" customFormat="1" ht="11.25">
      <c r="B554" s="157"/>
      <c r="D554" s="145" t="s">
        <v>193</v>
      </c>
      <c r="E554" s="158" t="s">
        <v>19</v>
      </c>
      <c r="F554" s="159" t="s">
        <v>521</v>
      </c>
      <c r="H554" s="160">
        <v>13.8</v>
      </c>
      <c r="I554" s="161"/>
      <c r="L554" s="157"/>
      <c r="M554" s="162"/>
      <c r="T554" s="163"/>
      <c r="AT554" s="158" t="s">
        <v>193</v>
      </c>
      <c r="AU554" s="158" t="s">
        <v>83</v>
      </c>
      <c r="AV554" s="13" t="s">
        <v>83</v>
      </c>
      <c r="AW554" s="13" t="s">
        <v>35</v>
      </c>
      <c r="AX554" s="13" t="s">
        <v>73</v>
      </c>
      <c r="AY554" s="158" t="s">
        <v>180</v>
      </c>
    </row>
    <row r="555" spans="2:65" s="13" customFormat="1" ht="11.25">
      <c r="B555" s="157"/>
      <c r="D555" s="145" t="s">
        <v>193</v>
      </c>
      <c r="E555" s="158" t="s">
        <v>19</v>
      </c>
      <c r="F555" s="159" t="s">
        <v>524</v>
      </c>
      <c r="H555" s="160">
        <v>8.1</v>
      </c>
      <c r="I555" s="161"/>
      <c r="L555" s="157"/>
      <c r="M555" s="162"/>
      <c r="T555" s="163"/>
      <c r="AT555" s="158" t="s">
        <v>193</v>
      </c>
      <c r="AU555" s="158" t="s">
        <v>83</v>
      </c>
      <c r="AV555" s="13" t="s">
        <v>83</v>
      </c>
      <c r="AW555" s="13" t="s">
        <v>35</v>
      </c>
      <c r="AX555" s="13" t="s">
        <v>73</v>
      </c>
      <c r="AY555" s="158" t="s">
        <v>180</v>
      </c>
    </row>
    <row r="556" spans="2:65" s="13" customFormat="1" ht="11.25">
      <c r="B556" s="157"/>
      <c r="D556" s="145" t="s">
        <v>193</v>
      </c>
      <c r="E556" s="158" t="s">
        <v>19</v>
      </c>
      <c r="F556" s="159" t="s">
        <v>525</v>
      </c>
      <c r="H556" s="160">
        <v>3</v>
      </c>
      <c r="I556" s="161"/>
      <c r="L556" s="157"/>
      <c r="M556" s="162"/>
      <c r="T556" s="163"/>
      <c r="AT556" s="158" t="s">
        <v>193</v>
      </c>
      <c r="AU556" s="158" t="s">
        <v>83</v>
      </c>
      <c r="AV556" s="13" t="s">
        <v>83</v>
      </c>
      <c r="AW556" s="13" t="s">
        <v>35</v>
      </c>
      <c r="AX556" s="13" t="s">
        <v>73</v>
      </c>
      <c r="AY556" s="158" t="s">
        <v>180</v>
      </c>
    </row>
    <row r="557" spans="2:65" s="14" customFormat="1" ht="11.25">
      <c r="B557" s="164"/>
      <c r="D557" s="145" t="s">
        <v>193</v>
      </c>
      <c r="E557" s="165" t="s">
        <v>19</v>
      </c>
      <c r="F557" s="166" t="s">
        <v>264</v>
      </c>
      <c r="H557" s="167">
        <v>152.19999999999999</v>
      </c>
      <c r="I557" s="168"/>
      <c r="L557" s="164"/>
      <c r="M557" s="169"/>
      <c r="T557" s="170"/>
      <c r="AT557" s="165" t="s">
        <v>193</v>
      </c>
      <c r="AU557" s="165" t="s">
        <v>83</v>
      </c>
      <c r="AV557" s="14" t="s">
        <v>187</v>
      </c>
      <c r="AW557" s="14" t="s">
        <v>35</v>
      </c>
      <c r="AX557" s="14" t="s">
        <v>81</v>
      </c>
      <c r="AY557" s="165" t="s">
        <v>180</v>
      </c>
    </row>
    <row r="558" spans="2:65" s="1" customFormat="1" ht="24.2" customHeight="1">
      <c r="B558" s="33"/>
      <c r="C558" s="132" t="s">
        <v>703</v>
      </c>
      <c r="D558" s="132" t="s">
        <v>182</v>
      </c>
      <c r="E558" s="133" t="s">
        <v>704</v>
      </c>
      <c r="F558" s="134" t="s">
        <v>705</v>
      </c>
      <c r="G558" s="135" t="s">
        <v>257</v>
      </c>
      <c r="H558" s="136">
        <v>95.16</v>
      </c>
      <c r="I558" s="137"/>
      <c r="J558" s="138">
        <f>ROUND(I558*H558,2)</f>
        <v>0</v>
      </c>
      <c r="K558" s="134" t="s">
        <v>186</v>
      </c>
      <c r="L558" s="33"/>
      <c r="M558" s="139" t="s">
        <v>19</v>
      </c>
      <c r="N558" s="140" t="s">
        <v>44</v>
      </c>
      <c r="P558" s="141">
        <f>O558*H558</f>
        <v>0</v>
      </c>
      <c r="Q558" s="141">
        <v>3.2000000000000002E-3</v>
      </c>
      <c r="R558" s="141">
        <f>Q558*H558</f>
        <v>0.304512</v>
      </c>
      <c r="S558" s="141">
        <v>0</v>
      </c>
      <c r="T558" s="142">
        <f>S558*H558</f>
        <v>0</v>
      </c>
      <c r="AR558" s="143" t="s">
        <v>309</v>
      </c>
      <c r="AT558" s="143" t="s">
        <v>182</v>
      </c>
      <c r="AU558" s="143" t="s">
        <v>83</v>
      </c>
      <c r="AY558" s="18" t="s">
        <v>180</v>
      </c>
      <c r="BE558" s="144">
        <f>IF(N558="základní",J558,0)</f>
        <v>0</v>
      </c>
      <c r="BF558" s="144">
        <f>IF(N558="snížená",J558,0)</f>
        <v>0</v>
      </c>
      <c r="BG558" s="144">
        <f>IF(N558="zákl. přenesená",J558,0)</f>
        <v>0</v>
      </c>
      <c r="BH558" s="144">
        <f>IF(N558="sníž. přenesená",J558,0)</f>
        <v>0</v>
      </c>
      <c r="BI558" s="144">
        <f>IF(N558="nulová",J558,0)</f>
        <v>0</v>
      </c>
      <c r="BJ558" s="18" t="s">
        <v>81</v>
      </c>
      <c r="BK558" s="144">
        <f>ROUND(I558*H558,2)</f>
        <v>0</v>
      </c>
      <c r="BL558" s="18" t="s">
        <v>309</v>
      </c>
      <c r="BM558" s="143" t="s">
        <v>706</v>
      </c>
    </row>
    <row r="559" spans="2:65" s="1" customFormat="1" ht="19.5">
      <c r="B559" s="33"/>
      <c r="D559" s="145" t="s">
        <v>189</v>
      </c>
      <c r="F559" s="146" t="s">
        <v>707</v>
      </c>
      <c r="I559" s="147"/>
      <c r="L559" s="33"/>
      <c r="M559" s="148"/>
      <c r="T559" s="54"/>
      <c r="AT559" s="18" t="s">
        <v>189</v>
      </c>
      <c r="AU559" s="18" t="s">
        <v>83</v>
      </c>
    </row>
    <row r="560" spans="2:65" s="1" customFormat="1" ht="11.25">
      <c r="B560" s="33"/>
      <c r="D560" s="149" t="s">
        <v>191</v>
      </c>
      <c r="F560" s="150" t="s">
        <v>708</v>
      </c>
      <c r="I560" s="147"/>
      <c r="L560" s="33"/>
      <c r="M560" s="148"/>
      <c r="T560" s="54"/>
      <c r="AT560" s="18" t="s">
        <v>191</v>
      </c>
      <c r="AU560" s="18" t="s">
        <v>83</v>
      </c>
    </row>
    <row r="561" spans="2:65" s="1" customFormat="1" ht="24.2" customHeight="1">
      <c r="B561" s="33"/>
      <c r="C561" s="171" t="s">
        <v>709</v>
      </c>
      <c r="D561" s="171" t="s">
        <v>353</v>
      </c>
      <c r="E561" s="172" t="s">
        <v>710</v>
      </c>
      <c r="F561" s="173" t="s">
        <v>711</v>
      </c>
      <c r="G561" s="174" t="s">
        <v>257</v>
      </c>
      <c r="H561" s="175">
        <v>104.676</v>
      </c>
      <c r="I561" s="176"/>
      <c r="J561" s="177">
        <f>ROUND(I561*H561,2)</f>
        <v>0</v>
      </c>
      <c r="K561" s="173" t="s">
        <v>186</v>
      </c>
      <c r="L561" s="178"/>
      <c r="M561" s="179" t="s">
        <v>19</v>
      </c>
      <c r="N561" s="180" t="s">
        <v>44</v>
      </c>
      <c r="P561" s="141">
        <f>O561*H561</f>
        <v>0</v>
      </c>
      <c r="Q561" s="141">
        <v>2.1999999999999999E-2</v>
      </c>
      <c r="R561" s="141">
        <f>Q561*H561</f>
        <v>2.3028719999999998</v>
      </c>
      <c r="S561" s="141">
        <v>0</v>
      </c>
      <c r="T561" s="142">
        <f>S561*H561</f>
        <v>0</v>
      </c>
      <c r="AR561" s="143" t="s">
        <v>466</v>
      </c>
      <c r="AT561" s="143" t="s">
        <v>353</v>
      </c>
      <c r="AU561" s="143" t="s">
        <v>83</v>
      </c>
      <c r="AY561" s="18" t="s">
        <v>180</v>
      </c>
      <c r="BE561" s="144">
        <f>IF(N561="základní",J561,0)</f>
        <v>0</v>
      </c>
      <c r="BF561" s="144">
        <f>IF(N561="snížená",J561,0)</f>
        <v>0</v>
      </c>
      <c r="BG561" s="144">
        <f>IF(N561="zákl. přenesená",J561,0)</f>
        <v>0</v>
      </c>
      <c r="BH561" s="144">
        <f>IF(N561="sníž. přenesená",J561,0)</f>
        <v>0</v>
      </c>
      <c r="BI561" s="144">
        <f>IF(N561="nulová",J561,0)</f>
        <v>0</v>
      </c>
      <c r="BJ561" s="18" t="s">
        <v>81</v>
      </c>
      <c r="BK561" s="144">
        <f>ROUND(I561*H561,2)</f>
        <v>0</v>
      </c>
      <c r="BL561" s="18" t="s">
        <v>309</v>
      </c>
      <c r="BM561" s="143" t="s">
        <v>712</v>
      </c>
    </row>
    <row r="562" spans="2:65" s="1" customFormat="1" ht="19.5">
      <c r="B562" s="33"/>
      <c r="D562" s="145" t="s">
        <v>189</v>
      </c>
      <c r="F562" s="146" t="s">
        <v>711</v>
      </c>
      <c r="I562" s="147"/>
      <c r="L562" s="33"/>
      <c r="M562" s="148"/>
      <c r="T562" s="54"/>
      <c r="AT562" s="18" t="s">
        <v>189</v>
      </c>
      <c r="AU562" s="18" t="s">
        <v>83</v>
      </c>
    </row>
    <row r="563" spans="2:65" s="13" customFormat="1" ht="11.25">
      <c r="B563" s="157"/>
      <c r="D563" s="145" t="s">
        <v>193</v>
      </c>
      <c r="F563" s="159" t="s">
        <v>713</v>
      </c>
      <c r="H563" s="160">
        <v>104.676</v>
      </c>
      <c r="I563" s="161"/>
      <c r="L563" s="157"/>
      <c r="M563" s="162"/>
      <c r="T563" s="163"/>
      <c r="AT563" s="158" t="s">
        <v>193</v>
      </c>
      <c r="AU563" s="158" t="s">
        <v>83</v>
      </c>
      <c r="AV563" s="13" t="s">
        <v>83</v>
      </c>
      <c r="AW563" s="13" t="s">
        <v>4</v>
      </c>
      <c r="AX563" s="13" t="s">
        <v>81</v>
      </c>
      <c r="AY563" s="158" t="s">
        <v>180</v>
      </c>
    </row>
    <row r="564" spans="2:65" s="1" customFormat="1" ht="24.2" customHeight="1">
      <c r="B564" s="33"/>
      <c r="C564" s="132" t="s">
        <v>714</v>
      </c>
      <c r="D564" s="132" t="s">
        <v>182</v>
      </c>
      <c r="E564" s="133" t="s">
        <v>715</v>
      </c>
      <c r="F564" s="134" t="s">
        <v>716</v>
      </c>
      <c r="G564" s="135" t="s">
        <v>257</v>
      </c>
      <c r="H564" s="136">
        <v>30.36</v>
      </c>
      <c r="I564" s="137"/>
      <c r="J564" s="138">
        <f>ROUND(I564*H564,2)</f>
        <v>0</v>
      </c>
      <c r="K564" s="134" t="s">
        <v>186</v>
      </c>
      <c r="L564" s="33"/>
      <c r="M564" s="139" t="s">
        <v>19</v>
      </c>
      <c r="N564" s="140" t="s">
        <v>44</v>
      </c>
      <c r="P564" s="141">
        <f>O564*H564</f>
        <v>0</v>
      </c>
      <c r="Q564" s="141">
        <v>1.5E-3</v>
      </c>
      <c r="R564" s="141">
        <f>Q564*H564</f>
        <v>4.5539999999999997E-2</v>
      </c>
      <c r="S564" s="141">
        <v>0</v>
      </c>
      <c r="T564" s="142">
        <f>S564*H564</f>
        <v>0</v>
      </c>
      <c r="AR564" s="143" t="s">
        <v>309</v>
      </c>
      <c r="AT564" s="143" t="s">
        <v>182</v>
      </c>
      <c r="AU564" s="143" t="s">
        <v>83</v>
      </c>
      <c r="AY564" s="18" t="s">
        <v>180</v>
      </c>
      <c r="BE564" s="144">
        <f>IF(N564="základní",J564,0)</f>
        <v>0</v>
      </c>
      <c r="BF564" s="144">
        <f>IF(N564="snížená",J564,0)</f>
        <v>0</v>
      </c>
      <c r="BG564" s="144">
        <f>IF(N564="zákl. přenesená",J564,0)</f>
        <v>0</v>
      </c>
      <c r="BH564" s="144">
        <f>IF(N564="sníž. přenesená",J564,0)</f>
        <v>0</v>
      </c>
      <c r="BI564" s="144">
        <f>IF(N564="nulová",J564,0)</f>
        <v>0</v>
      </c>
      <c r="BJ564" s="18" t="s">
        <v>81</v>
      </c>
      <c r="BK564" s="144">
        <f>ROUND(I564*H564,2)</f>
        <v>0</v>
      </c>
      <c r="BL564" s="18" t="s">
        <v>309</v>
      </c>
      <c r="BM564" s="143" t="s">
        <v>717</v>
      </c>
    </row>
    <row r="565" spans="2:65" s="1" customFormat="1" ht="11.25">
      <c r="B565" s="33"/>
      <c r="D565" s="145" t="s">
        <v>189</v>
      </c>
      <c r="F565" s="146" t="s">
        <v>718</v>
      </c>
      <c r="I565" s="147"/>
      <c r="L565" s="33"/>
      <c r="M565" s="148"/>
      <c r="T565" s="54"/>
      <c r="AT565" s="18" t="s">
        <v>189</v>
      </c>
      <c r="AU565" s="18" t="s">
        <v>83</v>
      </c>
    </row>
    <row r="566" spans="2:65" s="1" customFormat="1" ht="11.25">
      <c r="B566" s="33"/>
      <c r="D566" s="149" t="s">
        <v>191</v>
      </c>
      <c r="F566" s="150" t="s">
        <v>719</v>
      </c>
      <c r="I566" s="147"/>
      <c r="L566" s="33"/>
      <c r="M566" s="148"/>
      <c r="T566" s="54"/>
      <c r="AT566" s="18" t="s">
        <v>191</v>
      </c>
      <c r="AU566" s="18" t="s">
        <v>83</v>
      </c>
    </row>
    <row r="567" spans="2:65" s="12" customFormat="1" ht="11.25">
      <c r="B567" s="151"/>
      <c r="D567" s="145" t="s">
        <v>193</v>
      </c>
      <c r="E567" s="152" t="s">
        <v>19</v>
      </c>
      <c r="F567" s="153" t="s">
        <v>261</v>
      </c>
      <c r="H567" s="152" t="s">
        <v>19</v>
      </c>
      <c r="I567" s="154"/>
      <c r="L567" s="151"/>
      <c r="M567" s="155"/>
      <c r="T567" s="156"/>
      <c r="AT567" s="152" t="s">
        <v>193</v>
      </c>
      <c r="AU567" s="152" t="s">
        <v>83</v>
      </c>
      <c r="AV567" s="12" t="s">
        <v>81</v>
      </c>
      <c r="AW567" s="12" t="s">
        <v>35</v>
      </c>
      <c r="AX567" s="12" t="s">
        <v>73</v>
      </c>
      <c r="AY567" s="152" t="s">
        <v>180</v>
      </c>
    </row>
    <row r="568" spans="2:65" s="13" customFormat="1" ht="11.25">
      <c r="B568" s="157"/>
      <c r="D568" s="145" t="s">
        <v>193</v>
      </c>
      <c r="E568" s="158" t="s">
        <v>19</v>
      </c>
      <c r="F568" s="159" t="s">
        <v>318</v>
      </c>
      <c r="H568" s="160">
        <v>1.53</v>
      </c>
      <c r="I568" s="161"/>
      <c r="L568" s="157"/>
      <c r="M568" s="162"/>
      <c r="T568" s="163"/>
      <c r="AT568" s="158" t="s">
        <v>193</v>
      </c>
      <c r="AU568" s="158" t="s">
        <v>83</v>
      </c>
      <c r="AV568" s="13" t="s">
        <v>83</v>
      </c>
      <c r="AW568" s="13" t="s">
        <v>35</v>
      </c>
      <c r="AX568" s="13" t="s">
        <v>73</v>
      </c>
      <c r="AY568" s="158" t="s">
        <v>180</v>
      </c>
    </row>
    <row r="569" spans="2:65" s="13" customFormat="1" ht="11.25">
      <c r="B569" s="157"/>
      <c r="D569" s="145" t="s">
        <v>193</v>
      </c>
      <c r="E569" s="158" t="s">
        <v>19</v>
      </c>
      <c r="F569" s="159" t="s">
        <v>319</v>
      </c>
      <c r="H569" s="160">
        <v>1.63</v>
      </c>
      <c r="I569" s="161"/>
      <c r="L569" s="157"/>
      <c r="M569" s="162"/>
      <c r="T569" s="163"/>
      <c r="AT569" s="158" t="s">
        <v>193</v>
      </c>
      <c r="AU569" s="158" t="s">
        <v>83</v>
      </c>
      <c r="AV569" s="13" t="s">
        <v>83</v>
      </c>
      <c r="AW569" s="13" t="s">
        <v>35</v>
      </c>
      <c r="AX569" s="13" t="s">
        <v>73</v>
      </c>
      <c r="AY569" s="158" t="s">
        <v>180</v>
      </c>
    </row>
    <row r="570" spans="2:65" s="13" customFormat="1" ht="11.25">
      <c r="B570" s="157"/>
      <c r="D570" s="145" t="s">
        <v>193</v>
      </c>
      <c r="E570" s="158" t="s">
        <v>19</v>
      </c>
      <c r="F570" s="159" t="s">
        <v>322</v>
      </c>
      <c r="H570" s="160">
        <v>1.46</v>
      </c>
      <c r="I570" s="161"/>
      <c r="L570" s="157"/>
      <c r="M570" s="162"/>
      <c r="T570" s="163"/>
      <c r="AT570" s="158" t="s">
        <v>193</v>
      </c>
      <c r="AU570" s="158" t="s">
        <v>83</v>
      </c>
      <c r="AV570" s="13" t="s">
        <v>83</v>
      </c>
      <c r="AW570" s="13" t="s">
        <v>35</v>
      </c>
      <c r="AX570" s="13" t="s">
        <v>73</v>
      </c>
      <c r="AY570" s="158" t="s">
        <v>180</v>
      </c>
    </row>
    <row r="571" spans="2:65" s="13" customFormat="1" ht="11.25">
      <c r="B571" s="157"/>
      <c r="D571" s="145" t="s">
        <v>193</v>
      </c>
      <c r="E571" s="158" t="s">
        <v>19</v>
      </c>
      <c r="F571" s="159" t="s">
        <v>323</v>
      </c>
      <c r="H571" s="160">
        <v>1.53</v>
      </c>
      <c r="I571" s="161"/>
      <c r="L571" s="157"/>
      <c r="M571" s="162"/>
      <c r="T571" s="163"/>
      <c r="AT571" s="158" t="s">
        <v>193</v>
      </c>
      <c r="AU571" s="158" t="s">
        <v>83</v>
      </c>
      <c r="AV571" s="13" t="s">
        <v>83</v>
      </c>
      <c r="AW571" s="13" t="s">
        <v>35</v>
      </c>
      <c r="AX571" s="13" t="s">
        <v>73</v>
      </c>
      <c r="AY571" s="158" t="s">
        <v>180</v>
      </c>
    </row>
    <row r="572" spans="2:65" s="13" customFormat="1" ht="11.25">
      <c r="B572" s="157"/>
      <c r="D572" s="145" t="s">
        <v>193</v>
      </c>
      <c r="E572" s="158" t="s">
        <v>19</v>
      </c>
      <c r="F572" s="159" t="s">
        <v>324</v>
      </c>
      <c r="H572" s="160">
        <v>18.309999999999999</v>
      </c>
      <c r="I572" s="161"/>
      <c r="L572" s="157"/>
      <c r="M572" s="162"/>
      <c r="T572" s="163"/>
      <c r="AT572" s="158" t="s">
        <v>193</v>
      </c>
      <c r="AU572" s="158" t="s">
        <v>83</v>
      </c>
      <c r="AV572" s="13" t="s">
        <v>83</v>
      </c>
      <c r="AW572" s="13" t="s">
        <v>35</v>
      </c>
      <c r="AX572" s="13" t="s">
        <v>73</v>
      </c>
      <c r="AY572" s="158" t="s">
        <v>180</v>
      </c>
    </row>
    <row r="573" spans="2:65" s="13" customFormat="1" ht="11.25">
      <c r="B573" s="157"/>
      <c r="D573" s="145" t="s">
        <v>193</v>
      </c>
      <c r="E573" s="158" t="s">
        <v>19</v>
      </c>
      <c r="F573" s="159" t="s">
        <v>331</v>
      </c>
      <c r="H573" s="160">
        <v>5.9</v>
      </c>
      <c r="I573" s="161"/>
      <c r="L573" s="157"/>
      <c r="M573" s="162"/>
      <c r="T573" s="163"/>
      <c r="AT573" s="158" t="s">
        <v>193</v>
      </c>
      <c r="AU573" s="158" t="s">
        <v>83</v>
      </c>
      <c r="AV573" s="13" t="s">
        <v>83</v>
      </c>
      <c r="AW573" s="13" t="s">
        <v>35</v>
      </c>
      <c r="AX573" s="13" t="s">
        <v>73</v>
      </c>
      <c r="AY573" s="158" t="s">
        <v>180</v>
      </c>
    </row>
    <row r="574" spans="2:65" s="14" customFormat="1" ht="11.25">
      <c r="B574" s="164"/>
      <c r="D574" s="145" t="s">
        <v>193</v>
      </c>
      <c r="E574" s="165" t="s">
        <v>19</v>
      </c>
      <c r="F574" s="166" t="s">
        <v>264</v>
      </c>
      <c r="H574" s="167">
        <v>30.36</v>
      </c>
      <c r="I574" s="168"/>
      <c r="L574" s="164"/>
      <c r="M574" s="169"/>
      <c r="T574" s="170"/>
      <c r="AT574" s="165" t="s">
        <v>193</v>
      </c>
      <c r="AU574" s="165" t="s">
        <v>83</v>
      </c>
      <c r="AV574" s="14" t="s">
        <v>187</v>
      </c>
      <c r="AW574" s="14" t="s">
        <v>35</v>
      </c>
      <c r="AX574" s="14" t="s">
        <v>81</v>
      </c>
      <c r="AY574" s="165" t="s">
        <v>180</v>
      </c>
    </row>
    <row r="575" spans="2:65" s="1" customFormat="1" ht="16.5" customHeight="1">
      <c r="B575" s="33"/>
      <c r="C575" s="132" t="s">
        <v>720</v>
      </c>
      <c r="D575" s="132" t="s">
        <v>182</v>
      </c>
      <c r="E575" s="133" t="s">
        <v>721</v>
      </c>
      <c r="F575" s="134" t="s">
        <v>722</v>
      </c>
      <c r="G575" s="135" t="s">
        <v>338</v>
      </c>
      <c r="H575" s="136">
        <v>130.5</v>
      </c>
      <c r="I575" s="137"/>
      <c r="J575" s="138">
        <f>ROUND(I575*H575,2)</f>
        <v>0</v>
      </c>
      <c r="K575" s="134" t="s">
        <v>186</v>
      </c>
      <c r="L575" s="33"/>
      <c r="M575" s="139" t="s">
        <v>19</v>
      </c>
      <c r="N575" s="140" t="s">
        <v>44</v>
      </c>
      <c r="P575" s="141">
        <f>O575*H575</f>
        <v>0</v>
      </c>
      <c r="Q575" s="141">
        <v>1.42E-3</v>
      </c>
      <c r="R575" s="141">
        <f>Q575*H575</f>
        <v>0.18531</v>
      </c>
      <c r="S575" s="141">
        <v>0</v>
      </c>
      <c r="T575" s="142">
        <f>S575*H575</f>
        <v>0</v>
      </c>
      <c r="AR575" s="143" t="s">
        <v>309</v>
      </c>
      <c r="AT575" s="143" t="s">
        <v>182</v>
      </c>
      <c r="AU575" s="143" t="s">
        <v>83</v>
      </c>
      <c r="AY575" s="18" t="s">
        <v>180</v>
      </c>
      <c r="BE575" s="144">
        <f>IF(N575="základní",J575,0)</f>
        <v>0</v>
      </c>
      <c r="BF575" s="144">
        <f>IF(N575="snížená",J575,0)</f>
        <v>0</v>
      </c>
      <c r="BG575" s="144">
        <f>IF(N575="zákl. přenesená",J575,0)</f>
        <v>0</v>
      </c>
      <c r="BH575" s="144">
        <f>IF(N575="sníž. přenesená",J575,0)</f>
        <v>0</v>
      </c>
      <c r="BI575" s="144">
        <f>IF(N575="nulová",J575,0)</f>
        <v>0</v>
      </c>
      <c r="BJ575" s="18" t="s">
        <v>81</v>
      </c>
      <c r="BK575" s="144">
        <f>ROUND(I575*H575,2)</f>
        <v>0</v>
      </c>
      <c r="BL575" s="18" t="s">
        <v>309</v>
      </c>
      <c r="BM575" s="143" t="s">
        <v>723</v>
      </c>
    </row>
    <row r="576" spans="2:65" s="1" customFormat="1" ht="19.5">
      <c r="B576" s="33"/>
      <c r="D576" s="145" t="s">
        <v>189</v>
      </c>
      <c r="F576" s="146" t="s">
        <v>724</v>
      </c>
      <c r="I576" s="147"/>
      <c r="L576" s="33"/>
      <c r="M576" s="148"/>
      <c r="T576" s="54"/>
      <c r="AT576" s="18" t="s">
        <v>189</v>
      </c>
      <c r="AU576" s="18" t="s">
        <v>83</v>
      </c>
    </row>
    <row r="577" spans="2:65" s="1" customFormat="1" ht="11.25">
      <c r="B577" s="33"/>
      <c r="D577" s="149" t="s">
        <v>191</v>
      </c>
      <c r="F577" s="150" t="s">
        <v>725</v>
      </c>
      <c r="I577" s="147"/>
      <c r="L577" s="33"/>
      <c r="M577" s="148"/>
      <c r="T577" s="54"/>
      <c r="AT577" s="18" t="s">
        <v>191</v>
      </c>
      <c r="AU577" s="18" t="s">
        <v>83</v>
      </c>
    </row>
    <row r="578" spans="2:65" s="12" customFormat="1" ht="11.25">
      <c r="B578" s="151"/>
      <c r="D578" s="145" t="s">
        <v>193</v>
      </c>
      <c r="E578" s="152" t="s">
        <v>19</v>
      </c>
      <c r="F578" s="153" t="s">
        <v>261</v>
      </c>
      <c r="H578" s="152" t="s">
        <v>19</v>
      </c>
      <c r="I578" s="154"/>
      <c r="L578" s="151"/>
      <c r="M578" s="155"/>
      <c r="T578" s="156"/>
      <c r="AT578" s="152" t="s">
        <v>193</v>
      </c>
      <c r="AU578" s="152" t="s">
        <v>83</v>
      </c>
      <c r="AV578" s="12" t="s">
        <v>81</v>
      </c>
      <c r="AW578" s="12" t="s">
        <v>35</v>
      </c>
      <c r="AX578" s="12" t="s">
        <v>73</v>
      </c>
      <c r="AY578" s="152" t="s">
        <v>180</v>
      </c>
    </row>
    <row r="579" spans="2:65" s="13" customFormat="1" ht="22.5">
      <c r="B579" s="157"/>
      <c r="D579" s="145" t="s">
        <v>193</v>
      </c>
      <c r="E579" s="158" t="s">
        <v>19</v>
      </c>
      <c r="F579" s="159" t="s">
        <v>726</v>
      </c>
      <c r="H579" s="160">
        <v>130.5</v>
      </c>
      <c r="I579" s="161"/>
      <c r="L579" s="157"/>
      <c r="M579" s="162"/>
      <c r="T579" s="163"/>
      <c r="AT579" s="158" t="s">
        <v>193</v>
      </c>
      <c r="AU579" s="158" t="s">
        <v>83</v>
      </c>
      <c r="AV579" s="13" t="s">
        <v>83</v>
      </c>
      <c r="AW579" s="13" t="s">
        <v>35</v>
      </c>
      <c r="AX579" s="13" t="s">
        <v>81</v>
      </c>
      <c r="AY579" s="158" t="s">
        <v>180</v>
      </c>
    </row>
    <row r="580" spans="2:65" s="1" customFormat="1" ht="33" customHeight="1">
      <c r="B580" s="33"/>
      <c r="C580" s="132" t="s">
        <v>727</v>
      </c>
      <c r="D580" s="132" t="s">
        <v>182</v>
      </c>
      <c r="E580" s="133" t="s">
        <v>728</v>
      </c>
      <c r="F580" s="134" t="s">
        <v>729</v>
      </c>
      <c r="G580" s="135" t="s">
        <v>225</v>
      </c>
      <c r="H580" s="136">
        <v>3.7450000000000001</v>
      </c>
      <c r="I580" s="137"/>
      <c r="J580" s="138">
        <f>ROUND(I580*H580,2)</f>
        <v>0</v>
      </c>
      <c r="K580" s="134" t="s">
        <v>186</v>
      </c>
      <c r="L580" s="33"/>
      <c r="M580" s="139" t="s">
        <v>19</v>
      </c>
      <c r="N580" s="140" t="s">
        <v>44</v>
      </c>
      <c r="P580" s="141">
        <f>O580*H580</f>
        <v>0</v>
      </c>
      <c r="Q580" s="141">
        <v>0</v>
      </c>
      <c r="R580" s="141">
        <f>Q580*H580</f>
        <v>0</v>
      </c>
      <c r="S580" s="141">
        <v>0</v>
      </c>
      <c r="T580" s="142">
        <f>S580*H580</f>
        <v>0</v>
      </c>
      <c r="AR580" s="143" t="s">
        <v>309</v>
      </c>
      <c r="AT580" s="143" t="s">
        <v>182</v>
      </c>
      <c r="AU580" s="143" t="s">
        <v>83</v>
      </c>
      <c r="AY580" s="18" t="s">
        <v>180</v>
      </c>
      <c r="BE580" s="144">
        <f>IF(N580="základní",J580,0)</f>
        <v>0</v>
      </c>
      <c r="BF580" s="144">
        <f>IF(N580="snížená",J580,0)</f>
        <v>0</v>
      </c>
      <c r="BG580" s="144">
        <f>IF(N580="zákl. přenesená",J580,0)</f>
        <v>0</v>
      </c>
      <c r="BH580" s="144">
        <f>IF(N580="sníž. přenesená",J580,0)</f>
        <v>0</v>
      </c>
      <c r="BI580" s="144">
        <f>IF(N580="nulová",J580,0)</f>
        <v>0</v>
      </c>
      <c r="BJ580" s="18" t="s">
        <v>81</v>
      </c>
      <c r="BK580" s="144">
        <f>ROUND(I580*H580,2)</f>
        <v>0</v>
      </c>
      <c r="BL580" s="18" t="s">
        <v>309</v>
      </c>
      <c r="BM580" s="143" t="s">
        <v>730</v>
      </c>
    </row>
    <row r="581" spans="2:65" s="1" customFormat="1" ht="29.25">
      <c r="B581" s="33"/>
      <c r="D581" s="145" t="s">
        <v>189</v>
      </c>
      <c r="F581" s="146" t="s">
        <v>731</v>
      </c>
      <c r="I581" s="147"/>
      <c r="L581" s="33"/>
      <c r="M581" s="148"/>
      <c r="T581" s="54"/>
      <c r="AT581" s="18" t="s">
        <v>189</v>
      </c>
      <c r="AU581" s="18" t="s">
        <v>83</v>
      </c>
    </row>
    <row r="582" spans="2:65" s="1" customFormat="1" ht="11.25">
      <c r="B582" s="33"/>
      <c r="D582" s="149" t="s">
        <v>191</v>
      </c>
      <c r="F582" s="150" t="s">
        <v>732</v>
      </c>
      <c r="I582" s="147"/>
      <c r="L582" s="33"/>
      <c r="M582" s="148"/>
      <c r="T582" s="54"/>
      <c r="AT582" s="18" t="s">
        <v>191</v>
      </c>
      <c r="AU582" s="18" t="s">
        <v>83</v>
      </c>
    </row>
    <row r="583" spans="2:65" s="11" customFormat="1" ht="22.9" customHeight="1">
      <c r="B583" s="120"/>
      <c r="D583" s="121" t="s">
        <v>72</v>
      </c>
      <c r="E583" s="130" t="s">
        <v>733</v>
      </c>
      <c r="F583" s="130" t="s">
        <v>734</v>
      </c>
      <c r="I583" s="123"/>
      <c r="J583" s="131">
        <f>BK583</f>
        <v>0</v>
      </c>
      <c r="L583" s="120"/>
      <c r="M583" s="125"/>
      <c r="P583" s="126">
        <f>SUM(P584:P619)</f>
        <v>0</v>
      </c>
      <c r="R583" s="126">
        <f>SUM(R584:R619)</f>
        <v>1.5851744999999997</v>
      </c>
      <c r="T583" s="127">
        <f>SUM(T584:T619)</f>
        <v>0.22700000000000001</v>
      </c>
      <c r="AR583" s="121" t="s">
        <v>83</v>
      </c>
      <c r="AT583" s="128" t="s">
        <v>72</v>
      </c>
      <c r="AU583" s="128" t="s">
        <v>81</v>
      </c>
      <c r="AY583" s="121" t="s">
        <v>180</v>
      </c>
      <c r="BK583" s="129">
        <f>SUM(BK584:BK619)</f>
        <v>0</v>
      </c>
    </row>
    <row r="584" spans="2:65" s="1" customFormat="1" ht="24.2" customHeight="1">
      <c r="B584" s="33"/>
      <c r="C584" s="132" t="s">
        <v>735</v>
      </c>
      <c r="D584" s="132" t="s">
        <v>182</v>
      </c>
      <c r="E584" s="133" t="s">
        <v>736</v>
      </c>
      <c r="F584" s="134" t="s">
        <v>737</v>
      </c>
      <c r="G584" s="135" t="s">
        <v>257</v>
      </c>
      <c r="H584" s="136">
        <v>138.25</v>
      </c>
      <c r="I584" s="137"/>
      <c r="J584" s="138">
        <f>ROUND(I584*H584,2)</f>
        <v>0</v>
      </c>
      <c r="K584" s="134" t="s">
        <v>186</v>
      </c>
      <c r="L584" s="33"/>
      <c r="M584" s="139" t="s">
        <v>19</v>
      </c>
      <c r="N584" s="140" t="s">
        <v>44</v>
      </c>
      <c r="P584" s="141">
        <f>O584*H584</f>
        <v>0</v>
      </c>
      <c r="Q584" s="141">
        <v>2.0000000000000001E-4</v>
      </c>
      <c r="R584" s="141">
        <f>Q584*H584</f>
        <v>2.7650000000000001E-2</v>
      </c>
      <c r="S584" s="141">
        <v>0</v>
      </c>
      <c r="T584" s="142">
        <f>S584*H584</f>
        <v>0</v>
      </c>
      <c r="AR584" s="143" t="s">
        <v>309</v>
      </c>
      <c r="AT584" s="143" t="s">
        <v>182</v>
      </c>
      <c r="AU584" s="143" t="s">
        <v>83</v>
      </c>
      <c r="AY584" s="18" t="s">
        <v>180</v>
      </c>
      <c r="BE584" s="144">
        <f>IF(N584="základní",J584,0)</f>
        <v>0</v>
      </c>
      <c r="BF584" s="144">
        <f>IF(N584="snížená",J584,0)</f>
        <v>0</v>
      </c>
      <c r="BG584" s="144">
        <f>IF(N584="zákl. přenesená",J584,0)</f>
        <v>0</v>
      </c>
      <c r="BH584" s="144">
        <f>IF(N584="sníž. přenesená",J584,0)</f>
        <v>0</v>
      </c>
      <c r="BI584" s="144">
        <f>IF(N584="nulová",J584,0)</f>
        <v>0</v>
      </c>
      <c r="BJ584" s="18" t="s">
        <v>81</v>
      </c>
      <c r="BK584" s="144">
        <f>ROUND(I584*H584,2)</f>
        <v>0</v>
      </c>
      <c r="BL584" s="18" t="s">
        <v>309</v>
      </c>
      <c r="BM584" s="143" t="s">
        <v>738</v>
      </c>
    </row>
    <row r="585" spans="2:65" s="1" customFormat="1" ht="19.5">
      <c r="B585" s="33"/>
      <c r="D585" s="145" t="s">
        <v>189</v>
      </c>
      <c r="F585" s="146" t="s">
        <v>739</v>
      </c>
      <c r="I585" s="147"/>
      <c r="L585" s="33"/>
      <c r="M585" s="148"/>
      <c r="T585" s="54"/>
      <c r="AT585" s="18" t="s">
        <v>189</v>
      </c>
      <c r="AU585" s="18" t="s">
        <v>83</v>
      </c>
    </row>
    <row r="586" spans="2:65" s="1" customFormat="1" ht="11.25">
      <c r="B586" s="33"/>
      <c r="D586" s="149" t="s">
        <v>191</v>
      </c>
      <c r="F586" s="150" t="s">
        <v>740</v>
      </c>
      <c r="I586" s="147"/>
      <c r="L586" s="33"/>
      <c r="M586" s="148"/>
      <c r="T586" s="54"/>
      <c r="AT586" s="18" t="s">
        <v>191</v>
      </c>
      <c r="AU586" s="18" t="s">
        <v>83</v>
      </c>
    </row>
    <row r="587" spans="2:65" s="12" customFormat="1" ht="11.25">
      <c r="B587" s="151"/>
      <c r="D587" s="145" t="s">
        <v>193</v>
      </c>
      <c r="E587" s="152" t="s">
        <v>19</v>
      </c>
      <c r="F587" s="153" t="s">
        <v>261</v>
      </c>
      <c r="H587" s="152" t="s">
        <v>19</v>
      </c>
      <c r="I587" s="154"/>
      <c r="L587" s="151"/>
      <c r="M587" s="155"/>
      <c r="T587" s="156"/>
      <c r="AT587" s="152" t="s">
        <v>193</v>
      </c>
      <c r="AU587" s="152" t="s">
        <v>83</v>
      </c>
      <c r="AV587" s="12" t="s">
        <v>81</v>
      </c>
      <c r="AW587" s="12" t="s">
        <v>35</v>
      </c>
      <c r="AX587" s="12" t="s">
        <v>73</v>
      </c>
      <c r="AY587" s="152" t="s">
        <v>180</v>
      </c>
    </row>
    <row r="588" spans="2:65" s="13" customFormat="1" ht="11.25">
      <c r="B588" s="157"/>
      <c r="D588" s="145" t="s">
        <v>193</v>
      </c>
      <c r="E588" s="158" t="s">
        <v>19</v>
      </c>
      <c r="F588" s="159" t="s">
        <v>328</v>
      </c>
      <c r="H588" s="160">
        <v>11.63</v>
      </c>
      <c r="I588" s="161"/>
      <c r="L588" s="157"/>
      <c r="M588" s="162"/>
      <c r="T588" s="163"/>
      <c r="AT588" s="158" t="s">
        <v>193</v>
      </c>
      <c r="AU588" s="158" t="s">
        <v>83</v>
      </c>
      <c r="AV588" s="13" t="s">
        <v>83</v>
      </c>
      <c r="AW588" s="13" t="s">
        <v>35</v>
      </c>
      <c r="AX588" s="13" t="s">
        <v>73</v>
      </c>
      <c r="AY588" s="158" t="s">
        <v>180</v>
      </c>
    </row>
    <row r="589" spans="2:65" s="13" customFormat="1" ht="11.25">
      <c r="B589" s="157"/>
      <c r="D589" s="145" t="s">
        <v>193</v>
      </c>
      <c r="E589" s="158" t="s">
        <v>19</v>
      </c>
      <c r="F589" s="159" t="s">
        <v>329</v>
      </c>
      <c r="H589" s="160">
        <v>9.36</v>
      </c>
      <c r="I589" s="161"/>
      <c r="L589" s="157"/>
      <c r="M589" s="162"/>
      <c r="T589" s="163"/>
      <c r="AT589" s="158" t="s">
        <v>193</v>
      </c>
      <c r="AU589" s="158" t="s">
        <v>83</v>
      </c>
      <c r="AV589" s="13" t="s">
        <v>83</v>
      </c>
      <c r="AW589" s="13" t="s">
        <v>35</v>
      </c>
      <c r="AX589" s="13" t="s">
        <v>73</v>
      </c>
      <c r="AY589" s="158" t="s">
        <v>180</v>
      </c>
    </row>
    <row r="590" spans="2:65" s="13" customFormat="1" ht="11.25">
      <c r="B590" s="157"/>
      <c r="D590" s="145" t="s">
        <v>193</v>
      </c>
      <c r="E590" s="158" t="s">
        <v>19</v>
      </c>
      <c r="F590" s="159" t="s">
        <v>330</v>
      </c>
      <c r="H590" s="160">
        <v>69.459999999999994</v>
      </c>
      <c r="I590" s="161"/>
      <c r="L590" s="157"/>
      <c r="M590" s="162"/>
      <c r="T590" s="163"/>
      <c r="AT590" s="158" t="s">
        <v>193</v>
      </c>
      <c r="AU590" s="158" t="s">
        <v>83</v>
      </c>
      <c r="AV590" s="13" t="s">
        <v>83</v>
      </c>
      <c r="AW590" s="13" t="s">
        <v>35</v>
      </c>
      <c r="AX590" s="13" t="s">
        <v>73</v>
      </c>
      <c r="AY590" s="158" t="s">
        <v>180</v>
      </c>
    </row>
    <row r="591" spans="2:65" s="13" customFormat="1" ht="11.25">
      <c r="B591" s="157"/>
      <c r="D591" s="145" t="s">
        <v>193</v>
      </c>
      <c r="E591" s="158" t="s">
        <v>19</v>
      </c>
      <c r="F591" s="159" t="s">
        <v>332</v>
      </c>
      <c r="H591" s="160">
        <v>18.72</v>
      </c>
      <c r="I591" s="161"/>
      <c r="L591" s="157"/>
      <c r="M591" s="162"/>
      <c r="T591" s="163"/>
      <c r="AT591" s="158" t="s">
        <v>193</v>
      </c>
      <c r="AU591" s="158" t="s">
        <v>83</v>
      </c>
      <c r="AV591" s="13" t="s">
        <v>83</v>
      </c>
      <c r="AW591" s="13" t="s">
        <v>35</v>
      </c>
      <c r="AX591" s="13" t="s">
        <v>73</v>
      </c>
      <c r="AY591" s="158" t="s">
        <v>180</v>
      </c>
    </row>
    <row r="592" spans="2:65" s="13" customFormat="1" ht="11.25">
      <c r="B592" s="157"/>
      <c r="D592" s="145" t="s">
        <v>193</v>
      </c>
      <c r="E592" s="158" t="s">
        <v>19</v>
      </c>
      <c r="F592" s="159" t="s">
        <v>333</v>
      </c>
      <c r="H592" s="160">
        <v>29.08</v>
      </c>
      <c r="I592" s="161"/>
      <c r="L592" s="157"/>
      <c r="M592" s="162"/>
      <c r="T592" s="163"/>
      <c r="AT592" s="158" t="s">
        <v>193</v>
      </c>
      <c r="AU592" s="158" t="s">
        <v>83</v>
      </c>
      <c r="AV592" s="13" t="s">
        <v>83</v>
      </c>
      <c r="AW592" s="13" t="s">
        <v>35</v>
      </c>
      <c r="AX592" s="13" t="s">
        <v>73</v>
      </c>
      <c r="AY592" s="158" t="s">
        <v>180</v>
      </c>
    </row>
    <row r="593" spans="2:65" s="14" customFormat="1" ht="11.25">
      <c r="B593" s="164"/>
      <c r="D593" s="145" t="s">
        <v>193</v>
      </c>
      <c r="E593" s="165" t="s">
        <v>19</v>
      </c>
      <c r="F593" s="166" t="s">
        <v>264</v>
      </c>
      <c r="H593" s="167">
        <v>138.25</v>
      </c>
      <c r="I593" s="168"/>
      <c r="L593" s="164"/>
      <c r="M593" s="169"/>
      <c r="T593" s="170"/>
      <c r="AT593" s="165" t="s">
        <v>193</v>
      </c>
      <c r="AU593" s="165" t="s">
        <v>83</v>
      </c>
      <c r="AV593" s="14" t="s">
        <v>187</v>
      </c>
      <c r="AW593" s="14" t="s">
        <v>35</v>
      </c>
      <c r="AX593" s="14" t="s">
        <v>81</v>
      </c>
      <c r="AY593" s="165" t="s">
        <v>180</v>
      </c>
    </row>
    <row r="594" spans="2:65" s="1" customFormat="1" ht="33" customHeight="1">
      <c r="B594" s="33"/>
      <c r="C594" s="132" t="s">
        <v>741</v>
      </c>
      <c r="D594" s="132" t="s">
        <v>182</v>
      </c>
      <c r="E594" s="133" t="s">
        <v>742</v>
      </c>
      <c r="F594" s="134" t="s">
        <v>743</v>
      </c>
      <c r="G594" s="135" t="s">
        <v>257</v>
      </c>
      <c r="H594" s="136">
        <v>138.25</v>
      </c>
      <c r="I594" s="137"/>
      <c r="J594" s="138">
        <f>ROUND(I594*H594,2)</f>
        <v>0</v>
      </c>
      <c r="K594" s="134" t="s">
        <v>186</v>
      </c>
      <c r="L594" s="33"/>
      <c r="M594" s="139" t="s">
        <v>19</v>
      </c>
      <c r="N594" s="140" t="s">
        <v>44</v>
      </c>
      <c r="P594" s="141">
        <f>O594*H594</f>
        <v>0</v>
      </c>
      <c r="Q594" s="141">
        <v>7.4999999999999997E-3</v>
      </c>
      <c r="R594" s="141">
        <f>Q594*H594</f>
        <v>1.036875</v>
      </c>
      <c r="S594" s="141">
        <v>0</v>
      </c>
      <c r="T594" s="142">
        <f>S594*H594</f>
        <v>0</v>
      </c>
      <c r="AR594" s="143" t="s">
        <v>309</v>
      </c>
      <c r="AT594" s="143" t="s">
        <v>182</v>
      </c>
      <c r="AU594" s="143" t="s">
        <v>83</v>
      </c>
      <c r="AY594" s="18" t="s">
        <v>180</v>
      </c>
      <c r="BE594" s="144">
        <f>IF(N594="základní",J594,0)</f>
        <v>0</v>
      </c>
      <c r="BF594" s="144">
        <f>IF(N594="snížená",J594,0)</f>
        <v>0</v>
      </c>
      <c r="BG594" s="144">
        <f>IF(N594="zákl. přenesená",J594,0)</f>
        <v>0</v>
      </c>
      <c r="BH594" s="144">
        <f>IF(N594="sníž. přenesená",J594,0)</f>
        <v>0</v>
      </c>
      <c r="BI594" s="144">
        <f>IF(N594="nulová",J594,0)</f>
        <v>0</v>
      </c>
      <c r="BJ594" s="18" t="s">
        <v>81</v>
      </c>
      <c r="BK594" s="144">
        <f>ROUND(I594*H594,2)</f>
        <v>0</v>
      </c>
      <c r="BL594" s="18" t="s">
        <v>309</v>
      </c>
      <c r="BM594" s="143" t="s">
        <v>744</v>
      </c>
    </row>
    <row r="595" spans="2:65" s="1" customFormat="1" ht="29.25">
      <c r="B595" s="33"/>
      <c r="D595" s="145" t="s">
        <v>189</v>
      </c>
      <c r="F595" s="146" t="s">
        <v>745</v>
      </c>
      <c r="I595" s="147"/>
      <c r="L595" s="33"/>
      <c r="M595" s="148"/>
      <c r="T595" s="54"/>
      <c r="AT595" s="18" t="s">
        <v>189</v>
      </c>
      <c r="AU595" s="18" t="s">
        <v>83</v>
      </c>
    </row>
    <row r="596" spans="2:65" s="1" customFormat="1" ht="11.25">
      <c r="B596" s="33"/>
      <c r="D596" s="149" t="s">
        <v>191</v>
      </c>
      <c r="F596" s="150" t="s">
        <v>746</v>
      </c>
      <c r="I596" s="147"/>
      <c r="L596" s="33"/>
      <c r="M596" s="148"/>
      <c r="T596" s="54"/>
      <c r="AT596" s="18" t="s">
        <v>191</v>
      </c>
      <c r="AU596" s="18" t="s">
        <v>83</v>
      </c>
    </row>
    <row r="597" spans="2:65" s="1" customFormat="1" ht="24.2" customHeight="1">
      <c r="B597" s="33"/>
      <c r="C597" s="132" t="s">
        <v>747</v>
      </c>
      <c r="D597" s="132" t="s">
        <v>182</v>
      </c>
      <c r="E597" s="133" t="s">
        <v>748</v>
      </c>
      <c r="F597" s="134" t="s">
        <v>749</v>
      </c>
      <c r="G597" s="135" t="s">
        <v>257</v>
      </c>
      <c r="H597" s="136">
        <v>90.8</v>
      </c>
      <c r="I597" s="137"/>
      <c r="J597" s="138">
        <f>ROUND(I597*H597,2)</f>
        <v>0</v>
      </c>
      <c r="K597" s="134" t="s">
        <v>186</v>
      </c>
      <c r="L597" s="33"/>
      <c r="M597" s="139" t="s">
        <v>19</v>
      </c>
      <c r="N597" s="140" t="s">
        <v>44</v>
      </c>
      <c r="P597" s="141">
        <f>O597*H597</f>
        <v>0</v>
      </c>
      <c r="Q597" s="141">
        <v>0</v>
      </c>
      <c r="R597" s="141">
        <f>Q597*H597</f>
        <v>0</v>
      </c>
      <c r="S597" s="141">
        <v>2.5000000000000001E-3</v>
      </c>
      <c r="T597" s="142">
        <f>S597*H597</f>
        <v>0.22700000000000001</v>
      </c>
      <c r="AR597" s="143" t="s">
        <v>309</v>
      </c>
      <c r="AT597" s="143" t="s">
        <v>182</v>
      </c>
      <c r="AU597" s="143" t="s">
        <v>83</v>
      </c>
      <c r="AY597" s="18" t="s">
        <v>180</v>
      </c>
      <c r="BE597" s="144">
        <f>IF(N597="základní",J597,0)</f>
        <v>0</v>
      </c>
      <c r="BF597" s="144">
        <f>IF(N597="snížená",J597,0)</f>
        <v>0</v>
      </c>
      <c r="BG597" s="144">
        <f>IF(N597="zákl. přenesená",J597,0)</f>
        <v>0</v>
      </c>
      <c r="BH597" s="144">
        <f>IF(N597="sníž. přenesená",J597,0)</f>
        <v>0</v>
      </c>
      <c r="BI597" s="144">
        <f>IF(N597="nulová",J597,0)</f>
        <v>0</v>
      </c>
      <c r="BJ597" s="18" t="s">
        <v>81</v>
      </c>
      <c r="BK597" s="144">
        <f>ROUND(I597*H597,2)</f>
        <v>0</v>
      </c>
      <c r="BL597" s="18" t="s">
        <v>309</v>
      </c>
      <c r="BM597" s="143" t="s">
        <v>750</v>
      </c>
    </row>
    <row r="598" spans="2:65" s="1" customFormat="1" ht="11.25">
      <c r="B598" s="33"/>
      <c r="D598" s="145" t="s">
        <v>189</v>
      </c>
      <c r="F598" s="146" t="s">
        <v>751</v>
      </c>
      <c r="I598" s="147"/>
      <c r="L598" s="33"/>
      <c r="M598" s="148"/>
      <c r="T598" s="54"/>
      <c r="AT598" s="18" t="s">
        <v>189</v>
      </c>
      <c r="AU598" s="18" t="s">
        <v>83</v>
      </c>
    </row>
    <row r="599" spans="2:65" s="1" customFormat="1" ht="11.25">
      <c r="B599" s="33"/>
      <c r="D599" s="149" t="s">
        <v>191</v>
      </c>
      <c r="F599" s="150" t="s">
        <v>752</v>
      </c>
      <c r="I599" s="147"/>
      <c r="L599" s="33"/>
      <c r="M599" s="148"/>
      <c r="T599" s="54"/>
      <c r="AT599" s="18" t="s">
        <v>191</v>
      </c>
      <c r="AU599" s="18" t="s">
        <v>83</v>
      </c>
    </row>
    <row r="600" spans="2:65" s="1" customFormat="1" ht="19.5">
      <c r="B600" s="33"/>
      <c r="D600" s="145" t="s">
        <v>477</v>
      </c>
      <c r="F600" s="181" t="s">
        <v>753</v>
      </c>
      <c r="I600" s="147"/>
      <c r="L600" s="33"/>
      <c r="M600" s="148"/>
      <c r="T600" s="54"/>
      <c r="AT600" s="18" t="s">
        <v>477</v>
      </c>
      <c r="AU600" s="18" t="s">
        <v>83</v>
      </c>
    </row>
    <row r="601" spans="2:65" s="12" customFormat="1" ht="11.25">
      <c r="B601" s="151"/>
      <c r="D601" s="145" t="s">
        <v>193</v>
      </c>
      <c r="E601" s="152" t="s">
        <v>19</v>
      </c>
      <c r="F601" s="153" t="s">
        <v>261</v>
      </c>
      <c r="H601" s="152" t="s">
        <v>19</v>
      </c>
      <c r="I601" s="154"/>
      <c r="L601" s="151"/>
      <c r="M601" s="155"/>
      <c r="T601" s="156"/>
      <c r="AT601" s="152" t="s">
        <v>193</v>
      </c>
      <c r="AU601" s="152" t="s">
        <v>83</v>
      </c>
      <c r="AV601" s="12" t="s">
        <v>81</v>
      </c>
      <c r="AW601" s="12" t="s">
        <v>35</v>
      </c>
      <c r="AX601" s="12" t="s">
        <v>73</v>
      </c>
      <c r="AY601" s="152" t="s">
        <v>180</v>
      </c>
    </row>
    <row r="602" spans="2:65" s="13" customFormat="1" ht="11.25">
      <c r="B602" s="157"/>
      <c r="D602" s="145" t="s">
        <v>193</v>
      </c>
      <c r="E602" s="158" t="s">
        <v>19</v>
      </c>
      <c r="F602" s="159" t="s">
        <v>754</v>
      </c>
      <c r="H602" s="160">
        <v>7.1</v>
      </c>
      <c r="I602" s="161"/>
      <c r="L602" s="157"/>
      <c r="M602" s="162"/>
      <c r="T602" s="163"/>
      <c r="AT602" s="158" t="s">
        <v>193</v>
      </c>
      <c r="AU602" s="158" t="s">
        <v>83</v>
      </c>
      <c r="AV602" s="13" t="s">
        <v>83</v>
      </c>
      <c r="AW602" s="13" t="s">
        <v>35</v>
      </c>
      <c r="AX602" s="13" t="s">
        <v>73</v>
      </c>
      <c r="AY602" s="158" t="s">
        <v>180</v>
      </c>
    </row>
    <row r="603" spans="2:65" s="13" customFormat="1" ht="11.25">
      <c r="B603" s="157"/>
      <c r="D603" s="145" t="s">
        <v>193</v>
      </c>
      <c r="E603" s="158" t="s">
        <v>19</v>
      </c>
      <c r="F603" s="159" t="s">
        <v>513</v>
      </c>
      <c r="H603" s="160">
        <v>4.2</v>
      </c>
      <c r="I603" s="161"/>
      <c r="L603" s="157"/>
      <c r="M603" s="162"/>
      <c r="T603" s="163"/>
      <c r="AT603" s="158" t="s">
        <v>193</v>
      </c>
      <c r="AU603" s="158" t="s">
        <v>83</v>
      </c>
      <c r="AV603" s="13" t="s">
        <v>83</v>
      </c>
      <c r="AW603" s="13" t="s">
        <v>35</v>
      </c>
      <c r="AX603" s="13" t="s">
        <v>73</v>
      </c>
      <c r="AY603" s="158" t="s">
        <v>180</v>
      </c>
    </row>
    <row r="604" spans="2:65" s="13" customFormat="1" ht="11.25">
      <c r="B604" s="157"/>
      <c r="D604" s="145" t="s">
        <v>193</v>
      </c>
      <c r="E604" s="158" t="s">
        <v>19</v>
      </c>
      <c r="F604" s="159" t="s">
        <v>515</v>
      </c>
      <c r="H604" s="160">
        <v>3.7</v>
      </c>
      <c r="I604" s="161"/>
      <c r="L604" s="157"/>
      <c r="M604" s="162"/>
      <c r="T604" s="163"/>
      <c r="AT604" s="158" t="s">
        <v>193</v>
      </c>
      <c r="AU604" s="158" t="s">
        <v>83</v>
      </c>
      <c r="AV604" s="13" t="s">
        <v>83</v>
      </c>
      <c r="AW604" s="13" t="s">
        <v>35</v>
      </c>
      <c r="AX604" s="13" t="s">
        <v>73</v>
      </c>
      <c r="AY604" s="158" t="s">
        <v>180</v>
      </c>
    </row>
    <row r="605" spans="2:65" s="13" customFormat="1" ht="11.25">
      <c r="B605" s="157"/>
      <c r="D605" s="145" t="s">
        <v>193</v>
      </c>
      <c r="E605" s="158" t="s">
        <v>19</v>
      </c>
      <c r="F605" s="159" t="s">
        <v>517</v>
      </c>
      <c r="H605" s="160">
        <v>26</v>
      </c>
      <c r="I605" s="161"/>
      <c r="L605" s="157"/>
      <c r="M605" s="162"/>
      <c r="T605" s="163"/>
      <c r="AT605" s="158" t="s">
        <v>193</v>
      </c>
      <c r="AU605" s="158" t="s">
        <v>83</v>
      </c>
      <c r="AV605" s="13" t="s">
        <v>83</v>
      </c>
      <c r="AW605" s="13" t="s">
        <v>35</v>
      </c>
      <c r="AX605" s="13" t="s">
        <v>73</v>
      </c>
      <c r="AY605" s="158" t="s">
        <v>180</v>
      </c>
    </row>
    <row r="606" spans="2:65" s="13" customFormat="1" ht="11.25">
      <c r="B606" s="157"/>
      <c r="D606" s="145" t="s">
        <v>193</v>
      </c>
      <c r="E606" s="158" t="s">
        <v>19</v>
      </c>
      <c r="F606" s="159" t="s">
        <v>519</v>
      </c>
      <c r="H606" s="160">
        <v>12.7</v>
      </c>
      <c r="I606" s="161"/>
      <c r="L606" s="157"/>
      <c r="M606" s="162"/>
      <c r="T606" s="163"/>
      <c r="AT606" s="158" t="s">
        <v>193</v>
      </c>
      <c r="AU606" s="158" t="s">
        <v>83</v>
      </c>
      <c r="AV606" s="13" t="s">
        <v>83</v>
      </c>
      <c r="AW606" s="13" t="s">
        <v>35</v>
      </c>
      <c r="AX606" s="13" t="s">
        <v>73</v>
      </c>
      <c r="AY606" s="158" t="s">
        <v>180</v>
      </c>
    </row>
    <row r="607" spans="2:65" s="13" customFormat="1" ht="11.25">
      <c r="B607" s="157"/>
      <c r="D607" s="145" t="s">
        <v>193</v>
      </c>
      <c r="E607" s="158" t="s">
        <v>19</v>
      </c>
      <c r="F607" s="159" t="s">
        <v>520</v>
      </c>
      <c r="H607" s="160">
        <v>2.8</v>
      </c>
      <c r="I607" s="161"/>
      <c r="L607" s="157"/>
      <c r="M607" s="162"/>
      <c r="T607" s="163"/>
      <c r="AT607" s="158" t="s">
        <v>193</v>
      </c>
      <c r="AU607" s="158" t="s">
        <v>83</v>
      </c>
      <c r="AV607" s="13" t="s">
        <v>83</v>
      </c>
      <c r="AW607" s="13" t="s">
        <v>35</v>
      </c>
      <c r="AX607" s="13" t="s">
        <v>73</v>
      </c>
      <c r="AY607" s="158" t="s">
        <v>180</v>
      </c>
    </row>
    <row r="608" spans="2:65" s="13" customFormat="1" ht="11.25">
      <c r="B608" s="157"/>
      <c r="D608" s="145" t="s">
        <v>193</v>
      </c>
      <c r="E608" s="158" t="s">
        <v>19</v>
      </c>
      <c r="F608" s="159" t="s">
        <v>522</v>
      </c>
      <c r="H608" s="160">
        <v>23.9</v>
      </c>
      <c r="I608" s="161"/>
      <c r="L608" s="157"/>
      <c r="M608" s="162"/>
      <c r="T608" s="163"/>
      <c r="AT608" s="158" t="s">
        <v>193</v>
      </c>
      <c r="AU608" s="158" t="s">
        <v>83</v>
      </c>
      <c r="AV608" s="13" t="s">
        <v>83</v>
      </c>
      <c r="AW608" s="13" t="s">
        <v>35</v>
      </c>
      <c r="AX608" s="13" t="s">
        <v>73</v>
      </c>
      <c r="AY608" s="158" t="s">
        <v>180</v>
      </c>
    </row>
    <row r="609" spans="2:65" s="13" customFormat="1" ht="11.25">
      <c r="B609" s="157"/>
      <c r="D609" s="145" t="s">
        <v>193</v>
      </c>
      <c r="E609" s="158" t="s">
        <v>19</v>
      </c>
      <c r="F609" s="159" t="s">
        <v>523</v>
      </c>
      <c r="H609" s="160">
        <v>10.4</v>
      </c>
      <c r="I609" s="161"/>
      <c r="L609" s="157"/>
      <c r="M609" s="162"/>
      <c r="T609" s="163"/>
      <c r="AT609" s="158" t="s">
        <v>193</v>
      </c>
      <c r="AU609" s="158" t="s">
        <v>83</v>
      </c>
      <c r="AV609" s="13" t="s">
        <v>83</v>
      </c>
      <c r="AW609" s="13" t="s">
        <v>35</v>
      </c>
      <c r="AX609" s="13" t="s">
        <v>73</v>
      </c>
      <c r="AY609" s="158" t="s">
        <v>180</v>
      </c>
    </row>
    <row r="610" spans="2:65" s="14" customFormat="1" ht="11.25">
      <c r="B610" s="164"/>
      <c r="D610" s="145" t="s">
        <v>193</v>
      </c>
      <c r="E610" s="165" t="s">
        <v>19</v>
      </c>
      <c r="F610" s="166" t="s">
        <v>264</v>
      </c>
      <c r="H610" s="167">
        <v>90.8</v>
      </c>
      <c r="I610" s="168"/>
      <c r="L610" s="164"/>
      <c r="M610" s="169"/>
      <c r="T610" s="170"/>
      <c r="AT610" s="165" t="s">
        <v>193</v>
      </c>
      <c r="AU610" s="165" t="s">
        <v>83</v>
      </c>
      <c r="AV610" s="14" t="s">
        <v>187</v>
      </c>
      <c r="AW610" s="14" t="s">
        <v>35</v>
      </c>
      <c r="AX610" s="14" t="s">
        <v>81</v>
      </c>
      <c r="AY610" s="165" t="s">
        <v>180</v>
      </c>
    </row>
    <row r="611" spans="2:65" s="1" customFormat="1" ht="16.5" customHeight="1">
      <c r="B611" s="33"/>
      <c r="C611" s="132" t="s">
        <v>755</v>
      </c>
      <c r="D611" s="132" t="s">
        <v>182</v>
      </c>
      <c r="E611" s="133" t="s">
        <v>756</v>
      </c>
      <c r="F611" s="134" t="s">
        <v>757</v>
      </c>
      <c r="G611" s="135" t="s">
        <v>257</v>
      </c>
      <c r="H611" s="136">
        <v>138.25</v>
      </c>
      <c r="I611" s="137"/>
      <c r="J611" s="138">
        <f>ROUND(I611*H611,2)</f>
        <v>0</v>
      </c>
      <c r="K611" s="134" t="s">
        <v>186</v>
      </c>
      <c r="L611" s="33"/>
      <c r="M611" s="139" t="s">
        <v>19</v>
      </c>
      <c r="N611" s="140" t="s">
        <v>44</v>
      </c>
      <c r="P611" s="141">
        <f>O611*H611</f>
        <v>0</v>
      </c>
      <c r="Q611" s="141">
        <v>4.0000000000000002E-4</v>
      </c>
      <c r="R611" s="141">
        <f>Q611*H611</f>
        <v>5.5300000000000002E-2</v>
      </c>
      <c r="S611" s="141">
        <v>0</v>
      </c>
      <c r="T611" s="142">
        <f>S611*H611</f>
        <v>0</v>
      </c>
      <c r="AR611" s="143" t="s">
        <v>309</v>
      </c>
      <c r="AT611" s="143" t="s">
        <v>182</v>
      </c>
      <c r="AU611" s="143" t="s">
        <v>83</v>
      </c>
      <c r="AY611" s="18" t="s">
        <v>180</v>
      </c>
      <c r="BE611" s="144">
        <f>IF(N611="základní",J611,0)</f>
        <v>0</v>
      </c>
      <c r="BF611" s="144">
        <f>IF(N611="snížená",J611,0)</f>
        <v>0</v>
      </c>
      <c r="BG611" s="144">
        <f>IF(N611="zákl. přenesená",J611,0)</f>
        <v>0</v>
      </c>
      <c r="BH611" s="144">
        <f>IF(N611="sníž. přenesená",J611,0)</f>
        <v>0</v>
      </c>
      <c r="BI611" s="144">
        <f>IF(N611="nulová",J611,0)</f>
        <v>0</v>
      </c>
      <c r="BJ611" s="18" t="s">
        <v>81</v>
      </c>
      <c r="BK611" s="144">
        <f>ROUND(I611*H611,2)</f>
        <v>0</v>
      </c>
      <c r="BL611" s="18" t="s">
        <v>309</v>
      </c>
      <c r="BM611" s="143" t="s">
        <v>758</v>
      </c>
    </row>
    <row r="612" spans="2:65" s="1" customFormat="1" ht="19.5">
      <c r="B612" s="33"/>
      <c r="D612" s="145" t="s">
        <v>189</v>
      </c>
      <c r="F612" s="146" t="s">
        <v>759</v>
      </c>
      <c r="I612" s="147"/>
      <c r="L612" s="33"/>
      <c r="M612" s="148"/>
      <c r="T612" s="54"/>
      <c r="AT612" s="18" t="s">
        <v>189</v>
      </c>
      <c r="AU612" s="18" t="s">
        <v>83</v>
      </c>
    </row>
    <row r="613" spans="2:65" s="1" customFormat="1" ht="11.25">
      <c r="B613" s="33"/>
      <c r="D613" s="149" t="s">
        <v>191</v>
      </c>
      <c r="F613" s="150" t="s">
        <v>760</v>
      </c>
      <c r="I613" s="147"/>
      <c r="L613" s="33"/>
      <c r="M613" s="148"/>
      <c r="T613" s="54"/>
      <c r="AT613" s="18" t="s">
        <v>191</v>
      </c>
      <c r="AU613" s="18" t="s">
        <v>83</v>
      </c>
    </row>
    <row r="614" spans="2:65" s="1" customFormat="1" ht="44.25" customHeight="1">
      <c r="B614" s="33"/>
      <c r="C614" s="171" t="s">
        <v>761</v>
      </c>
      <c r="D614" s="171" t="s">
        <v>353</v>
      </c>
      <c r="E614" s="172" t="s">
        <v>762</v>
      </c>
      <c r="F614" s="173" t="s">
        <v>763</v>
      </c>
      <c r="G614" s="174" t="s">
        <v>257</v>
      </c>
      <c r="H614" s="175">
        <v>152.07499999999999</v>
      </c>
      <c r="I614" s="176"/>
      <c r="J614" s="177">
        <f>ROUND(I614*H614,2)</f>
        <v>0</v>
      </c>
      <c r="K614" s="173" t="s">
        <v>186</v>
      </c>
      <c r="L614" s="178"/>
      <c r="M614" s="179" t="s">
        <v>19</v>
      </c>
      <c r="N614" s="180" t="s">
        <v>44</v>
      </c>
      <c r="P614" s="141">
        <f>O614*H614</f>
        <v>0</v>
      </c>
      <c r="Q614" s="141">
        <v>3.0599999999999998E-3</v>
      </c>
      <c r="R614" s="141">
        <f>Q614*H614</f>
        <v>0.46534949999999992</v>
      </c>
      <c r="S614" s="141">
        <v>0</v>
      </c>
      <c r="T614" s="142">
        <f>S614*H614</f>
        <v>0</v>
      </c>
      <c r="AR614" s="143" t="s">
        <v>466</v>
      </c>
      <c r="AT614" s="143" t="s">
        <v>353</v>
      </c>
      <c r="AU614" s="143" t="s">
        <v>83</v>
      </c>
      <c r="AY614" s="18" t="s">
        <v>180</v>
      </c>
      <c r="BE614" s="144">
        <f>IF(N614="základní",J614,0)</f>
        <v>0</v>
      </c>
      <c r="BF614" s="144">
        <f>IF(N614="snížená",J614,0)</f>
        <v>0</v>
      </c>
      <c r="BG614" s="144">
        <f>IF(N614="zákl. přenesená",J614,0)</f>
        <v>0</v>
      </c>
      <c r="BH614" s="144">
        <f>IF(N614="sníž. přenesená",J614,0)</f>
        <v>0</v>
      </c>
      <c r="BI614" s="144">
        <f>IF(N614="nulová",J614,0)</f>
        <v>0</v>
      </c>
      <c r="BJ614" s="18" t="s">
        <v>81</v>
      </c>
      <c r="BK614" s="144">
        <f>ROUND(I614*H614,2)</f>
        <v>0</v>
      </c>
      <c r="BL614" s="18" t="s">
        <v>309</v>
      </c>
      <c r="BM614" s="143" t="s">
        <v>764</v>
      </c>
    </row>
    <row r="615" spans="2:65" s="1" customFormat="1" ht="29.25">
      <c r="B615" s="33"/>
      <c r="D615" s="145" t="s">
        <v>189</v>
      </c>
      <c r="F615" s="146" t="s">
        <v>763</v>
      </c>
      <c r="I615" s="147"/>
      <c r="L615" s="33"/>
      <c r="M615" s="148"/>
      <c r="T615" s="54"/>
      <c r="AT615" s="18" t="s">
        <v>189</v>
      </c>
      <c r="AU615" s="18" t="s">
        <v>83</v>
      </c>
    </row>
    <row r="616" spans="2:65" s="13" customFormat="1" ht="11.25">
      <c r="B616" s="157"/>
      <c r="D616" s="145" t="s">
        <v>193</v>
      </c>
      <c r="F616" s="159" t="s">
        <v>765</v>
      </c>
      <c r="H616" s="160">
        <v>152.07499999999999</v>
      </c>
      <c r="I616" s="161"/>
      <c r="L616" s="157"/>
      <c r="M616" s="162"/>
      <c r="T616" s="163"/>
      <c r="AT616" s="158" t="s">
        <v>193</v>
      </c>
      <c r="AU616" s="158" t="s">
        <v>83</v>
      </c>
      <c r="AV616" s="13" t="s">
        <v>83</v>
      </c>
      <c r="AW616" s="13" t="s">
        <v>4</v>
      </c>
      <c r="AX616" s="13" t="s">
        <v>81</v>
      </c>
      <c r="AY616" s="158" t="s">
        <v>180</v>
      </c>
    </row>
    <row r="617" spans="2:65" s="1" customFormat="1" ht="33" customHeight="1">
      <c r="B617" s="33"/>
      <c r="C617" s="132" t="s">
        <v>766</v>
      </c>
      <c r="D617" s="132" t="s">
        <v>182</v>
      </c>
      <c r="E617" s="133" t="s">
        <v>767</v>
      </c>
      <c r="F617" s="134" t="s">
        <v>768</v>
      </c>
      <c r="G617" s="135" t="s">
        <v>225</v>
      </c>
      <c r="H617" s="136">
        <v>1.585</v>
      </c>
      <c r="I617" s="137"/>
      <c r="J617" s="138">
        <f>ROUND(I617*H617,2)</f>
        <v>0</v>
      </c>
      <c r="K617" s="134" t="s">
        <v>186</v>
      </c>
      <c r="L617" s="33"/>
      <c r="M617" s="139" t="s">
        <v>19</v>
      </c>
      <c r="N617" s="140" t="s">
        <v>44</v>
      </c>
      <c r="P617" s="141">
        <f>O617*H617</f>
        <v>0</v>
      </c>
      <c r="Q617" s="141">
        <v>0</v>
      </c>
      <c r="R617" s="141">
        <f>Q617*H617</f>
        <v>0</v>
      </c>
      <c r="S617" s="141">
        <v>0</v>
      </c>
      <c r="T617" s="142">
        <f>S617*H617</f>
        <v>0</v>
      </c>
      <c r="AR617" s="143" t="s">
        <v>309</v>
      </c>
      <c r="AT617" s="143" t="s">
        <v>182</v>
      </c>
      <c r="AU617" s="143" t="s">
        <v>83</v>
      </c>
      <c r="AY617" s="18" t="s">
        <v>180</v>
      </c>
      <c r="BE617" s="144">
        <f>IF(N617="základní",J617,0)</f>
        <v>0</v>
      </c>
      <c r="BF617" s="144">
        <f>IF(N617="snížená",J617,0)</f>
        <v>0</v>
      </c>
      <c r="BG617" s="144">
        <f>IF(N617="zákl. přenesená",J617,0)</f>
        <v>0</v>
      </c>
      <c r="BH617" s="144">
        <f>IF(N617="sníž. přenesená",J617,0)</f>
        <v>0</v>
      </c>
      <c r="BI617" s="144">
        <f>IF(N617="nulová",J617,0)</f>
        <v>0</v>
      </c>
      <c r="BJ617" s="18" t="s">
        <v>81</v>
      </c>
      <c r="BK617" s="144">
        <f>ROUND(I617*H617,2)</f>
        <v>0</v>
      </c>
      <c r="BL617" s="18" t="s">
        <v>309</v>
      </c>
      <c r="BM617" s="143" t="s">
        <v>769</v>
      </c>
    </row>
    <row r="618" spans="2:65" s="1" customFormat="1" ht="29.25">
      <c r="B618" s="33"/>
      <c r="D618" s="145" t="s">
        <v>189</v>
      </c>
      <c r="F618" s="146" t="s">
        <v>770</v>
      </c>
      <c r="I618" s="147"/>
      <c r="L618" s="33"/>
      <c r="M618" s="148"/>
      <c r="T618" s="54"/>
      <c r="AT618" s="18" t="s">
        <v>189</v>
      </c>
      <c r="AU618" s="18" t="s">
        <v>83</v>
      </c>
    </row>
    <row r="619" spans="2:65" s="1" customFormat="1" ht="11.25">
      <c r="B619" s="33"/>
      <c r="D619" s="149" t="s">
        <v>191</v>
      </c>
      <c r="F619" s="150" t="s">
        <v>771</v>
      </c>
      <c r="I619" s="147"/>
      <c r="L619" s="33"/>
      <c r="M619" s="148"/>
      <c r="T619" s="54"/>
      <c r="AT619" s="18" t="s">
        <v>191</v>
      </c>
      <c r="AU619" s="18" t="s">
        <v>83</v>
      </c>
    </row>
    <row r="620" spans="2:65" s="11" customFormat="1" ht="22.9" customHeight="1">
      <c r="B620" s="120"/>
      <c r="D620" s="121" t="s">
        <v>72</v>
      </c>
      <c r="E620" s="130" t="s">
        <v>772</v>
      </c>
      <c r="F620" s="130" t="s">
        <v>773</v>
      </c>
      <c r="I620" s="123"/>
      <c r="J620" s="131">
        <f>BK620</f>
        <v>0</v>
      </c>
      <c r="L620" s="120"/>
      <c r="M620" s="125"/>
      <c r="P620" s="126">
        <f>SUM(P621:P653)</f>
        <v>0</v>
      </c>
      <c r="R620" s="126">
        <f>SUM(R621:R653)</f>
        <v>4.8680949599999996</v>
      </c>
      <c r="T620" s="127">
        <f>SUM(T621:T653)</f>
        <v>0.65239199999999997</v>
      </c>
      <c r="AR620" s="121" t="s">
        <v>83</v>
      </c>
      <c r="AT620" s="128" t="s">
        <v>72</v>
      </c>
      <c r="AU620" s="128" t="s">
        <v>81</v>
      </c>
      <c r="AY620" s="121" t="s">
        <v>180</v>
      </c>
      <c r="BK620" s="129">
        <f>SUM(BK621:BK653)</f>
        <v>0</v>
      </c>
    </row>
    <row r="621" spans="2:65" s="1" customFormat="1" ht="16.5" customHeight="1">
      <c r="B621" s="33"/>
      <c r="C621" s="132" t="s">
        <v>774</v>
      </c>
      <c r="D621" s="132" t="s">
        <v>182</v>
      </c>
      <c r="E621" s="133" t="s">
        <v>775</v>
      </c>
      <c r="F621" s="134" t="s">
        <v>776</v>
      </c>
      <c r="G621" s="135" t="s">
        <v>257</v>
      </c>
      <c r="H621" s="136">
        <v>145.44</v>
      </c>
      <c r="I621" s="137"/>
      <c r="J621" s="138">
        <f>ROUND(I621*H621,2)</f>
        <v>0</v>
      </c>
      <c r="K621" s="134" t="s">
        <v>186</v>
      </c>
      <c r="L621" s="33"/>
      <c r="M621" s="139" t="s">
        <v>19</v>
      </c>
      <c r="N621" s="140" t="s">
        <v>44</v>
      </c>
      <c r="P621" s="141">
        <f>O621*H621</f>
        <v>0</v>
      </c>
      <c r="Q621" s="141">
        <v>2.9999999999999997E-4</v>
      </c>
      <c r="R621" s="141">
        <f>Q621*H621</f>
        <v>4.3631999999999997E-2</v>
      </c>
      <c r="S621" s="141">
        <v>0</v>
      </c>
      <c r="T621" s="142">
        <f>S621*H621</f>
        <v>0</v>
      </c>
      <c r="AR621" s="143" t="s">
        <v>309</v>
      </c>
      <c r="AT621" s="143" t="s">
        <v>182</v>
      </c>
      <c r="AU621" s="143" t="s">
        <v>83</v>
      </c>
      <c r="AY621" s="18" t="s">
        <v>180</v>
      </c>
      <c r="BE621" s="144">
        <f>IF(N621="základní",J621,0)</f>
        <v>0</v>
      </c>
      <c r="BF621" s="144">
        <f>IF(N621="snížená",J621,0)</f>
        <v>0</v>
      </c>
      <c r="BG621" s="144">
        <f>IF(N621="zákl. přenesená",J621,0)</f>
        <v>0</v>
      </c>
      <c r="BH621" s="144">
        <f>IF(N621="sníž. přenesená",J621,0)</f>
        <v>0</v>
      </c>
      <c r="BI621" s="144">
        <f>IF(N621="nulová",J621,0)</f>
        <v>0</v>
      </c>
      <c r="BJ621" s="18" t="s">
        <v>81</v>
      </c>
      <c r="BK621" s="144">
        <f>ROUND(I621*H621,2)</f>
        <v>0</v>
      </c>
      <c r="BL621" s="18" t="s">
        <v>309</v>
      </c>
      <c r="BM621" s="143" t="s">
        <v>777</v>
      </c>
    </row>
    <row r="622" spans="2:65" s="1" customFormat="1" ht="19.5">
      <c r="B622" s="33"/>
      <c r="D622" s="145" t="s">
        <v>189</v>
      </c>
      <c r="F622" s="146" t="s">
        <v>778</v>
      </c>
      <c r="I622" s="147"/>
      <c r="L622" s="33"/>
      <c r="M622" s="148"/>
      <c r="T622" s="54"/>
      <c r="AT622" s="18" t="s">
        <v>189</v>
      </c>
      <c r="AU622" s="18" t="s">
        <v>83</v>
      </c>
    </row>
    <row r="623" spans="2:65" s="1" customFormat="1" ht="11.25">
      <c r="B623" s="33"/>
      <c r="D623" s="149" t="s">
        <v>191</v>
      </c>
      <c r="F623" s="150" t="s">
        <v>779</v>
      </c>
      <c r="I623" s="147"/>
      <c r="L623" s="33"/>
      <c r="M623" s="148"/>
      <c r="T623" s="54"/>
      <c r="AT623" s="18" t="s">
        <v>191</v>
      </c>
      <c r="AU623" s="18" t="s">
        <v>83</v>
      </c>
    </row>
    <row r="624" spans="2:65" s="12" customFormat="1" ht="11.25">
      <c r="B624" s="151"/>
      <c r="D624" s="145" t="s">
        <v>193</v>
      </c>
      <c r="E624" s="152" t="s">
        <v>19</v>
      </c>
      <c r="F624" s="153" t="s">
        <v>261</v>
      </c>
      <c r="H624" s="152" t="s">
        <v>19</v>
      </c>
      <c r="I624" s="154"/>
      <c r="L624" s="151"/>
      <c r="M624" s="155"/>
      <c r="T624" s="156"/>
      <c r="AT624" s="152" t="s">
        <v>193</v>
      </c>
      <c r="AU624" s="152" t="s">
        <v>83</v>
      </c>
      <c r="AV624" s="12" t="s">
        <v>81</v>
      </c>
      <c r="AW624" s="12" t="s">
        <v>35</v>
      </c>
      <c r="AX624" s="12" t="s">
        <v>73</v>
      </c>
      <c r="AY624" s="152" t="s">
        <v>180</v>
      </c>
    </row>
    <row r="625" spans="2:65" s="13" customFormat="1" ht="11.25">
      <c r="B625" s="157"/>
      <c r="D625" s="145" t="s">
        <v>193</v>
      </c>
      <c r="E625" s="158" t="s">
        <v>19</v>
      </c>
      <c r="F625" s="159" t="s">
        <v>780</v>
      </c>
      <c r="H625" s="160">
        <v>167.38</v>
      </c>
      <c r="I625" s="161"/>
      <c r="L625" s="157"/>
      <c r="M625" s="162"/>
      <c r="T625" s="163"/>
      <c r="AT625" s="158" t="s">
        <v>193</v>
      </c>
      <c r="AU625" s="158" t="s">
        <v>83</v>
      </c>
      <c r="AV625" s="13" t="s">
        <v>83</v>
      </c>
      <c r="AW625" s="13" t="s">
        <v>35</v>
      </c>
      <c r="AX625" s="13" t="s">
        <v>73</v>
      </c>
      <c r="AY625" s="158" t="s">
        <v>180</v>
      </c>
    </row>
    <row r="626" spans="2:65" s="13" customFormat="1" ht="11.25">
      <c r="B626" s="157"/>
      <c r="D626" s="145" t="s">
        <v>193</v>
      </c>
      <c r="E626" s="158" t="s">
        <v>19</v>
      </c>
      <c r="F626" s="159" t="s">
        <v>781</v>
      </c>
      <c r="H626" s="160">
        <v>11.96</v>
      </c>
      <c r="I626" s="161"/>
      <c r="L626" s="157"/>
      <c r="M626" s="162"/>
      <c r="T626" s="163"/>
      <c r="AT626" s="158" t="s">
        <v>193</v>
      </c>
      <c r="AU626" s="158" t="s">
        <v>83</v>
      </c>
      <c r="AV626" s="13" t="s">
        <v>83</v>
      </c>
      <c r="AW626" s="13" t="s">
        <v>35</v>
      </c>
      <c r="AX626" s="13" t="s">
        <v>73</v>
      </c>
      <c r="AY626" s="158" t="s">
        <v>180</v>
      </c>
    </row>
    <row r="627" spans="2:65" s="12" customFormat="1" ht="11.25">
      <c r="B627" s="151"/>
      <c r="D627" s="145" t="s">
        <v>193</v>
      </c>
      <c r="E627" s="152" t="s">
        <v>19</v>
      </c>
      <c r="F627" s="153" t="s">
        <v>299</v>
      </c>
      <c r="H627" s="152" t="s">
        <v>19</v>
      </c>
      <c r="I627" s="154"/>
      <c r="L627" s="151"/>
      <c r="M627" s="155"/>
      <c r="T627" s="156"/>
      <c r="AT627" s="152" t="s">
        <v>193</v>
      </c>
      <c r="AU627" s="152" t="s">
        <v>83</v>
      </c>
      <c r="AV627" s="12" t="s">
        <v>81</v>
      </c>
      <c r="AW627" s="12" t="s">
        <v>35</v>
      </c>
      <c r="AX627" s="12" t="s">
        <v>73</v>
      </c>
      <c r="AY627" s="152" t="s">
        <v>180</v>
      </c>
    </row>
    <row r="628" spans="2:65" s="13" customFormat="1" ht="11.25">
      <c r="B628" s="157"/>
      <c r="D628" s="145" t="s">
        <v>193</v>
      </c>
      <c r="E628" s="158" t="s">
        <v>19</v>
      </c>
      <c r="F628" s="159" t="s">
        <v>782</v>
      </c>
      <c r="H628" s="160">
        <v>-33.9</v>
      </c>
      <c r="I628" s="161"/>
      <c r="L628" s="157"/>
      <c r="M628" s="162"/>
      <c r="T628" s="163"/>
      <c r="AT628" s="158" t="s">
        <v>193</v>
      </c>
      <c r="AU628" s="158" t="s">
        <v>83</v>
      </c>
      <c r="AV628" s="13" t="s">
        <v>83</v>
      </c>
      <c r="AW628" s="13" t="s">
        <v>35</v>
      </c>
      <c r="AX628" s="13" t="s">
        <v>73</v>
      </c>
      <c r="AY628" s="158" t="s">
        <v>180</v>
      </c>
    </row>
    <row r="629" spans="2:65" s="14" customFormat="1" ht="11.25">
      <c r="B629" s="164"/>
      <c r="D629" s="145" t="s">
        <v>193</v>
      </c>
      <c r="E629" s="165" t="s">
        <v>19</v>
      </c>
      <c r="F629" s="166" t="s">
        <v>264</v>
      </c>
      <c r="H629" s="167">
        <v>145.44</v>
      </c>
      <c r="I629" s="168"/>
      <c r="L629" s="164"/>
      <c r="M629" s="169"/>
      <c r="T629" s="170"/>
      <c r="AT629" s="165" t="s">
        <v>193</v>
      </c>
      <c r="AU629" s="165" t="s">
        <v>83</v>
      </c>
      <c r="AV629" s="14" t="s">
        <v>187</v>
      </c>
      <c r="AW629" s="14" t="s">
        <v>35</v>
      </c>
      <c r="AX629" s="14" t="s">
        <v>81</v>
      </c>
      <c r="AY629" s="165" t="s">
        <v>180</v>
      </c>
    </row>
    <row r="630" spans="2:65" s="1" customFormat="1" ht="24.2" customHeight="1">
      <c r="B630" s="33"/>
      <c r="C630" s="132" t="s">
        <v>783</v>
      </c>
      <c r="D630" s="132" t="s">
        <v>182</v>
      </c>
      <c r="E630" s="133" t="s">
        <v>784</v>
      </c>
      <c r="F630" s="134" t="s">
        <v>785</v>
      </c>
      <c r="G630" s="135" t="s">
        <v>257</v>
      </c>
      <c r="H630" s="136">
        <v>145.44</v>
      </c>
      <c r="I630" s="137"/>
      <c r="J630" s="138">
        <f>ROUND(I630*H630,2)</f>
        <v>0</v>
      </c>
      <c r="K630" s="134" t="s">
        <v>186</v>
      </c>
      <c r="L630" s="33"/>
      <c r="M630" s="139" t="s">
        <v>19</v>
      </c>
      <c r="N630" s="140" t="s">
        <v>44</v>
      </c>
      <c r="P630" s="141">
        <f>O630*H630</f>
        <v>0</v>
      </c>
      <c r="Q630" s="141">
        <v>1.5E-3</v>
      </c>
      <c r="R630" s="141">
        <f>Q630*H630</f>
        <v>0.21815999999999999</v>
      </c>
      <c r="S630" s="141">
        <v>0</v>
      </c>
      <c r="T630" s="142">
        <f>S630*H630</f>
        <v>0</v>
      </c>
      <c r="AR630" s="143" t="s">
        <v>309</v>
      </c>
      <c r="AT630" s="143" t="s">
        <v>182</v>
      </c>
      <c r="AU630" s="143" t="s">
        <v>83</v>
      </c>
      <c r="AY630" s="18" t="s">
        <v>180</v>
      </c>
      <c r="BE630" s="144">
        <f>IF(N630="základní",J630,0)</f>
        <v>0</v>
      </c>
      <c r="BF630" s="144">
        <f>IF(N630="snížená",J630,0)</f>
        <v>0</v>
      </c>
      <c r="BG630" s="144">
        <f>IF(N630="zákl. přenesená",J630,0)</f>
        <v>0</v>
      </c>
      <c r="BH630" s="144">
        <f>IF(N630="sníž. přenesená",J630,0)</f>
        <v>0</v>
      </c>
      <c r="BI630" s="144">
        <f>IF(N630="nulová",J630,0)</f>
        <v>0</v>
      </c>
      <c r="BJ630" s="18" t="s">
        <v>81</v>
      </c>
      <c r="BK630" s="144">
        <f>ROUND(I630*H630,2)</f>
        <v>0</v>
      </c>
      <c r="BL630" s="18" t="s">
        <v>309</v>
      </c>
      <c r="BM630" s="143" t="s">
        <v>786</v>
      </c>
    </row>
    <row r="631" spans="2:65" s="1" customFormat="1" ht="19.5">
      <c r="B631" s="33"/>
      <c r="D631" s="145" t="s">
        <v>189</v>
      </c>
      <c r="F631" s="146" t="s">
        <v>787</v>
      </c>
      <c r="I631" s="147"/>
      <c r="L631" s="33"/>
      <c r="M631" s="148"/>
      <c r="T631" s="54"/>
      <c r="AT631" s="18" t="s">
        <v>189</v>
      </c>
      <c r="AU631" s="18" t="s">
        <v>83</v>
      </c>
    </row>
    <row r="632" spans="2:65" s="1" customFormat="1" ht="11.25">
      <c r="B632" s="33"/>
      <c r="D632" s="149" t="s">
        <v>191</v>
      </c>
      <c r="F632" s="150" t="s">
        <v>788</v>
      </c>
      <c r="I632" s="147"/>
      <c r="L632" s="33"/>
      <c r="M632" s="148"/>
      <c r="T632" s="54"/>
      <c r="AT632" s="18" t="s">
        <v>191</v>
      </c>
      <c r="AU632" s="18" t="s">
        <v>83</v>
      </c>
    </row>
    <row r="633" spans="2:65" s="1" customFormat="1" ht="16.5" customHeight="1">
      <c r="B633" s="33"/>
      <c r="C633" s="132" t="s">
        <v>789</v>
      </c>
      <c r="D633" s="132" t="s">
        <v>182</v>
      </c>
      <c r="E633" s="133" t="s">
        <v>790</v>
      </c>
      <c r="F633" s="134" t="s">
        <v>791</v>
      </c>
      <c r="G633" s="135" t="s">
        <v>257</v>
      </c>
      <c r="H633" s="136">
        <v>145.44</v>
      </c>
      <c r="I633" s="137"/>
      <c r="J633" s="138">
        <f>ROUND(I633*H633,2)</f>
        <v>0</v>
      </c>
      <c r="K633" s="134" t="s">
        <v>186</v>
      </c>
      <c r="L633" s="33"/>
      <c r="M633" s="139" t="s">
        <v>19</v>
      </c>
      <c r="N633" s="140" t="s">
        <v>44</v>
      </c>
      <c r="P633" s="141">
        <f>O633*H633</f>
        <v>0</v>
      </c>
      <c r="Q633" s="141">
        <v>4.4999999999999997E-3</v>
      </c>
      <c r="R633" s="141">
        <f>Q633*H633</f>
        <v>0.65447999999999995</v>
      </c>
      <c r="S633" s="141">
        <v>0</v>
      </c>
      <c r="T633" s="142">
        <f>S633*H633</f>
        <v>0</v>
      </c>
      <c r="AR633" s="143" t="s">
        <v>309</v>
      </c>
      <c r="AT633" s="143" t="s">
        <v>182</v>
      </c>
      <c r="AU633" s="143" t="s">
        <v>83</v>
      </c>
      <c r="AY633" s="18" t="s">
        <v>180</v>
      </c>
      <c r="BE633" s="144">
        <f>IF(N633="základní",J633,0)</f>
        <v>0</v>
      </c>
      <c r="BF633" s="144">
        <f>IF(N633="snížená",J633,0)</f>
        <v>0</v>
      </c>
      <c r="BG633" s="144">
        <f>IF(N633="zákl. přenesená",J633,0)</f>
        <v>0</v>
      </c>
      <c r="BH633" s="144">
        <f>IF(N633="sníž. přenesená",J633,0)</f>
        <v>0</v>
      </c>
      <c r="BI633" s="144">
        <f>IF(N633="nulová",J633,0)</f>
        <v>0</v>
      </c>
      <c r="BJ633" s="18" t="s">
        <v>81</v>
      </c>
      <c r="BK633" s="144">
        <f>ROUND(I633*H633,2)</f>
        <v>0</v>
      </c>
      <c r="BL633" s="18" t="s">
        <v>309</v>
      </c>
      <c r="BM633" s="143" t="s">
        <v>792</v>
      </c>
    </row>
    <row r="634" spans="2:65" s="1" customFormat="1" ht="19.5">
      <c r="B634" s="33"/>
      <c r="D634" s="145" t="s">
        <v>189</v>
      </c>
      <c r="F634" s="146" t="s">
        <v>793</v>
      </c>
      <c r="I634" s="147"/>
      <c r="L634" s="33"/>
      <c r="M634" s="148"/>
      <c r="T634" s="54"/>
      <c r="AT634" s="18" t="s">
        <v>189</v>
      </c>
      <c r="AU634" s="18" t="s">
        <v>83</v>
      </c>
    </row>
    <row r="635" spans="2:65" s="1" customFormat="1" ht="11.25">
      <c r="B635" s="33"/>
      <c r="D635" s="149" t="s">
        <v>191</v>
      </c>
      <c r="F635" s="150" t="s">
        <v>794</v>
      </c>
      <c r="I635" s="147"/>
      <c r="L635" s="33"/>
      <c r="M635" s="148"/>
      <c r="T635" s="54"/>
      <c r="AT635" s="18" t="s">
        <v>191</v>
      </c>
      <c r="AU635" s="18" t="s">
        <v>83</v>
      </c>
    </row>
    <row r="636" spans="2:65" s="1" customFormat="1" ht="33" customHeight="1">
      <c r="B636" s="33"/>
      <c r="C636" s="132" t="s">
        <v>795</v>
      </c>
      <c r="D636" s="132" t="s">
        <v>182</v>
      </c>
      <c r="E636" s="133" t="s">
        <v>796</v>
      </c>
      <c r="F636" s="134" t="s">
        <v>797</v>
      </c>
      <c r="G636" s="135" t="s">
        <v>257</v>
      </c>
      <c r="H636" s="136">
        <v>145.44</v>
      </c>
      <c r="I636" s="137"/>
      <c r="J636" s="138">
        <f>ROUND(I636*H636,2)</f>
        <v>0</v>
      </c>
      <c r="K636" s="134" t="s">
        <v>186</v>
      </c>
      <c r="L636" s="33"/>
      <c r="M636" s="139" t="s">
        <v>19</v>
      </c>
      <c r="N636" s="140" t="s">
        <v>44</v>
      </c>
      <c r="P636" s="141">
        <f>O636*H636</f>
        <v>0</v>
      </c>
      <c r="Q636" s="141">
        <v>6.0000000000000001E-3</v>
      </c>
      <c r="R636" s="141">
        <f>Q636*H636</f>
        <v>0.87263999999999997</v>
      </c>
      <c r="S636" s="141">
        <v>0</v>
      </c>
      <c r="T636" s="142">
        <f>S636*H636</f>
        <v>0</v>
      </c>
      <c r="AR636" s="143" t="s">
        <v>309</v>
      </c>
      <c r="AT636" s="143" t="s">
        <v>182</v>
      </c>
      <c r="AU636" s="143" t="s">
        <v>83</v>
      </c>
      <c r="AY636" s="18" t="s">
        <v>180</v>
      </c>
      <c r="BE636" s="144">
        <f>IF(N636="základní",J636,0)</f>
        <v>0</v>
      </c>
      <c r="BF636" s="144">
        <f>IF(N636="snížená",J636,0)</f>
        <v>0</v>
      </c>
      <c r="BG636" s="144">
        <f>IF(N636="zákl. přenesená",J636,0)</f>
        <v>0</v>
      </c>
      <c r="BH636" s="144">
        <f>IF(N636="sníž. přenesená",J636,0)</f>
        <v>0</v>
      </c>
      <c r="BI636" s="144">
        <f>IF(N636="nulová",J636,0)</f>
        <v>0</v>
      </c>
      <c r="BJ636" s="18" t="s">
        <v>81</v>
      </c>
      <c r="BK636" s="144">
        <f>ROUND(I636*H636,2)</f>
        <v>0</v>
      </c>
      <c r="BL636" s="18" t="s">
        <v>309</v>
      </c>
      <c r="BM636" s="143" t="s">
        <v>798</v>
      </c>
    </row>
    <row r="637" spans="2:65" s="1" customFormat="1" ht="19.5">
      <c r="B637" s="33"/>
      <c r="D637" s="145" t="s">
        <v>189</v>
      </c>
      <c r="F637" s="146" t="s">
        <v>799</v>
      </c>
      <c r="I637" s="147"/>
      <c r="L637" s="33"/>
      <c r="M637" s="148"/>
      <c r="T637" s="54"/>
      <c r="AT637" s="18" t="s">
        <v>189</v>
      </c>
      <c r="AU637" s="18" t="s">
        <v>83</v>
      </c>
    </row>
    <row r="638" spans="2:65" s="1" customFormat="1" ht="11.25">
      <c r="B638" s="33"/>
      <c r="D638" s="149" t="s">
        <v>191</v>
      </c>
      <c r="F638" s="150" t="s">
        <v>800</v>
      </c>
      <c r="I638" s="147"/>
      <c r="L638" s="33"/>
      <c r="M638" s="148"/>
      <c r="T638" s="54"/>
      <c r="AT638" s="18" t="s">
        <v>191</v>
      </c>
      <c r="AU638" s="18" t="s">
        <v>83</v>
      </c>
    </row>
    <row r="639" spans="2:65" s="1" customFormat="1" ht="19.5">
      <c r="B639" s="33"/>
      <c r="D639" s="145" t="s">
        <v>477</v>
      </c>
      <c r="F639" s="181" t="s">
        <v>801</v>
      </c>
      <c r="I639" s="147"/>
      <c r="L639" s="33"/>
      <c r="M639" s="148"/>
      <c r="T639" s="54"/>
      <c r="AT639" s="18" t="s">
        <v>477</v>
      </c>
      <c r="AU639" s="18" t="s">
        <v>83</v>
      </c>
    </row>
    <row r="640" spans="2:65" s="1" customFormat="1" ht="24.2" customHeight="1">
      <c r="B640" s="33"/>
      <c r="C640" s="171" t="s">
        <v>802</v>
      </c>
      <c r="D640" s="171" t="s">
        <v>353</v>
      </c>
      <c r="E640" s="172" t="s">
        <v>803</v>
      </c>
      <c r="F640" s="173" t="s">
        <v>804</v>
      </c>
      <c r="G640" s="174" t="s">
        <v>257</v>
      </c>
      <c r="H640" s="175">
        <v>167.256</v>
      </c>
      <c r="I640" s="176"/>
      <c r="J640" s="177">
        <f>ROUND(I640*H640,2)</f>
        <v>0</v>
      </c>
      <c r="K640" s="173" t="s">
        <v>186</v>
      </c>
      <c r="L640" s="178"/>
      <c r="M640" s="179" t="s">
        <v>19</v>
      </c>
      <c r="N640" s="180" t="s">
        <v>44</v>
      </c>
      <c r="P640" s="141">
        <f>O640*H640</f>
        <v>0</v>
      </c>
      <c r="Q640" s="141">
        <v>1.8409999999999999E-2</v>
      </c>
      <c r="R640" s="141">
        <f>Q640*H640</f>
        <v>3.0791829599999998</v>
      </c>
      <c r="S640" s="141">
        <v>0</v>
      </c>
      <c r="T640" s="142">
        <f>S640*H640</f>
        <v>0</v>
      </c>
      <c r="AR640" s="143" t="s">
        <v>466</v>
      </c>
      <c r="AT640" s="143" t="s">
        <v>353</v>
      </c>
      <c r="AU640" s="143" t="s">
        <v>83</v>
      </c>
      <c r="AY640" s="18" t="s">
        <v>180</v>
      </c>
      <c r="BE640" s="144">
        <f>IF(N640="základní",J640,0)</f>
        <v>0</v>
      </c>
      <c r="BF640" s="144">
        <f>IF(N640="snížená",J640,0)</f>
        <v>0</v>
      </c>
      <c r="BG640" s="144">
        <f>IF(N640="zákl. přenesená",J640,0)</f>
        <v>0</v>
      </c>
      <c r="BH640" s="144">
        <f>IF(N640="sníž. přenesená",J640,0)</f>
        <v>0</v>
      </c>
      <c r="BI640" s="144">
        <f>IF(N640="nulová",J640,0)</f>
        <v>0</v>
      </c>
      <c r="BJ640" s="18" t="s">
        <v>81</v>
      </c>
      <c r="BK640" s="144">
        <f>ROUND(I640*H640,2)</f>
        <v>0</v>
      </c>
      <c r="BL640" s="18" t="s">
        <v>309</v>
      </c>
      <c r="BM640" s="143" t="s">
        <v>805</v>
      </c>
    </row>
    <row r="641" spans="2:65" s="1" customFormat="1" ht="19.5">
      <c r="B641" s="33"/>
      <c r="D641" s="145" t="s">
        <v>189</v>
      </c>
      <c r="F641" s="146" t="s">
        <v>804</v>
      </c>
      <c r="I641" s="147"/>
      <c r="L641" s="33"/>
      <c r="M641" s="148"/>
      <c r="T641" s="54"/>
      <c r="AT641" s="18" t="s">
        <v>189</v>
      </c>
      <c r="AU641" s="18" t="s">
        <v>83</v>
      </c>
    </row>
    <row r="642" spans="2:65" s="13" customFormat="1" ht="11.25">
      <c r="B642" s="157"/>
      <c r="D642" s="145" t="s">
        <v>193</v>
      </c>
      <c r="F642" s="159" t="s">
        <v>806</v>
      </c>
      <c r="H642" s="160">
        <v>167.256</v>
      </c>
      <c r="I642" s="161"/>
      <c r="L642" s="157"/>
      <c r="M642" s="162"/>
      <c r="T642" s="163"/>
      <c r="AT642" s="158" t="s">
        <v>193</v>
      </c>
      <c r="AU642" s="158" t="s">
        <v>83</v>
      </c>
      <c r="AV642" s="13" t="s">
        <v>83</v>
      </c>
      <c r="AW642" s="13" t="s">
        <v>4</v>
      </c>
      <c r="AX642" s="13" t="s">
        <v>81</v>
      </c>
      <c r="AY642" s="158" t="s">
        <v>180</v>
      </c>
    </row>
    <row r="643" spans="2:65" s="1" customFormat="1" ht="24.2" customHeight="1">
      <c r="B643" s="33"/>
      <c r="C643" s="132" t="s">
        <v>807</v>
      </c>
      <c r="D643" s="132" t="s">
        <v>182</v>
      </c>
      <c r="E643" s="133" t="s">
        <v>808</v>
      </c>
      <c r="F643" s="134" t="s">
        <v>809</v>
      </c>
      <c r="G643" s="135" t="s">
        <v>257</v>
      </c>
      <c r="H643" s="136">
        <v>23.984999999999999</v>
      </c>
      <c r="I643" s="137"/>
      <c r="J643" s="138">
        <f>ROUND(I643*H643,2)</f>
        <v>0</v>
      </c>
      <c r="K643" s="134" t="s">
        <v>186</v>
      </c>
      <c r="L643" s="33"/>
      <c r="M643" s="139" t="s">
        <v>19</v>
      </c>
      <c r="N643" s="140" t="s">
        <v>44</v>
      </c>
      <c r="P643" s="141">
        <f>O643*H643</f>
        <v>0</v>
      </c>
      <c r="Q643" s="141">
        <v>0</v>
      </c>
      <c r="R643" s="141">
        <f>Q643*H643</f>
        <v>0</v>
      </c>
      <c r="S643" s="141">
        <v>2.7199999999999998E-2</v>
      </c>
      <c r="T643" s="142">
        <f>S643*H643</f>
        <v>0.65239199999999997</v>
      </c>
      <c r="AR643" s="143" t="s">
        <v>309</v>
      </c>
      <c r="AT643" s="143" t="s">
        <v>182</v>
      </c>
      <c r="AU643" s="143" t="s">
        <v>83</v>
      </c>
      <c r="AY643" s="18" t="s">
        <v>180</v>
      </c>
      <c r="BE643" s="144">
        <f>IF(N643="základní",J643,0)</f>
        <v>0</v>
      </c>
      <c r="BF643" s="144">
        <f>IF(N643="snížená",J643,0)</f>
        <v>0</v>
      </c>
      <c r="BG643" s="144">
        <f>IF(N643="zákl. přenesená",J643,0)</f>
        <v>0</v>
      </c>
      <c r="BH643" s="144">
        <f>IF(N643="sníž. přenesená",J643,0)</f>
        <v>0</v>
      </c>
      <c r="BI643" s="144">
        <f>IF(N643="nulová",J643,0)</f>
        <v>0</v>
      </c>
      <c r="BJ643" s="18" t="s">
        <v>81</v>
      </c>
      <c r="BK643" s="144">
        <f>ROUND(I643*H643,2)</f>
        <v>0</v>
      </c>
      <c r="BL643" s="18" t="s">
        <v>309</v>
      </c>
      <c r="BM643" s="143" t="s">
        <v>810</v>
      </c>
    </row>
    <row r="644" spans="2:65" s="1" customFormat="1" ht="11.25">
      <c r="B644" s="33"/>
      <c r="D644" s="145" t="s">
        <v>189</v>
      </c>
      <c r="F644" s="146" t="s">
        <v>811</v>
      </c>
      <c r="I644" s="147"/>
      <c r="L644" s="33"/>
      <c r="M644" s="148"/>
      <c r="T644" s="54"/>
      <c r="AT644" s="18" t="s">
        <v>189</v>
      </c>
      <c r="AU644" s="18" t="s">
        <v>83</v>
      </c>
    </row>
    <row r="645" spans="2:65" s="1" customFormat="1" ht="11.25">
      <c r="B645" s="33"/>
      <c r="D645" s="149" t="s">
        <v>191</v>
      </c>
      <c r="F645" s="150" t="s">
        <v>812</v>
      </c>
      <c r="I645" s="147"/>
      <c r="L645" s="33"/>
      <c r="M645" s="148"/>
      <c r="T645" s="54"/>
      <c r="AT645" s="18" t="s">
        <v>191</v>
      </c>
      <c r="AU645" s="18" t="s">
        <v>83</v>
      </c>
    </row>
    <row r="646" spans="2:65" s="12" customFormat="1" ht="11.25">
      <c r="B646" s="151"/>
      <c r="D646" s="145" t="s">
        <v>193</v>
      </c>
      <c r="E646" s="152" t="s">
        <v>19</v>
      </c>
      <c r="F646" s="153" t="s">
        <v>261</v>
      </c>
      <c r="H646" s="152" t="s">
        <v>19</v>
      </c>
      <c r="I646" s="154"/>
      <c r="L646" s="151"/>
      <c r="M646" s="155"/>
      <c r="T646" s="156"/>
      <c r="AT646" s="152" t="s">
        <v>193</v>
      </c>
      <c r="AU646" s="152" t="s">
        <v>83</v>
      </c>
      <c r="AV646" s="12" t="s">
        <v>81</v>
      </c>
      <c r="AW646" s="12" t="s">
        <v>35</v>
      </c>
      <c r="AX646" s="12" t="s">
        <v>73</v>
      </c>
      <c r="AY646" s="152" t="s">
        <v>180</v>
      </c>
    </row>
    <row r="647" spans="2:65" s="12" customFormat="1" ht="11.25">
      <c r="B647" s="151"/>
      <c r="D647" s="145" t="s">
        <v>193</v>
      </c>
      <c r="E647" s="152" t="s">
        <v>19</v>
      </c>
      <c r="F647" s="153" t="s">
        <v>813</v>
      </c>
      <c r="H647" s="152" t="s">
        <v>19</v>
      </c>
      <c r="I647" s="154"/>
      <c r="L647" s="151"/>
      <c r="M647" s="155"/>
      <c r="T647" s="156"/>
      <c r="AT647" s="152" t="s">
        <v>193</v>
      </c>
      <c r="AU647" s="152" t="s">
        <v>83</v>
      </c>
      <c r="AV647" s="12" t="s">
        <v>81</v>
      </c>
      <c r="AW647" s="12" t="s">
        <v>35</v>
      </c>
      <c r="AX647" s="12" t="s">
        <v>73</v>
      </c>
      <c r="AY647" s="152" t="s">
        <v>180</v>
      </c>
    </row>
    <row r="648" spans="2:65" s="13" customFormat="1" ht="11.25">
      <c r="B648" s="157"/>
      <c r="D648" s="145" t="s">
        <v>193</v>
      </c>
      <c r="E648" s="158" t="s">
        <v>19</v>
      </c>
      <c r="F648" s="159" t="s">
        <v>814</v>
      </c>
      <c r="H648" s="160">
        <v>10.62</v>
      </c>
      <c r="I648" s="161"/>
      <c r="L648" s="157"/>
      <c r="M648" s="162"/>
      <c r="T648" s="163"/>
      <c r="AT648" s="158" t="s">
        <v>193</v>
      </c>
      <c r="AU648" s="158" t="s">
        <v>83</v>
      </c>
      <c r="AV648" s="13" t="s">
        <v>83</v>
      </c>
      <c r="AW648" s="13" t="s">
        <v>35</v>
      </c>
      <c r="AX648" s="13" t="s">
        <v>73</v>
      </c>
      <c r="AY648" s="158" t="s">
        <v>180</v>
      </c>
    </row>
    <row r="649" spans="2:65" s="13" customFormat="1" ht="11.25">
      <c r="B649" s="157"/>
      <c r="D649" s="145" t="s">
        <v>193</v>
      </c>
      <c r="E649" s="158" t="s">
        <v>19</v>
      </c>
      <c r="F649" s="159" t="s">
        <v>815</v>
      </c>
      <c r="H649" s="160">
        <v>13.365</v>
      </c>
      <c r="I649" s="161"/>
      <c r="L649" s="157"/>
      <c r="M649" s="162"/>
      <c r="T649" s="163"/>
      <c r="AT649" s="158" t="s">
        <v>193</v>
      </c>
      <c r="AU649" s="158" t="s">
        <v>83</v>
      </c>
      <c r="AV649" s="13" t="s">
        <v>83</v>
      </c>
      <c r="AW649" s="13" t="s">
        <v>35</v>
      </c>
      <c r="AX649" s="13" t="s">
        <v>73</v>
      </c>
      <c r="AY649" s="158" t="s">
        <v>180</v>
      </c>
    </row>
    <row r="650" spans="2:65" s="14" customFormat="1" ht="11.25">
      <c r="B650" s="164"/>
      <c r="D650" s="145" t="s">
        <v>193</v>
      </c>
      <c r="E650" s="165" t="s">
        <v>19</v>
      </c>
      <c r="F650" s="166" t="s">
        <v>264</v>
      </c>
      <c r="H650" s="167">
        <v>23.984999999999999</v>
      </c>
      <c r="I650" s="168"/>
      <c r="L650" s="164"/>
      <c r="M650" s="169"/>
      <c r="T650" s="170"/>
      <c r="AT650" s="165" t="s">
        <v>193</v>
      </c>
      <c r="AU650" s="165" t="s">
        <v>83</v>
      </c>
      <c r="AV650" s="14" t="s">
        <v>187</v>
      </c>
      <c r="AW650" s="14" t="s">
        <v>35</v>
      </c>
      <c r="AX650" s="14" t="s">
        <v>81</v>
      </c>
      <c r="AY650" s="165" t="s">
        <v>180</v>
      </c>
    </row>
    <row r="651" spans="2:65" s="1" customFormat="1" ht="33" customHeight="1">
      <c r="B651" s="33"/>
      <c r="C651" s="132" t="s">
        <v>816</v>
      </c>
      <c r="D651" s="132" t="s">
        <v>182</v>
      </c>
      <c r="E651" s="133" t="s">
        <v>817</v>
      </c>
      <c r="F651" s="134" t="s">
        <v>818</v>
      </c>
      <c r="G651" s="135" t="s">
        <v>225</v>
      </c>
      <c r="H651" s="136">
        <v>4.8680000000000003</v>
      </c>
      <c r="I651" s="137"/>
      <c r="J651" s="138">
        <f>ROUND(I651*H651,2)</f>
        <v>0</v>
      </c>
      <c r="K651" s="134" t="s">
        <v>186</v>
      </c>
      <c r="L651" s="33"/>
      <c r="M651" s="139" t="s">
        <v>19</v>
      </c>
      <c r="N651" s="140" t="s">
        <v>44</v>
      </c>
      <c r="P651" s="141">
        <f>O651*H651</f>
        <v>0</v>
      </c>
      <c r="Q651" s="141">
        <v>0</v>
      </c>
      <c r="R651" s="141">
        <f>Q651*H651</f>
        <v>0</v>
      </c>
      <c r="S651" s="141">
        <v>0</v>
      </c>
      <c r="T651" s="142">
        <f>S651*H651</f>
        <v>0</v>
      </c>
      <c r="AR651" s="143" t="s">
        <v>309</v>
      </c>
      <c r="AT651" s="143" t="s">
        <v>182</v>
      </c>
      <c r="AU651" s="143" t="s">
        <v>83</v>
      </c>
      <c r="AY651" s="18" t="s">
        <v>180</v>
      </c>
      <c r="BE651" s="144">
        <f>IF(N651="základní",J651,0)</f>
        <v>0</v>
      </c>
      <c r="BF651" s="144">
        <f>IF(N651="snížená",J651,0)</f>
        <v>0</v>
      </c>
      <c r="BG651" s="144">
        <f>IF(N651="zákl. přenesená",J651,0)</f>
        <v>0</v>
      </c>
      <c r="BH651" s="144">
        <f>IF(N651="sníž. přenesená",J651,0)</f>
        <v>0</v>
      </c>
      <c r="BI651" s="144">
        <f>IF(N651="nulová",J651,0)</f>
        <v>0</v>
      </c>
      <c r="BJ651" s="18" t="s">
        <v>81</v>
      </c>
      <c r="BK651" s="144">
        <f>ROUND(I651*H651,2)</f>
        <v>0</v>
      </c>
      <c r="BL651" s="18" t="s">
        <v>309</v>
      </c>
      <c r="BM651" s="143" t="s">
        <v>819</v>
      </c>
    </row>
    <row r="652" spans="2:65" s="1" customFormat="1" ht="29.25">
      <c r="B652" s="33"/>
      <c r="D652" s="145" t="s">
        <v>189</v>
      </c>
      <c r="F652" s="146" t="s">
        <v>820</v>
      </c>
      <c r="I652" s="147"/>
      <c r="L652" s="33"/>
      <c r="M652" s="148"/>
      <c r="T652" s="54"/>
      <c r="AT652" s="18" t="s">
        <v>189</v>
      </c>
      <c r="AU652" s="18" t="s">
        <v>83</v>
      </c>
    </row>
    <row r="653" spans="2:65" s="1" customFormat="1" ht="11.25">
      <c r="B653" s="33"/>
      <c r="D653" s="149" t="s">
        <v>191</v>
      </c>
      <c r="F653" s="150" t="s">
        <v>821</v>
      </c>
      <c r="I653" s="147"/>
      <c r="L653" s="33"/>
      <c r="M653" s="148"/>
      <c r="T653" s="54"/>
      <c r="AT653" s="18" t="s">
        <v>191</v>
      </c>
      <c r="AU653" s="18" t="s">
        <v>83</v>
      </c>
    </row>
    <row r="654" spans="2:65" s="11" customFormat="1" ht="22.9" customHeight="1">
      <c r="B654" s="120"/>
      <c r="D654" s="121" t="s">
        <v>72</v>
      </c>
      <c r="E654" s="130" t="s">
        <v>822</v>
      </c>
      <c r="F654" s="130" t="s">
        <v>823</v>
      </c>
      <c r="I654" s="123"/>
      <c r="J654" s="131">
        <f>BK654</f>
        <v>0</v>
      </c>
      <c r="L654" s="120"/>
      <c r="M654" s="125"/>
      <c r="P654" s="126">
        <f>SUM(P655:P667)</f>
        <v>0</v>
      </c>
      <c r="R654" s="126">
        <f>SUM(R655:R667)</f>
        <v>0.15707400000000002</v>
      </c>
      <c r="T654" s="127">
        <f>SUM(T655:T667)</f>
        <v>0.28338600000000003</v>
      </c>
      <c r="AR654" s="121" t="s">
        <v>83</v>
      </c>
      <c r="AT654" s="128" t="s">
        <v>72</v>
      </c>
      <c r="AU654" s="128" t="s">
        <v>81</v>
      </c>
      <c r="AY654" s="121" t="s">
        <v>180</v>
      </c>
      <c r="BK654" s="129">
        <f>SUM(BK655:BK667)</f>
        <v>0</v>
      </c>
    </row>
    <row r="655" spans="2:65" s="1" customFormat="1" ht="24.2" customHeight="1">
      <c r="B655" s="33"/>
      <c r="C655" s="132" t="s">
        <v>824</v>
      </c>
      <c r="D655" s="132" t="s">
        <v>182</v>
      </c>
      <c r="E655" s="133" t="s">
        <v>825</v>
      </c>
      <c r="F655" s="134" t="s">
        <v>826</v>
      </c>
      <c r="G655" s="135" t="s">
        <v>257</v>
      </c>
      <c r="H655" s="136">
        <v>33.24</v>
      </c>
      <c r="I655" s="137"/>
      <c r="J655" s="138">
        <f>ROUND(I655*H655,2)</f>
        <v>0</v>
      </c>
      <c r="K655" s="134" t="s">
        <v>186</v>
      </c>
      <c r="L655" s="33"/>
      <c r="M655" s="139" t="s">
        <v>19</v>
      </c>
      <c r="N655" s="140" t="s">
        <v>44</v>
      </c>
      <c r="P655" s="141">
        <f>O655*H655</f>
        <v>0</v>
      </c>
      <c r="Q655" s="141">
        <v>0</v>
      </c>
      <c r="R655" s="141">
        <f>Q655*H655</f>
        <v>0</v>
      </c>
      <c r="S655" s="141">
        <v>3.8E-3</v>
      </c>
      <c r="T655" s="142">
        <f>S655*H655</f>
        <v>0.12631200000000001</v>
      </c>
      <c r="AR655" s="143" t="s">
        <v>309</v>
      </c>
      <c r="AT655" s="143" t="s">
        <v>182</v>
      </c>
      <c r="AU655" s="143" t="s">
        <v>83</v>
      </c>
      <c r="AY655" s="18" t="s">
        <v>180</v>
      </c>
      <c r="BE655" s="144">
        <f>IF(N655="základní",J655,0)</f>
        <v>0</v>
      </c>
      <c r="BF655" s="144">
        <f>IF(N655="snížená",J655,0)</f>
        <v>0</v>
      </c>
      <c r="BG655" s="144">
        <f>IF(N655="zákl. přenesená",J655,0)</f>
        <v>0</v>
      </c>
      <c r="BH655" s="144">
        <f>IF(N655="sníž. přenesená",J655,0)</f>
        <v>0</v>
      </c>
      <c r="BI655" s="144">
        <f>IF(N655="nulová",J655,0)</f>
        <v>0</v>
      </c>
      <c r="BJ655" s="18" t="s">
        <v>81</v>
      </c>
      <c r="BK655" s="144">
        <f>ROUND(I655*H655,2)</f>
        <v>0</v>
      </c>
      <c r="BL655" s="18" t="s">
        <v>309</v>
      </c>
      <c r="BM655" s="143" t="s">
        <v>827</v>
      </c>
    </row>
    <row r="656" spans="2:65" s="1" customFormat="1" ht="11.25">
      <c r="B656" s="33"/>
      <c r="D656" s="145" t="s">
        <v>189</v>
      </c>
      <c r="F656" s="146" t="s">
        <v>826</v>
      </c>
      <c r="I656" s="147"/>
      <c r="L656" s="33"/>
      <c r="M656" s="148"/>
      <c r="T656" s="54"/>
      <c r="AT656" s="18" t="s">
        <v>189</v>
      </c>
      <c r="AU656" s="18" t="s">
        <v>83</v>
      </c>
    </row>
    <row r="657" spans="2:65" s="1" customFormat="1" ht="11.25">
      <c r="B657" s="33"/>
      <c r="D657" s="149" t="s">
        <v>191</v>
      </c>
      <c r="F657" s="150" t="s">
        <v>828</v>
      </c>
      <c r="I657" s="147"/>
      <c r="L657" s="33"/>
      <c r="M657" s="148"/>
      <c r="T657" s="54"/>
      <c r="AT657" s="18" t="s">
        <v>191</v>
      </c>
      <c r="AU657" s="18" t="s">
        <v>83</v>
      </c>
    </row>
    <row r="658" spans="2:65" s="12" customFormat="1" ht="11.25">
      <c r="B658" s="151"/>
      <c r="D658" s="145" t="s">
        <v>193</v>
      </c>
      <c r="E658" s="152" t="s">
        <v>19</v>
      </c>
      <c r="F658" s="153" t="s">
        <v>261</v>
      </c>
      <c r="H658" s="152" t="s">
        <v>19</v>
      </c>
      <c r="I658" s="154"/>
      <c r="L658" s="151"/>
      <c r="M658" s="155"/>
      <c r="T658" s="156"/>
      <c r="AT658" s="152" t="s">
        <v>193</v>
      </c>
      <c r="AU658" s="152" t="s">
        <v>83</v>
      </c>
      <c r="AV658" s="12" t="s">
        <v>81</v>
      </c>
      <c r="AW658" s="12" t="s">
        <v>35</v>
      </c>
      <c r="AX658" s="12" t="s">
        <v>73</v>
      </c>
      <c r="AY658" s="152" t="s">
        <v>180</v>
      </c>
    </row>
    <row r="659" spans="2:65" s="12" customFormat="1" ht="11.25">
      <c r="B659" s="151"/>
      <c r="D659" s="145" t="s">
        <v>193</v>
      </c>
      <c r="E659" s="152" t="s">
        <v>19</v>
      </c>
      <c r="F659" s="153" t="s">
        <v>813</v>
      </c>
      <c r="H659" s="152" t="s">
        <v>19</v>
      </c>
      <c r="I659" s="154"/>
      <c r="L659" s="151"/>
      <c r="M659" s="155"/>
      <c r="T659" s="156"/>
      <c r="AT659" s="152" t="s">
        <v>193</v>
      </c>
      <c r="AU659" s="152" t="s">
        <v>83</v>
      </c>
      <c r="AV659" s="12" t="s">
        <v>81</v>
      </c>
      <c r="AW659" s="12" t="s">
        <v>35</v>
      </c>
      <c r="AX659" s="12" t="s">
        <v>73</v>
      </c>
      <c r="AY659" s="152" t="s">
        <v>180</v>
      </c>
    </row>
    <row r="660" spans="2:65" s="13" customFormat="1" ht="11.25">
      <c r="B660" s="157"/>
      <c r="D660" s="145" t="s">
        <v>193</v>
      </c>
      <c r="E660" s="158" t="s">
        <v>19</v>
      </c>
      <c r="F660" s="159" t="s">
        <v>829</v>
      </c>
      <c r="H660" s="160">
        <v>33.24</v>
      </c>
      <c r="I660" s="161"/>
      <c r="L660" s="157"/>
      <c r="M660" s="162"/>
      <c r="T660" s="163"/>
      <c r="AT660" s="158" t="s">
        <v>193</v>
      </c>
      <c r="AU660" s="158" t="s">
        <v>83</v>
      </c>
      <c r="AV660" s="13" t="s">
        <v>83</v>
      </c>
      <c r="AW660" s="13" t="s">
        <v>35</v>
      </c>
      <c r="AX660" s="13" t="s">
        <v>73</v>
      </c>
      <c r="AY660" s="158" t="s">
        <v>180</v>
      </c>
    </row>
    <row r="661" spans="2:65" s="14" customFormat="1" ht="11.25">
      <c r="B661" s="164"/>
      <c r="D661" s="145" t="s">
        <v>193</v>
      </c>
      <c r="E661" s="165" t="s">
        <v>19</v>
      </c>
      <c r="F661" s="166" t="s">
        <v>264</v>
      </c>
      <c r="H661" s="167">
        <v>33.24</v>
      </c>
      <c r="I661" s="168"/>
      <c r="L661" s="164"/>
      <c r="M661" s="169"/>
      <c r="T661" s="170"/>
      <c r="AT661" s="165" t="s">
        <v>193</v>
      </c>
      <c r="AU661" s="165" t="s">
        <v>83</v>
      </c>
      <c r="AV661" s="14" t="s">
        <v>187</v>
      </c>
      <c r="AW661" s="14" t="s">
        <v>35</v>
      </c>
      <c r="AX661" s="14" t="s">
        <v>81</v>
      </c>
      <c r="AY661" s="165" t="s">
        <v>180</v>
      </c>
    </row>
    <row r="662" spans="2:65" s="1" customFormat="1" ht="24.2" customHeight="1">
      <c r="B662" s="33"/>
      <c r="C662" s="132" t="s">
        <v>830</v>
      </c>
      <c r="D662" s="132" t="s">
        <v>182</v>
      </c>
      <c r="E662" s="133" t="s">
        <v>831</v>
      </c>
      <c r="F662" s="134" t="s">
        <v>832</v>
      </c>
      <c r="G662" s="135" t="s">
        <v>257</v>
      </c>
      <c r="H662" s="136">
        <v>33.42</v>
      </c>
      <c r="I662" s="137"/>
      <c r="J662" s="138">
        <f>ROUND(I662*H662,2)</f>
        <v>0</v>
      </c>
      <c r="K662" s="134" t="s">
        <v>186</v>
      </c>
      <c r="L662" s="33"/>
      <c r="M662" s="139" t="s">
        <v>19</v>
      </c>
      <c r="N662" s="140" t="s">
        <v>44</v>
      </c>
      <c r="P662" s="141">
        <f>O662*H662</f>
        <v>0</v>
      </c>
      <c r="Q662" s="141">
        <v>4.7000000000000002E-3</v>
      </c>
      <c r="R662" s="141">
        <f>Q662*H662</f>
        <v>0.15707400000000002</v>
      </c>
      <c r="S662" s="141">
        <v>4.7000000000000002E-3</v>
      </c>
      <c r="T662" s="142">
        <f>S662*H662</f>
        <v>0.15707400000000002</v>
      </c>
      <c r="AR662" s="143" t="s">
        <v>309</v>
      </c>
      <c r="AT662" s="143" t="s">
        <v>182</v>
      </c>
      <c r="AU662" s="143" t="s">
        <v>83</v>
      </c>
      <c r="AY662" s="18" t="s">
        <v>180</v>
      </c>
      <c r="BE662" s="144">
        <f>IF(N662="základní",J662,0)</f>
        <v>0</v>
      </c>
      <c r="BF662" s="144">
        <f>IF(N662="snížená",J662,0)</f>
        <v>0</v>
      </c>
      <c r="BG662" s="144">
        <f>IF(N662="zákl. přenesená",J662,0)</f>
        <v>0</v>
      </c>
      <c r="BH662" s="144">
        <f>IF(N662="sníž. přenesená",J662,0)</f>
        <v>0</v>
      </c>
      <c r="BI662" s="144">
        <f>IF(N662="nulová",J662,0)</f>
        <v>0</v>
      </c>
      <c r="BJ662" s="18" t="s">
        <v>81</v>
      </c>
      <c r="BK662" s="144">
        <f>ROUND(I662*H662,2)</f>
        <v>0</v>
      </c>
      <c r="BL662" s="18" t="s">
        <v>309</v>
      </c>
      <c r="BM662" s="143" t="s">
        <v>833</v>
      </c>
    </row>
    <row r="663" spans="2:65" s="1" customFormat="1" ht="19.5">
      <c r="B663" s="33"/>
      <c r="D663" s="145" t="s">
        <v>189</v>
      </c>
      <c r="F663" s="146" t="s">
        <v>834</v>
      </c>
      <c r="I663" s="147"/>
      <c r="L663" s="33"/>
      <c r="M663" s="148"/>
      <c r="T663" s="54"/>
      <c r="AT663" s="18" t="s">
        <v>189</v>
      </c>
      <c r="AU663" s="18" t="s">
        <v>83</v>
      </c>
    </row>
    <row r="664" spans="2:65" s="1" customFormat="1" ht="11.25">
      <c r="B664" s="33"/>
      <c r="D664" s="149" t="s">
        <v>191</v>
      </c>
      <c r="F664" s="150" t="s">
        <v>835</v>
      </c>
      <c r="I664" s="147"/>
      <c r="L664" s="33"/>
      <c r="M664" s="148"/>
      <c r="T664" s="54"/>
      <c r="AT664" s="18" t="s">
        <v>191</v>
      </c>
      <c r="AU664" s="18" t="s">
        <v>83</v>
      </c>
    </row>
    <row r="665" spans="2:65" s="1" customFormat="1" ht="33" customHeight="1">
      <c r="B665" s="33"/>
      <c r="C665" s="132" t="s">
        <v>836</v>
      </c>
      <c r="D665" s="132" t="s">
        <v>182</v>
      </c>
      <c r="E665" s="133" t="s">
        <v>837</v>
      </c>
      <c r="F665" s="134" t="s">
        <v>838</v>
      </c>
      <c r="G665" s="135" t="s">
        <v>225</v>
      </c>
      <c r="H665" s="136">
        <v>0.157</v>
      </c>
      <c r="I665" s="137"/>
      <c r="J665" s="138">
        <f>ROUND(I665*H665,2)</f>
        <v>0</v>
      </c>
      <c r="K665" s="134" t="s">
        <v>186</v>
      </c>
      <c r="L665" s="33"/>
      <c r="M665" s="139" t="s">
        <v>19</v>
      </c>
      <c r="N665" s="140" t="s">
        <v>44</v>
      </c>
      <c r="P665" s="141">
        <f>O665*H665</f>
        <v>0</v>
      </c>
      <c r="Q665" s="141">
        <v>0</v>
      </c>
      <c r="R665" s="141">
        <f>Q665*H665</f>
        <v>0</v>
      </c>
      <c r="S665" s="141">
        <v>0</v>
      </c>
      <c r="T665" s="142">
        <f>S665*H665</f>
        <v>0</v>
      </c>
      <c r="AR665" s="143" t="s">
        <v>309</v>
      </c>
      <c r="AT665" s="143" t="s">
        <v>182</v>
      </c>
      <c r="AU665" s="143" t="s">
        <v>83</v>
      </c>
      <c r="AY665" s="18" t="s">
        <v>180</v>
      </c>
      <c r="BE665" s="144">
        <f>IF(N665="základní",J665,0)</f>
        <v>0</v>
      </c>
      <c r="BF665" s="144">
        <f>IF(N665="snížená",J665,0)</f>
        <v>0</v>
      </c>
      <c r="BG665" s="144">
        <f>IF(N665="zákl. přenesená",J665,0)</f>
        <v>0</v>
      </c>
      <c r="BH665" s="144">
        <f>IF(N665="sníž. přenesená",J665,0)</f>
        <v>0</v>
      </c>
      <c r="BI665" s="144">
        <f>IF(N665="nulová",J665,0)</f>
        <v>0</v>
      </c>
      <c r="BJ665" s="18" t="s">
        <v>81</v>
      </c>
      <c r="BK665" s="144">
        <f>ROUND(I665*H665,2)</f>
        <v>0</v>
      </c>
      <c r="BL665" s="18" t="s">
        <v>309</v>
      </c>
      <c r="BM665" s="143" t="s">
        <v>839</v>
      </c>
    </row>
    <row r="666" spans="2:65" s="1" customFormat="1" ht="29.25">
      <c r="B666" s="33"/>
      <c r="D666" s="145" t="s">
        <v>189</v>
      </c>
      <c r="F666" s="146" t="s">
        <v>840</v>
      </c>
      <c r="I666" s="147"/>
      <c r="L666" s="33"/>
      <c r="M666" s="148"/>
      <c r="T666" s="54"/>
      <c r="AT666" s="18" t="s">
        <v>189</v>
      </c>
      <c r="AU666" s="18" t="s">
        <v>83</v>
      </c>
    </row>
    <row r="667" spans="2:65" s="1" customFormat="1" ht="11.25">
      <c r="B667" s="33"/>
      <c r="D667" s="149" t="s">
        <v>191</v>
      </c>
      <c r="F667" s="150" t="s">
        <v>841</v>
      </c>
      <c r="I667" s="147"/>
      <c r="L667" s="33"/>
      <c r="M667" s="148"/>
      <c r="T667" s="54"/>
      <c r="AT667" s="18" t="s">
        <v>191</v>
      </c>
      <c r="AU667" s="18" t="s">
        <v>83</v>
      </c>
    </row>
    <row r="668" spans="2:65" s="11" customFormat="1" ht="22.9" customHeight="1">
      <c r="B668" s="120"/>
      <c r="D668" s="121" t="s">
        <v>72</v>
      </c>
      <c r="E668" s="130" t="s">
        <v>842</v>
      </c>
      <c r="F668" s="130" t="s">
        <v>843</v>
      </c>
      <c r="I668" s="123"/>
      <c r="J668" s="131">
        <f>BK668</f>
        <v>0</v>
      </c>
      <c r="L668" s="120"/>
      <c r="M668" s="125"/>
      <c r="P668" s="126">
        <f>SUM(P669:P686)</f>
        <v>0</v>
      </c>
      <c r="R668" s="126">
        <f>SUM(R669:R686)</f>
        <v>7.8181E-2</v>
      </c>
      <c r="T668" s="127">
        <f>SUM(T669:T686)</f>
        <v>0</v>
      </c>
      <c r="AR668" s="121" t="s">
        <v>83</v>
      </c>
      <c r="AT668" s="128" t="s">
        <v>72</v>
      </c>
      <c r="AU668" s="128" t="s">
        <v>81</v>
      </c>
      <c r="AY668" s="121" t="s">
        <v>180</v>
      </c>
      <c r="BK668" s="129">
        <f>SUM(BK669:BK686)</f>
        <v>0</v>
      </c>
    </row>
    <row r="669" spans="2:65" s="1" customFormat="1" ht="24.2" customHeight="1">
      <c r="B669" s="33"/>
      <c r="C669" s="132" t="s">
        <v>844</v>
      </c>
      <c r="D669" s="132" t="s">
        <v>182</v>
      </c>
      <c r="E669" s="133" t="s">
        <v>845</v>
      </c>
      <c r="F669" s="134" t="s">
        <v>846</v>
      </c>
      <c r="G669" s="135" t="s">
        <v>257</v>
      </c>
      <c r="H669" s="136">
        <v>156.6</v>
      </c>
      <c r="I669" s="137"/>
      <c r="J669" s="138">
        <f>ROUND(I669*H669,2)</f>
        <v>0</v>
      </c>
      <c r="K669" s="134" t="s">
        <v>186</v>
      </c>
      <c r="L669" s="33"/>
      <c r="M669" s="139" t="s">
        <v>19</v>
      </c>
      <c r="N669" s="140" t="s">
        <v>44</v>
      </c>
      <c r="P669" s="141">
        <f>O669*H669</f>
        <v>0</v>
      </c>
      <c r="Q669" s="141">
        <v>1.1E-4</v>
      </c>
      <c r="R669" s="141">
        <f>Q669*H669</f>
        <v>1.7225999999999998E-2</v>
      </c>
      <c r="S669" s="141">
        <v>0</v>
      </c>
      <c r="T669" s="142">
        <f>S669*H669</f>
        <v>0</v>
      </c>
      <c r="AR669" s="143" t="s">
        <v>309</v>
      </c>
      <c r="AT669" s="143" t="s">
        <v>182</v>
      </c>
      <c r="AU669" s="143" t="s">
        <v>83</v>
      </c>
      <c r="AY669" s="18" t="s">
        <v>180</v>
      </c>
      <c r="BE669" s="144">
        <f>IF(N669="základní",J669,0)</f>
        <v>0</v>
      </c>
      <c r="BF669" s="144">
        <f>IF(N669="snížená",J669,0)</f>
        <v>0</v>
      </c>
      <c r="BG669" s="144">
        <f>IF(N669="zákl. přenesená",J669,0)</f>
        <v>0</v>
      </c>
      <c r="BH669" s="144">
        <f>IF(N669="sníž. přenesená",J669,0)</f>
        <v>0</v>
      </c>
      <c r="BI669" s="144">
        <f>IF(N669="nulová",J669,0)</f>
        <v>0</v>
      </c>
      <c r="BJ669" s="18" t="s">
        <v>81</v>
      </c>
      <c r="BK669" s="144">
        <f>ROUND(I669*H669,2)</f>
        <v>0</v>
      </c>
      <c r="BL669" s="18" t="s">
        <v>309</v>
      </c>
      <c r="BM669" s="143" t="s">
        <v>847</v>
      </c>
    </row>
    <row r="670" spans="2:65" s="1" customFormat="1" ht="19.5">
      <c r="B670" s="33"/>
      <c r="D670" s="145" t="s">
        <v>189</v>
      </c>
      <c r="F670" s="146" t="s">
        <v>848</v>
      </c>
      <c r="I670" s="147"/>
      <c r="L670" s="33"/>
      <c r="M670" s="148"/>
      <c r="T670" s="54"/>
      <c r="AT670" s="18" t="s">
        <v>189</v>
      </c>
      <c r="AU670" s="18" t="s">
        <v>83</v>
      </c>
    </row>
    <row r="671" spans="2:65" s="1" customFormat="1" ht="11.25">
      <c r="B671" s="33"/>
      <c r="D671" s="149" t="s">
        <v>191</v>
      </c>
      <c r="F671" s="150" t="s">
        <v>849</v>
      </c>
      <c r="I671" s="147"/>
      <c r="L671" s="33"/>
      <c r="M671" s="148"/>
      <c r="T671" s="54"/>
      <c r="AT671" s="18" t="s">
        <v>191</v>
      </c>
      <c r="AU671" s="18" t="s">
        <v>83</v>
      </c>
    </row>
    <row r="672" spans="2:65" s="1" customFormat="1" ht="21.75" customHeight="1">
      <c r="B672" s="33"/>
      <c r="C672" s="132" t="s">
        <v>850</v>
      </c>
      <c r="D672" s="132" t="s">
        <v>182</v>
      </c>
      <c r="E672" s="133" t="s">
        <v>851</v>
      </c>
      <c r="F672" s="134" t="s">
        <v>852</v>
      </c>
      <c r="G672" s="135" t="s">
        <v>257</v>
      </c>
      <c r="H672" s="136">
        <v>156.6</v>
      </c>
      <c r="I672" s="137"/>
      <c r="J672" s="138">
        <f>ROUND(I672*H672,2)</f>
        <v>0</v>
      </c>
      <c r="K672" s="134" t="s">
        <v>19</v>
      </c>
      <c r="L672" s="33"/>
      <c r="M672" s="139" t="s">
        <v>19</v>
      </c>
      <c r="N672" s="140" t="s">
        <v>44</v>
      </c>
      <c r="P672" s="141">
        <f>O672*H672</f>
        <v>0</v>
      </c>
      <c r="Q672" s="141">
        <v>3.6000000000000002E-4</v>
      </c>
      <c r="R672" s="141">
        <f>Q672*H672</f>
        <v>5.6376000000000002E-2</v>
      </c>
      <c r="S672" s="141">
        <v>0</v>
      </c>
      <c r="T672" s="142">
        <f>S672*H672</f>
        <v>0</v>
      </c>
      <c r="AR672" s="143" t="s">
        <v>309</v>
      </c>
      <c r="AT672" s="143" t="s">
        <v>182</v>
      </c>
      <c r="AU672" s="143" t="s">
        <v>83</v>
      </c>
      <c r="AY672" s="18" t="s">
        <v>180</v>
      </c>
      <c r="BE672" s="144">
        <f>IF(N672="základní",J672,0)</f>
        <v>0</v>
      </c>
      <c r="BF672" s="144">
        <f>IF(N672="snížená",J672,0)</f>
        <v>0</v>
      </c>
      <c r="BG672" s="144">
        <f>IF(N672="zákl. přenesená",J672,0)</f>
        <v>0</v>
      </c>
      <c r="BH672" s="144">
        <f>IF(N672="sníž. přenesená",J672,0)</f>
        <v>0</v>
      </c>
      <c r="BI672" s="144">
        <f>IF(N672="nulová",J672,0)</f>
        <v>0</v>
      </c>
      <c r="BJ672" s="18" t="s">
        <v>81</v>
      </c>
      <c r="BK672" s="144">
        <f>ROUND(I672*H672,2)</f>
        <v>0</v>
      </c>
      <c r="BL672" s="18" t="s">
        <v>309</v>
      </c>
      <c r="BM672" s="143" t="s">
        <v>853</v>
      </c>
    </row>
    <row r="673" spans="2:65" s="1" customFormat="1" ht="19.5">
      <c r="B673" s="33"/>
      <c r="D673" s="145" t="s">
        <v>189</v>
      </c>
      <c r="F673" s="146" t="s">
        <v>854</v>
      </c>
      <c r="I673" s="147"/>
      <c r="L673" s="33"/>
      <c r="M673" s="148"/>
      <c r="T673" s="54"/>
      <c r="AT673" s="18" t="s">
        <v>189</v>
      </c>
      <c r="AU673" s="18" t="s">
        <v>83</v>
      </c>
    </row>
    <row r="674" spans="2:65" s="12" customFormat="1" ht="11.25">
      <c r="B674" s="151"/>
      <c r="D674" s="145" t="s">
        <v>193</v>
      </c>
      <c r="E674" s="152" t="s">
        <v>19</v>
      </c>
      <c r="F674" s="153" t="s">
        <v>261</v>
      </c>
      <c r="H674" s="152" t="s">
        <v>19</v>
      </c>
      <c r="I674" s="154"/>
      <c r="L674" s="151"/>
      <c r="M674" s="155"/>
      <c r="T674" s="156"/>
      <c r="AT674" s="152" t="s">
        <v>193</v>
      </c>
      <c r="AU674" s="152" t="s">
        <v>83</v>
      </c>
      <c r="AV674" s="12" t="s">
        <v>81</v>
      </c>
      <c r="AW674" s="12" t="s">
        <v>35</v>
      </c>
      <c r="AX674" s="12" t="s">
        <v>73</v>
      </c>
      <c r="AY674" s="152" t="s">
        <v>180</v>
      </c>
    </row>
    <row r="675" spans="2:65" s="13" customFormat="1" ht="11.25">
      <c r="B675" s="157"/>
      <c r="D675" s="145" t="s">
        <v>193</v>
      </c>
      <c r="E675" s="158" t="s">
        <v>19</v>
      </c>
      <c r="F675" s="159" t="s">
        <v>855</v>
      </c>
      <c r="H675" s="160">
        <v>175.94</v>
      </c>
      <c r="I675" s="161"/>
      <c r="L675" s="157"/>
      <c r="M675" s="162"/>
      <c r="T675" s="163"/>
      <c r="AT675" s="158" t="s">
        <v>193</v>
      </c>
      <c r="AU675" s="158" t="s">
        <v>83</v>
      </c>
      <c r="AV675" s="13" t="s">
        <v>83</v>
      </c>
      <c r="AW675" s="13" t="s">
        <v>35</v>
      </c>
      <c r="AX675" s="13" t="s">
        <v>73</v>
      </c>
      <c r="AY675" s="158" t="s">
        <v>180</v>
      </c>
    </row>
    <row r="676" spans="2:65" s="12" customFormat="1" ht="11.25">
      <c r="B676" s="151"/>
      <c r="D676" s="145" t="s">
        <v>193</v>
      </c>
      <c r="E676" s="152" t="s">
        <v>19</v>
      </c>
      <c r="F676" s="153" t="s">
        <v>856</v>
      </c>
      <c r="H676" s="152" t="s">
        <v>19</v>
      </c>
      <c r="I676" s="154"/>
      <c r="L676" s="151"/>
      <c r="M676" s="155"/>
      <c r="T676" s="156"/>
      <c r="AT676" s="152" t="s">
        <v>193</v>
      </c>
      <c r="AU676" s="152" t="s">
        <v>83</v>
      </c>
      <c r="AV676" s="12" t="s">
        <v>81</v>
      </c>
      <c r="AW676" s="12" t="s">
        <v>35</v>
      </c>
      <c r="AX676" s="12" t="s">
        <v>73</v>
      </c>
      <c r="AY676" s="152" t="s">
        <v>180</v>
      </c>
    </row>
    <row r="677" spans="2:65" s="13" customFormat="1" ht="11.25">
      <c r="B677" s="157"/>
      <c r="D677" s="145" t="s">
        <v>193</v>
      </c>
      <c r="E677" s="158" t="s">
        <v>19</v>
      </c>
      <c r="F677" s="159" t="s">
        <v>857</v>
      </c>
      <c r="H677" s="160">
        <v>-19.34</v>
      </c>
      <c r="I677" s="161"/>
      <c r="L677" s="157"/>
      <c r="M677" s="162"/>
      <c r="T677" s="163"/>
      <c r="AT677" s="158" t="s">
        <v>193</v>
      </c>
      <c r="AU677" s="158" t="s">
        <v>83</v>
      </c>
      <c r="AV677" s="13" t="s">
        <v>83</v>
      </c>
      <c r="AW677" s="13" t="s">
        <v>35</v>
      </c>
      <c r="AX677" s="13" t="s">
        <v>73</v>
      </c>
      <c r="AY677" s="158" t="s">
        <v>180</v>
      </c>
    </row>
    <row r="678" spans="2:65" s="14" customFormat="1" ht="11.25">
      <c r="B678" s="164"/>
      <c r="D678" s="145" t="s">
        <v>193</v>
      </c>
      <c r="E678" s="165" t="s">
        <v>19</v>
      </c>
      <c r="F678" s="166" t="s">
        <v>264</v>
      </c>
      <c r="H678" s="167">
        <v>156.6</v>
      </c>
      <c r="I678" s="168"/>
      <c r="L678" s="164"/>
      <c r="M678" s="169"/>
      <c r="T678" s="170"/>
      <c r="AT678" s="165" t="s">
        <v>193</v>
      </c>
      <c r="AU678" s="165" t="s">
        <v>83</v>
      </c>
      <c r="AV678" s="14" t="s">
        <v>187</v>
      </c>
      <c r="AW678" s="14" t="s">
        <v>35</v>
      </c>
      <c r="AX678" s="14" t="s">
        <v>81</v>
      </c>
      <c r="AY678" s="165" t="s">
        <v>180</v>
      </c>
    </row>
    <row r="679" spans="2:65" s="1" customFormat="1" ht="24.2" customHeight="1">
      <c r="B679" s="33"/>
      <c r="C679" s="132" t="s">
        <v>858</v>
      </c>
      <c r="D679" s="132" t="s">
        <v>182</v>
      </c>
      <c r="E679" s="133" t="s">
        <v>859</v>
      </c>
      <c r="F679" s="134" t="s">
        <v>860</v>
      </c>
      <c r="G679" s="135" t="s">
        <v>257</v>
      </c>
      <c r="H679" s="136">
        <v>4.82</v>
      </c>
      <c r="I679" s="137"/>
      <c r="J679" s="138">
        <f>ROUND(I679*H679,2)</f>
        <v>0</v>
      </c>
      <c r="K679" s="134" t="s">
        <v>186</v>
      </c>
      <c r="L679" s="33"/>
      <c r="M679" s="139" t="s">
        <v>19</v>
      </c>
      <c r="N679" s="140" t="s">
        <v>44</v>
      </c>
      <c r="P679" s="141">
        <f>O679*H679</f>
        <v>0</v>
      </c>
      <c r="Q679" s="141">
        <v>2.9E-4</v>
      </c>
      <c r="R679" s="141">
        <f>Q679*H679</f>
        <v>1.3978E-3</v>
      </c>
      <c r="S679" s="141">
        <v>0</v>
      </c>
      <c r="T679" s="142">
        <f>S679*H679</f>
        <v>0</v>
      </c>
      <c r="AR679" s="143" t="s">
        <v>309</v>
      </c>
      <c r="AT679" s="143" t="s">
        <v>182</v>
      </c>
      <c r="AU679" s="143" t="s">
        <v>83</v>
      </c>
      <c r="AY679" s="18" t="s">
        <v>180</v>
      </c>
      <c r="BE679" s="144">
        <f>IF(N679="základní",J679,0)</f>
        <v>0</v>
      </c>
      <c r="BF679" s="144">
        <f>IF(N679="snížená",J679,0)</f>
        <v>0</v>
      </c>
      <c r="BG679" s="144">
        <f>IF(N679="zákl. přenesená",J679,0)</f>
        <v>0</v>
      </c>
      <c r="BH679" s="144">
        <f>IF(N679="sníž. přenesená",J679,0)</f>
        <v>0</v>
      </c>
      <c r="BI679" s="144">
        <f>IF(N679="nulová",J679,0)</f>
        <v>0</v>
      </c>
      <c r="BJ679" s="18" t="s">
        <v>81</v>
      </c>
      <c r="BK679" s="144">
        <f>ROUND(I679*H679,2)</f>
        <v>0</v>
      </c>
      <c r="BL679" s="18" t="s">
        <v>309</v>
      </c>
      <c r="BM679" s="143" t="s">
        <v>861</v>
      </c>
    </row>
    <row r="680" spans="2:65" s="1" customFormat="1" ht="19.5">
      <c r="B680" s="33"/>
      <c r="D680" s="145" t="s">
        <v>189</v>
      </c>
      <c r="F680" s="146" t="s">
        <v>862</v>
      </c>
      <c r="I680" s="147"/>
      <c r="L680" s="33"/>
      <c r="M680" s="148"/>
      <c r="T680" s="54"/>
      <c r="AT680" s="18" t="s">
        <v>189</v>
      </c>
      <c r="AU680" s="18" t="s">
        <v>83</v>
      </c>
    </row>
    <row r="681" spans="2:65" s="1" customFormat="1" ht="11.25">
      <c r="B681" s="33"/>
      <c r="D681" s="149" t="s">
        <v>191</v>
      </c>
      <c r="F681" s="150" t="s">
        <v>863</v>
      </c>
      <c r="I681" s="147"/>
      <c r="L681" s="33"/>
      <c r="M681" s="148"/>
      <c r="T681" s="54"/>
      <c r="AT681" s="18" t="s">
        <v>191</v>
      </c>
      <c r="AU681" s="18" t="s">
        <v>83</v>
      </c>
    </row>
    <row r="682" spans="2:65" s="12" customFormat="1" ht="11.25">
      <c r="B682" s="151"/>
      <c r="D682" s="145" t="s">
        <v>193</v>
      </c>
      <c r="E682" s="152" t="s">
        <v>19</v>
      </c>
      <c r="F682" s="153" t="s">
        <v>261</v>
      </c>
      <c r="H682" s="152" t="s">
        <v>19</v>
      </c>
      <c r="I682" s="154"/>
      <c r="L682" s="151"/>
      <c r="M682" s="155"/>
      <c r="T682" s="156"/>
      <c r="AT682" s="152" t="s">
        <v>193</v>
      </c>
      <c r="AU682" s="152" t="s">
        <v>83</v>
      </c>
      <c r="AV682" s="12" t="s">
        <v>81</v>
      </c>
      <c r="AW682" s="12" t="s">
        <v>35</v>
      </c>
      <c r="AX682" s="12" t="s">
        <v>73</v>
      </c>
      <c r="AY682" s="152" t="s">
        <v>180</v>
      </c>
    </row>
    <row r="683" spans="2:65" s="13" customFormat="1" ht="11.25">
      <c r="B683" s="157"/>
      <c r="D683" s="145" t="s">
        <v>193</v>
      </c>
      <c r="E683" s="158" t="s">
        <v>19</v>
      </c>
      <c r="F683" s="159" t="s">
        <v>308</v>
      </c>
      <c r="H683" s="160">
        <v>4.82</v>
      </c>
      <c r="I683" s="161"/>
      <c r="L683" s="157"/>
      <c r="M683" s="162"/>
      <c r="T683" s="163"/>
      <c r="AT683" s="158" t="s">
        <v>193</v>
      </c>
      <c r="AU683" s="158" t="s">
        <v>83</v>
      </c>
      <c r="AV683" s="13" t="s">
        <v>83</v>
      </c>
      <c r="AW683" s="13" t="s">
        <v>35</v>
      </c>
      <c r="AX683" s="13" t="s">
        <v>81</v>
      </c>
      <c r="AY683" s="158" t="s">
        <v>180</v>
      </c>
    </row>
    <row r="684" spans="2:65" s="1" customFormat="1" ht="24.2" customHeight="1">
      <c r="B684" s="33"/>
      <c r="C684" s="132" t="s">
        <v>864</v>
      </c>
      <c r="D684" s="132" t="s">
        <v>182</v>
      </c>
      <c r="E684" s="133" t="s">
        <v>865</v>
      </c>
      <c r="F684" s="134" t="s">
        <v>866</v>
      </c>
      <c r="G684" s="135" t="s">
        <v>257</v>
      </c>
      <c r="H684" s="136">
        <v>4.82</v>
      </c>
      <c r="I684" s="137"/>
      <c r="J684" s="138">
        <f>ROUND(I684*H684,2)</f>
        <v>0</v>
      </c>
      <c r="K684" s="134" t="s">
        <v>186</v>
      </c>
      <c r="L684" s="33"/>
      <c r="M684" s="139" t="s">
        <v>19</v>
      </c>
      <c r="N684" s="140" t="s">
        <v>44</v>
      </c>
      <c r="P684" s="141">
        <f>O684*H684</f>
        <v>0</v>
      </c>
      <c r="Q684" s="141">
        <v>6.6E-4</v>
      </c>
      <c r="R684" s="141">
        <f>Q684*H684</f>
        <v>3.1812000000000003E-3</v>
      </c>
      <c r="S684" s="141">
        <v>0</v>
      </c>
      <c r="T684" s="142">
        <f>S684*H684</f>
        <v>0</v>
      </c>
      <c r="AR684" s="143" t="s">
        <v>309</v>
      </c>
      <c r="AT684" s="143" t="s">
        <v>182</v>
      </c>
      <c r="AU684" s="143" t="s">
        <v>83</v>
      </c>
      <c r="AY684" s="18" t="s">
        <v>180</v>
      </c>
      <c r="BE684" s="144">
        <f>IF(N684="základní",J684,0)</f>
        <v>0</v>
      </c>
      <c r="BF684" s="144">
        <f>IF(N684="snížená",J684,0)</f>
        <v>0</v>
      </c>
      <c r="BG684" s="144">
        <f>IF(N684="zákl. přenesená",J684,0)</f>
        <v>0</v>
      </c>
      <c r="BH684" s="144">
        <f>IF(N684="sníž. přenesená",J684,0)</f>
        <v>0</v>
      </c>
      <c r="BI684" s="144">
        <f>IF(N684="nulová",J684,0)</f>
        <v>0</v>
      </c>
      <c r="BJ684" s="18" t="s">
        <v>81</v>
      </c>
      <c r="BK684" s="144">
        <f>ROUND(I684*H684,2)</f>
        <v>0</v>
      </c>
      <c r="BL684" s="18" t="s">
        <v>309</v>
      </c>
      <c r="BM684" s="143" t="s">
        <v>867</v>
      </c>
    </row>
    <row r="685" spans="2:65" s="1" customFormat="1" ht="19.5">
      <c r="B685" s="33"/>
      <c r="D685" s="145" t="s">
        <v>189</v>
      </c>
      <c r="F685" s="146" t="s">
        <v>868</v>
      </c>
      <c r="I685" s="147"/>
      <c r="L685" s="33"/>
      <c r="M685" s="148"/>
      <c r="T685" s="54"/>
      <c r="AT685" s="18" t="s">
        <v>189</v>
      </c>
      <c r="AU685" s="18" t="s">
        <v>83</v>
      </c>
    </row>
    <row r="686" spans="2:65" s="1" customFormat="1" ht="11.25">
      <c r="B686" s="33"/>
      <c r="D686" s="149" t="s">
        <v>191</v>
      </c>
      <c r="F686" s="150" t="s">
        <v>869</v>
      </c>
      <c r="I686" s="147"/>
      <c r="L686" s="33"/>
      <c r="M686" s="148"/>
      <c r="T686" s="54"/>
      <c r="AT686" s="18" t="s">
        <v>191</v>
      </c>
      <c r="AU686" s="18" t="s">
        <v>83</v>
      </c>
    </row>
    <row r="687" spans="2:65" s="11" customFormat="1" ht="22.9" customHeight="1">
      <c r="B687" s="120"/>
      <c r="D687" s="121" t="s">
        <v>72</v>
      </c>
      <c r="E687" s="130" t="s">
        <v>870</v>
      </c>
      <c r="F687" s="130" t="s">
        <v>871</v>
      </c>
      <c r="I687" s="123"/>
      <c r="J687" s="131">
        <f>BK687</f>
        <v>0</v>
      </c>
      <c r="L687" s="120"/>
      <c r="M687" s="125"/>
      <c r="P687" s="126">
        <f>SUM(P688:P711)</f>
        <v>0</v>
      </c>
      <c r="R687" s="126">
        <f>SUM(R688:R711)</f>
        <v>0.39153300000000002</v>
      </c>
      <c r="T687" s="127">
        <f>SUM(T688:T711)</f>
        <v>1.02147E-2</v>
      </c>
      <c r="AR687" s="121" t="s">
        <v>83</v>
      </c>
      <c r="AT687" s="128" t="s">
        <v>72</v>
      </c>
      <c r="AU687" s="128" t="s">
        <v>81</v>
      </c>
      <c r="AY687" s="121" t="s">
        <v>180</v>
      </c>
      <c r="BK687" s="129">
        <f>SUM(BK688:BK711)</f>
        <v>0</v>
      </c>
    </row>
    <row r="688" spans="2:65" s="1" customFormat="1" ht="16.5" customHeight="1">
      <c r="B688" s="33"/>
      <c r="C688" s="132" t="s">
        <v>872</v>
      </c>
      <c r="D688" s="132" t="s">
        <v>182</v>
      </c>
      <c r="E688" s="133" t="s">
        <v>873</v>
      </c>
      <c r="F688" s="134" t="s">
        <v>874</v>
      </c>
      <c r="G688" s="135" t="s">
        <v>257</v>
      </c>
      <c r="H688" s="136">
        <v>238.23</v>
      </c>
      <c r="I688" s="137"/>
      <c r="J688" s="138">
        <f>ROUND(I688*H688,2)</f>
        <v>0</v>
      </c>
      <c r="K688" s="134" t="s">
        <v>186</v>
      </c>
      <c r="L688" s="33"/>
      <c r="M688" s="139" t="s">
        <v>19</v>
      </c>
      <c r="N688" s="140" t="s">
        <v>44</v>
      </c>
      <c r="P688" s="141">
        <f>O688*H688</f>
        <v>0</v>
      </c>
      <c r="Q688" s="141">
        <v>0</v>
      </c>
      <c r="R688" s="141">
        <f>Q688*H688</f>
        <v>0</v>
      </c>
      <c r="S688" s="141">
        <v>3.0000000000000001E-5</v>
      </c>
      <c r="T688" s="142">
        <f>S688*H688</f>
        <v>7.1469000000000003E-3</v>
      </c>
      <c r="AR688" s="143" t="s">
        <v>309</v>
      </c>
      <c r="AT688" s="143" t="s">
        <v>182</v>
      </c>
      <c r="AU688" s="143" t="s">
        <v>83</v>
      </c>
      <c r="AY688" s="18" t="s">
        <v>180</v>
      </c>
      <c r="BE688" s="144">
        <f>IF(N688="základní",J688,0)</f>
        <v>0</v>
      </c>
      <c r="BF688" s="144">
        <f>IF(N688="snížená",J688,0)</f>
        <v>0</v>
      </c>
      <c r="BG688" s="144">
        <f>IF(N688="zákl. přenesená",J688,0)</f>
        <v>0</v>
      </c>
      <c r="BH688" s="144">
        <f>IF(N688="sníž. přenesená",J688,0)</f>
        <v>0</v>
      </c>
      <c r="BI688" s="144">
        <f>IF(N688="nulová",J688,0)</f>
        <v>0</v>
      </c>
      <c r="BJ688" s="18" t="s">
        <v>81</v>
      </c>
      <c r="BK688" s="144">
        <f>ROUND(I688*H688,2)</f>
        <v>0</v>
      </c>
      <c r="BL688" s="18" t="s">
        <v>309</v>
      </c>
      <c r="BM688" s="143" t="s">
        <v>875</v>
      </c>
    </row>
    <row r="689" spans="2:65" s="1" customFormat="1" ht="19.5">
      <c r="B689" s="33"/>
      <c r="D689" s="145" t="s">
        <v>189</v>
      </c>
      <c r="F689" s="146" t="s">
        <v>876</v>
      </c>
      <c r="I689" s="147"/>
      <c r="L689" s="33"/>
      <c r="M689" s="148"/>
      <c r="T689" s="54"/>
      <c r="AT689" s="18" t="s">
        <v>189</v>
      </c>
      <c r="AU689" s="18" t="s">
        <v>83</v>
      </c>
    </row>
    <row r="690" spans="2:65" s="1" customFormat="1" ht="11.25">
      <c r="B690" s="33"/>
      <c r="D690" s="149" t="s">
        <v>191</v>
      </c>
      <c r="F690" s="150" t="s">
        <v>877</v>
      </c>
      <c r="I690" s="147"/>
      <c r="L690" s="33"/>
      <c r="M690" s="148"/>
      <c r="T690" s="54"/>
      <c r="AT690" s="18" t="s">
        <v>191</v>
      </c>
      <c r="AU690" s="18" t="s">
        <v>83</v>
      </c>
    </row>
    <row r="691" spans="2:65" s="12" customFormat="1" ht="11.25">
      <c r="B691" s="151"/>
      <c r="D691" s="145" t="s">
        <v>193</v>
      </c>
      <c r="E691" s="152" t="s">
        <v>19</v>
      </c>
      <c r="F691" s="153" t="s">
        <v>261</v>
      </c>
      <c r="H691" s="152" t="s">
        <v>19</v>
      </c>
      <c r="I691" s="154"/>
      <c r="L691" s="151"/>
      <c r="M691" s="155"/>
      <c r="T691" s="156"/>
      <c r="AT691" s="152" t="s">
        <v>193</v>
      </c>
      <c r="AU691" s="152" t="s">
        <v>83</v>
      </c>
      <c r="AV691" s="12" t="s">
        <v>81</v>
      </c>
      <c r="AW691" s="12" t="s">
        <v>35</v>
      </c>
      <c r="AX691" s="12" t="s">
        <v>73</v>
      </c>
      <c r="AY691" s="152" t="s">
        <v>180</v>
      </c>
    </row>
    <row r="692" spans="2:65" s="13" customFormat="1" ht="11.25">
      <c r="B692" s="157"/>
      <c r="D692" s="145" t="s">
        <v>193</v>
      </c>
      <c r="E692" s="158" t="s">
        <v>19</v>
      </c>
      <c r="F692" s="159" t="s">
        <v>878</v>
      </c>
      <c r="H692" s="160">
        <v>238.23</v>
      </c>
      <c r="I692" s="161"/>
      <c r="L692" s="157"/>
      <c r="M692" s="162"/>
      <c r="T692" s="163"/>
      <c r="AT692" s="158" t="s">
        <v>193</v>
      </c>
      <c r="AU692" s="158" t="s">
        <v>83</v>
      </c>
      <c r="AV692" s="13" t="s">
        <v>83</v>
      </c>
      <c r="AW692" s="13" t="s">
        <v>35</v>
      </c>
      <c r="AX692" s="13" t="s">
        <v>81</v>
      </c>
      <c r="AY692" s="158" t="s">
        <v>180</v>
      </c>
    </row>
    <row r="693" spans="2:65" s="1" customFormat="1" ht="16.5" customHeight="1">
      <c r="B693" s="33"/>
      <c r="C693" s="171" t="s">
        <v>879</v>
      </c>
      <c r="D693" s="171" t="s">
        <v>353</v>
      </c>
      <c r="E693" s="172" t="s">
        <v>880</v>
      </c>
      <c r="F693" s="173" t="s">
        <v>881</v>
      </c>
      <c r="G693" s="174" t="s">
        <v>257</v>
      </c>
      <c r="H693" s="175">
        <v>250.142</v>
      </c>
      <c r="I693" s="176"/>
      <c r="J693" s="177">
        <f>ROUND(I693*H693,2)</f>
        <v>0</v>
      </c>
      <c r="K693" s="173" t="s">
        <v>186</v>
      </c>
      <c r="L693" s="178"/>
      <c r="M693" s="179" t="s">
        <v>19</v>
      </c>
      <c r="N693" s="180" t="s">
        <v>44</v>
      </c>
      <c r="P693" s="141">
        <f>O693*H693</f>
        <v>0</v>
      </c>
      <c r="Q693" s="141">
        <v>2.0000000000000001E-4</v>
      </c>
      <c r="R693" s="141">
        <f>Q693*H693</f>
        <v>5.0028400000000001E-2</v>
      </c>
      <c r="S693" s="141">
        <v>0</v>
      </c>
      <c r="T693" s="142">
        <f>S693*H693</f>
        <v>0</v>
      </c>
      <c r="AR693" s="143" t="s">
        <v>466</v>
      </c>
      <c r="AT693" s="143" t="s">
        <v>353</v>
      </c>
      <c r="AU693" s="143" t="s">
        <v>83</v>
      </c>
      <c r="AY693" s="18" t="s">
        <v>180</v>
      </c>
      <c r="BE693" s="144">
        <f>IF(N693="základní",J693,0)</f>
        <v>0</v>
      </c>
      <c r="BF693" s="144">
        <f>IF(N693="snížená",J693,0)</f>
        <v>0</v>
      </c>
      <c r="BG693" s="144">
        <f>IF(N693="zákl. přenesená",J693,0)</f>
        <v>0</v>
      </c>
      <c r="BH693" s="144">
        <f>IF(N693="sníž. přenesená",J693,0)</f>
        <v>0</v>
      </c>
      <c r="BI693" s="144">
        <f>IF(N693="nulová",J693,0)</f>
        <v>0</v>
      </c>
      <c r="BJ693" s="18" t="s">
        <v>81</v>
      </c>
      <c r="BK693" s="144">
        <f>ROUND(I693*H693,2)</f>
        <v>0</v>
      </c>
      <c r="BL693" s="18" t="s">
        <v>309</v>
      </c>
      <c r="BM693" s="143" t="s">
        <v>882</v>
      </c>
    </row>
    <row r="694" spans="2:65" s="1" customFormat="1" ht="11.25">
      <c r="B694" s="33"/>
      <c r="D694" s="145" t="s">
        <v>189</v>
      </c>
      <c r="F694" s="146" t="s">
        <v>881</v>
      </c>
      <c r="I694" s="147"/>
      <c r="L694" s="33"/>
      <c r="M694" s="148"/>
      <c r="T694" s="54"/>
      <c r="AT694" s="18" t="s">
        <v>189</v>
      </c>
      <c r="AU694" s="18" t="s">
        <v>83</v>
      </c>
    </row>
    <row r="695" spans="2:65" s="13" customFormat="1" ht="11.25">
      <c r="B695" s="157"/>
      <c r="D695" s="145" t="s">
        <v>193</v>
      </c>
      <c r="F695" s="159" t="s">
        <v>537</v>
      </c>
      <c r="H695" s="160">
        <v>250.142</v>
      </c>
      <c r="I695" s="161"/>
      <c r="L695" s="157"/>
      <c r="M695" s="162"/>
      <c r="T695" s="163"/>
      <c r="AT695" s="158" t="s">
        <v>193</v>
      </c>
      <c r="AU695" s="158" t="s">
        <v>83</v>
      </c>
      <c r="AV695" s="13" t="s">
        <v>83</v>
      </c>
      <c r="AW695" s="13" t="s">
        <v>4</v>
      </c>
      <c r="AX695" s="13" t="s">
        <v>81</v>
      </c>
      <c r="AY695" s="158" t="s">
        <v>180</v>
      </c>
    </row>
    <row r="696" spans="2:65" s="1" customFormat="1" ht="21.75" customHeight="1">
      <c r="B696" s="33"/>
      <c r="C696" s="132" t="s">
        <v>883</v>
      </c>
      <c r="D696" s="132" t="s">
        <v>182</v>
      </c>
      <c r="E696" s="133" t="s">
        <v>884</v>
      </c>
      <c r="F696" s="134" t="s">
        <v>885</v>
      </c>
      <c r="G696" s="135" t="s">
        <v>257</v>
      </c>
      <c r="H696" s="136">
        <v>102.26</v>
      </c>
      <c r="I696" s="137"/>
      <c r="J696" s="138">
        <f>ROUND(I696*H696,2)</f>
        <v>0</v>
      </c>
      <c r="K696" s="134" t="s">
        <v>186</v>
      </c>
      <c r="L696" s="33"/>
      <c r="M696" s="139" t="s">
        <v>19</v>
      </c>
      <c r="N696" s="140" t="s">
        <v>44</v>
      </c>
      <c r="P696" s="141">
        <f>O696*H696</f>
        <v>0</v>
      </c>
      <c r="Q696" s="141">
        <v>0</v>
      </c>
      <c r="R696" s="141">
        <f>Q696*H696</f>
        <v>0</v>
      </c>
      <c r="S696" s="141">
        <v>3.0000000000000001E-5</v>
      </c>
      <c r="T696" s="142">
        <f>S696*H696</f>
        <v>3.0678000000000003E-3</v>
      </c>
      <c r="AR696" s="143" t="s">
        <v>309</v>
      </c>
      <c r="AT696" s="143" t="s">
        <v>182</v>
      </c>
      <c r="AU696" s="143" t="s">
        <v>83</v>
      </c>
      <c r="AY696" s="18" t="s">
        <v>180</v>
      </c>
      <c r="BE696" s="144">
        <f>IF(N696="základní",J696,0)</f>
        <v>0</v>
      </c>
      <c r="BF696" s="144">
        <f>IF(N696="snížená",J696,0)</f>
        <v>0</v>
      </c>
      <c r="BG696" s="144">
        <f>IF(N696="zákl. přenesená",J696,0)</f>
        <v>0</v>
      </c>
      <c r="BH696" s="144">
        <f>IF(N696="sníž. přenesená",J696,0)</f>
        <v>0</v>
      </c>
      <c r="BI696" s="144">
        <f>IF(N696="nulová",J696,0)</f>
        <v>0</v>
      </c>
      <c r="BJ696" s="18" t="s">
        <v>81</v>
      </c>
      <c r="BK696" s="144">
        <f>ROUND(I696*H696,2)</f>
        <v>0</v>
      </c>
      <c r="BL696" s="18" t="s">
        <v>309</v>
      </c>
      <c r="BM696" s="143" t="s">
        <v>886</v>
      </c>
    </row>
    <row r="697" spans="2:65" s="1" customFormat="1" ht="29.25">
      <c r="B697" s="33"/>
      <c r="D697" s="145" t="s">
        <v>189</v>
      </c>
      <c r="F697" s="146" t="s">
        <v>887</v>
      </c>
      <c r="I697" s="147"/>
      <c r="L697" s="33"/>
      <c r="M697" s="148"/>
      <c r="T697" s="54"/>
      <c r="AT697" s="18" t="s">
        <v>189</v>
      </c>
      <c r="AU697" s="18" t="s">
        <v>83</v>
      </c>
    </row>
    <row r="698" spans="2:65" s="1" customFormat="1" ht="11.25">
      <c r="B698" s="33"/>
      <c r="D698" s="149" t="s">
        <v>191</v>
      </c>
      <c r="F698" s="150" t="s">
        <v>888</v>
      </c>
      <c r="I698" s="147"/>
      <c r="L698" s="33"/>
      <c r="M698" s="148"/>
      <c r="T698" s="54"/>
      <c r="AT698" s="18" t="s">
        <v>191</v>
      </c>
      <c r="AU698" s="18" t="s">
        <v>83</v>
      </c>
    </row>
    <row r="699" spans="2:65" s="12" customFormat="1" ht="11.25">
      <c r="B699" s="151"/>
      <c r="D699" s="145" t="s">
        <v>193</v>
      </c>
      <c r="E699" s="152" t="s">
        <v>19</v>
      </c>
      <c r="F699" s="153" t="s">
        <v>261</v>
      </c>
      <c r="H699" s="152" t="s">
        <v>19</v>
      </c>
      <c r="I699" s="154"/>
      <c r="L699" s="151"/>
      <c r="M699" s="155"/>
      <c r="T699" s="156"/>
      <c r="AT699" s="152" t="s">
        <v>193</v>
      </c>
      <c r="AU699" s="152" t="s">
        <v>83</v>
      </c>
      <c r="AV699" s="12" t="s">
        <v>81</v>
      </c>
      <c r="AW699" s="12" t="s">
        <v>35</v>
      </c>
      <c r="AX699" s="12" t="s">
        <v>73</v>
      </c>
      <c r="AY699" s="152" t="s">
        <v>180</v>
      </c>
    </row>
    <row r="700" spans="2:65" s="13" customFormat="1" ht="11.25">
      <c r="B700" s="157"/>
      <c r="D700" s="145" t="s">
        <v>193</v>
      </c>
      <c r="E700" s="158" t="s">
        <v>19</v>
      </c>
      <c r="F700" s="159" t="s">
        <v>889</v>
      </c>
      <c r="H700" s="160">
        <v>102.26</v>
      </c>
      <c r="I700" s="161"/>
      <c r="L700" s="157"/>
      <c r="M700" s="162"/>
      <c r="T700" s="163"/>
      <c r="AT700" s="158" t="s">
        <v>193</v>
      </c>
      <c r="AU700" s="158" t="s">
        <v>83</v>
      </c>
      <c r="AV700" s="13" t="s">
        <v>83</v>
      </c>
      <c r="AW700" s="13" t="s">
        <v>35</v>
      </c>
      <c r="AX700" s="13" t="s">
        <v>81</v>
      </c>
      <c r="AY700" s="158" t="s">
        <v>180</v>
      </c>
    </row>
    <row r="701" spans="2:65" s="1" customFormat="1" ht="16.5" customHeight="1">
      <c r="B701" s="33"/>
      <c r="C701" s="171" t="s">
        <v>890</v>
      </c>
      <c r="D701" s="171" t="s">
        <v>353</v>
      </c>
      <c r="E701" s="172" t="s">
        <v>880</v>
      </c>
      <c r="F701" s="173" t="s">
        <v>881</v>
      </c>
      <c r="G701" s="174" t="s">
        <v>257</v>
      </c>
      <c r="H701" s="175">
        <v>107.373</v>
      </c>
      <c r="I701" s="176"/>
      <c r="J701" s="177">
        <f>ROUND(I701*H701,2)</f>
        <v>0</v>
      </c>
      <c r="K701" s="173" t="s">
        <v>186</v>
      </c>
      <c r="L701" s="178"/>
      <c r="M701" s="179" t="s">
        <v>19</v>
      </c>
      <c r="N701" s="180" t="s">
        <v>44</v>
      </c>
      <c r="P701" s="141">
        <f>O701*H701</f>
        <v>0</v>
      </c>
      <c r="Q701" s="141">
        <v>2.0000000000000001E-4</v>
      </c>
      <c r="R701" s="141">
        <f>Q701*H701</f>
        <v>2.1474600000000003E-2</v>
      </c>
      <c r="S701" s="141">
        <v>0</v>
      </c>
      <c r="T701" s="142">
        <f>S701*H701</f>
        <v>0</v>
      </c>
      <c r="AR701" s="143" t="s">
        <v>466</v>
      </c>
      <c r="AT701" s="143" t="s">
        <v>353</v>
      </c>
      <c r="AU701" s="143" t="s">
        <v>83</v>
      </c>
      <c r="AY701" s="18" t="s">
        <v>180</v>
      </c>
      <c r="BE701" s="144">
        <f>IF(N701="základní",J701,0)</f>
        <v>0</v>
      </c>
      <c r="BF701" s="144">
        <f>IF(N701="snížená",J701,0)</f>
        <v>0</v>
      </c>
      <c r="BG701" s="144">
        <f>IF(N701="zákl. přenesená",J701,0)</f>
        <v>0</v>
      </c>
      <c r="BH701" s="144">
        <f>IF(N701="sníž. přenesená",J701,0)</f>
        <v>0</v>
      </c>
      <c r="BI701" s="144">
        <f>IF(N701="nulová",J701,0)</f>
        <v>0</v>
      </c>
      <c r="BJ701" s="18" t="s">
        <v>81</v>
      </c>
      <c r="BK701" s="144">
        <f>ROUND(I701*H701,2)</f>
        <v>0</v>
      </c>
      <c r="BL701" s="18" t="s">
        <v>309</v>
      </c>
      <c r="BM701" s="143" t="s">
        <v>891</v>
      </c>
    </row>
    <row r="702" spans="2:65" s="1" customFormat="1" ht="11.25">
      <c r="B702" s="33"/>
      <c r="D702" s="145" t="s">
        <v>189</v>
      </c>
      <c r="F702" s="146" t="s">
        <v>881</v>
      </c>
      <c r="I702" s="147"/>
      <c r="L702" s="33"/>
      <c r="M702" s="148"/>
      <c r="T702" s="54"/>
      <c r="AT702" s="18" t="s">
        <v>189</v>
      </c>
      <c r="AU702" s="18" t="s">
        <v>83</v>
      </c>
    </row>
    <row r="703" spans="2:65" s="13" customFormat="1" ht="11.25">
      <c r="B703" s="157"/>
      <c r="D703" s="145" t="s">
        <v>193</v>
      </c>
      <c r="F703" s="159" t="s">
        <v>892</v>
      </c>
      <c r="H703" s="160">
        <v>107.373</v>
      </c>
      <c r="I703" s="161"/>
      <c r="L703" s="157"/>
      <c r="M703" s="162"/>
      <c r="T703" s="163"/>
      <c r="AT703" s="158" t="s">
        <v>193</v>
      </c>
      <c r="AU703" s="158" t="s">
        <v>83</v>
      </c>
      <c r="AV703" s="13" t="s">
        <v>83</v>
      </c>
      <c r="AW703" s="13" t="s">
        <v>4</v>
      </c>
      <c r="AX703" s="13" t="s">
        <v>81</v>
      </c>
      <c r="AY703" s="158" t="s">
        <v>180</v>
      </c>
    </row>
    <row r="704" spans="2:65" s="1" customFormat="1" ht="33" customHeight="1">
      <c r="B704" s="33"/>
      <c r="C704" s="132" t="s">
        <v>893</v>
      </c>
      <c r="D704" s="132" t="s">
        <v>182</v>
      </c>
      <c r="E704" s="133" t="s">
        <v>894</v>
      </c>
      <c r="F704" s="134" t="s">
        <v>895</v>
      </c>
      <c r="G704" s="135" t="s">
        <v>257</v>
      </c>
      <c r="H704" s="136">
        <v>640.05999999999995</v>
      </c>
      <c r="I704" s="137"/>
      <c r="J704" s="138">
        <f>ROUND(I704*H704,2)</f>
        <v>0</v>
      </c>
      <c r="K704" s="134" t="s">
        <v>186</v>
      </c>
      <c r="L704" s="33"/>
      <c r="M704" s="139" t="s">
        <v>19</v>
      </c>
      <c r="N704" s="140" t="s">
        <v>44</v>
      </c>
      <c r="P704" s="141">
        <f>O704*H704</f>
        <v>0</v>
      </c>
      <c r="Q704" s="141">
        <v>2.1000000000000001E-4</v>
      </c>
      <c r="R704" s="141">
        <f>Q704*H704</f>
        <v>0.13441259999999999</v>
      </c>
      <c r="S704" s="141">
        <v>0</v>
      </c>
      <c r="T704" s="142">
        <f>S704*H704</f>
        <v>0</v>
      </c>
      <c r="AR704" s="143" t="s">
        <v>309</v>
      </c>
      <c r="AT704" s="143" t="s">
        <v>182</v>
      </c>
      <c r="AU704" s="143" t="s">
        <v>83</v>
      </c>
      <c r="AY704" s="18" t="s">
        <v>180</v>
      </c>
      <c r="BE704" s="144">
        <f>IF(N704="základní",J704,0)</f>
        <v>0</v>
      </c>
      <c r="BF704" s="144">
        <f>IF(N704="snížená",J704,0)</f>
        <v>0</v>
      </c>
      <c r="BG704" s="144">
        <f>IF(N704="zákl. přenesená",J704,0)</f>
        <v>0</v>
      </c>
      <c r="BH704" s="144">
        <f>IF(N704="sníž. přenesená",J704,0)</f>
        <v>0</v>
      </c>
      <c r="BI704" s="144">
        <f>IF(N704="nulová",J704,0)</f>
        <v>0</v>
      </c>
      <c r="BJ704" s="18" t="s">
        <v>81</v>
      </c>
      <c r="BK704" s="144">
        <f>ROUND(I704*H704,2)</f>
        <v>0</v>
      </c>
      <c r="BL704" s="18" t="s">
        <v>309</v>
      </c>
      <c r="BM704" s="143" t="s">
        <v>896</v>
      </c>
    </row>
    <row r="705" spans="2:65" s="1" customFormat="1" ht="19.5">
      <c r="B705" s="33"/>
      <c r="D705" s="145" t="s">
        <v>189</v>
      </c>
      <c r="F705" s="146" t="s">
        <v>897</v>
      </c>
      <c r="I705" s="147"/>
      <c r="L705" s="33"/>
      <c r="M705" s="148"/>
      <c r="T705" s="54"/>
      <c r="AT705" s="18" t="s">
        <v>189</v>
      </c>
      <c r="AU705" s="18" t="s">
        <v>83</v>
      </c>
    </row>
    <row r="706" spans="2:65" s="1" customFormat="1" ht="11.25">
      <c r="B706" s="33"/>
      <c r="D706" s="149" t="s">
        <v>191</v>
      </c>
      <c r="F706" s="150" t="s">
        <v>898</v>
      </c>
      <c r="I706" s="147"/>
      <c r="L706" s="33"/>
      <c r="M706" s="148"/>
      <c r="T706" s="54"/>
      <c r="AT706" s="18" t="s">
        <v>191</v>
      </c>
      <c r="AU706" s="18" t="s">
        <v>83</v>
      </c>
    </row>
    <row r="707" spans="2:65" s="12" customFormat="1" ht="11.25">
      <c r="B707" s="151"/>
      <c r="D707" s="145" t="s">
        <v>193</v>
      </c>
      <c r="E707" s="152" t="s">
        <v>19</v>
      </c>
      <c r="F707" s="153" t="s">
        <v>261</v>
      </c>
      <c r="H707" s="152" t="s">
        <v>19</v>
      </c>
      <c r="I707" s="154"/>
      <c r="L707" s="151"/>
      <c r="M707" s="155"/>
      <c r="T707" s="156"/>
      <c r="AT707" s="152" t="s">
        <v>193</v>
      </c>
      <c r="AU707" s="152" t="s">
        <v>83</v>
      </c>
      <c r="AV707" s="12" t="s">
        <v>81</v>
      </c>
      <c r="AW707" s="12" t="s">
        <v>35</v>
      </c>
      <c r="AX707" s="12" t="s">
        <v>73</v>
      </c>
      <c r="AY707" s="152" t="s">
        <v>180</v>
      </c>
    </row>
    <row r="708" spans="2:65" s="13" customFormat="1" ht="11.25">
      <c r="B708" s="157"/>
      <c r="D708" s="145" t="s">
        <v>193</v>
      </c>
      <c r="E708" s="158" t="s">
        <v>19</v>
      </c>
      <c r="F708" s="159" t="s">
        <v>899</v>
      </c>
      <c r="H708" s="160">
        <v>640.05999999999995</v>
      </c>
      <c r="I708" s="161"/>
      <c r="L708" s="157"/>
      <c r="M708" s="162"/>
      <c r="T708" s="163"/>
      <c r="AT708" s="158" t="s">
        <v>193</v>
      </c>
      <c r="AU708" s="158" t="s">
        <v>83</v>
      </c>
      <c r="AV708" s="13" t="s">
        <v>83</v>
      </c>
      <c r="AW708" s="13" t="s">
        <v>35</v>
      </c>
      <c r="AX708" s="13" t="s">
        <v>81</v>
      </c>
      <c r="AY708" s="158" t="s">
        <v>180</v>
      </c>
    </row>
    <row r="709" spans="2:65" s="1" customFormat="1" ht="33" customHeight="1">
      <c r="B709" s="33"/>
      <c r="C709" s="132" t="s">
        <v>900</v>
      </c>
      <c r="D709" s="132" t="s">
        <v>182</v>
      </c>
      <c r="E709" s="133" t="s">
        <v>901</v>
      </c>
      <c r="F709" s="134" t="s">
        <v>902</v>
      </c>
      <c r="G709" s="135" t="s">
        <v>257</v>
      </c>
      <c r="H709" s="136">
        <v>640.05999999999995</v>
      </c>
      <c r="I709" s="137"/>
      <c r="J709" s="138">
        <f>ROUND(I709*H709,2)</f>
        <v>0</v>
      </c>
      <c r="K709" s="134" t="s">
        <v>186</v>
      </c>
      <c r="L709" s="33"/>
      <c r="M709" s="139" t="s">
        <v>19</v>
      </c>
      <c r="N709" s="140" t="s">
        <v>44</v>
      </c>
      <c r="P709" s="141">
        <f>O709*H709</f>
        <v>0</v>
      </c>
      <c r="Q709" s="141">
        <v>2.9E-4</v>
      </c>
      <c r="R709" s="141">
        <f>Q709*H709</f>
        <v>0.18561739999999999</v>
      </c>
      <c r="S709" s="141">
        <v>0</v>
      </c>
      <c r="T709" s="142">
        <f>S709*H709</f>
        <v>0</v>
      </c>
      <c r="AR709" s="143" t="s">
        <v>309</v>
      </c>
      <c r="AT709" s="143" t="s">
        <v>182</v>
      </c>
      <c r="AU709" s="143" t="s">
        <v>83</v>
      </c>
      <c r="AY709" s="18" t="s">
        <v>180</v>
      </c>
      <c r="BE709" s="144">
        <f>IF(N709="základní",J709,0)</f>
        <v>0</v>
      </c>
      <c r="BF709" s="144">
        <f>IF(N709="snížená",J709,0)</f>
        <v>0</v>
      </c>
      <c r="BG709" s="144">
        <f>IF(N709="zákl. přenesená",J709,0)</f>
        <v>0</v>
      </c>
      <c r="BH709" s="144">
        <f>IF(N709="sníž. přenesená",J709,0)</f>
        <v>0</v>
      </c>
      <c r="BI709" s="144">
        <f>IF(N709="nulová",J709,0)</f>
        <v>0</v>
      </c>
      <c r="BJ709" s="18" t="s">
        <v>81</v>
      </c>
      <c r="BK709" s="144">
        <f>ROUND(I709*H709,2)</f>
        <v>0</v>
      </c>
      <c r="BL709" s="18" t="s">
        <v>309</v>
      </c>
      <c r="BM709" s="143" t="s">
        <v>903</v>
      </c>
    </row>
    <row r="710" spans="2:65" s="1" customFormat="1" ht="29.25">
      <c r="B710" s="33"/>
      <c r="D710" s="145" t="s">
        <v>189</v>
      </c>
      <c r="F710" s="146" t="s">
        <v>904</v>
      </c>
      <c r="I710" s="147"/>
      <c r="L710" s="33"/>
      <c r="M710" s="148"/>
      <c r="T710" s="54"/>
      <c r="AT710" s="18" t="s">
        <v>189</v>
      </c>
      <c r="AU710" s="18" t="s">
        <v>83</v>
      </c>
    </row>
    <row r="711" spans="2:65" s="1" customFormat="1" ht="11.25">
      <c r="B711" s="33"/>
      <c r="D711" s="149" t="s">
        <v>191</v>
      </c>
      <c r="F711" s="150" t="s">
        <v>905</v>
      </c>
      <c r="I711" s="147"/>
      <c r="L711" s="33"/>
      <c r="M711" s="148"/>
      <c r="T711" s="54"/>
      <c r="AT711" s="18" t="s">
        <v>191</v>
      </c>
      <c r="AU711" s="18" t="s">
        <v>83</v>
      </c>
    </row>
    <row r="712" spans="2:65" s="11" customFormat="1" ht="25.9" customHeight="1">
      <c r="B712" s="120"/>
      <c r="D712" s="121" t="s">
        <v>72</v>
      </c>
      <c r="E712" s="122" t="s">
        <v>906</v>
      </c>
      <c r="F712" s="122" t="s">
        <v>907</v>
      </c>
      <c r="I712" s="123"/>
      <c r="J712" s="124">
        <f>BK712</f>
        <v>0</v>
      </c>
      <c r="L712" s="120"/>
      <c r="M712" s="125"/>
      <c r="P712" s="126">
        <f>SUM(P713:P716)</f>
        <v>0</v>
      </c>
      <c r="R712" s="126">
        <f>SUM(R713:R716)</f>
        <v>0</v>
      </c>
      <c r="T712" s="127">
        <f>SUM(T713:T716)</f>
        <v>0</v>
      </c>
      <c r="AR712" s="121" t="s">
        <v>187</v>
      </c>
      <c r="AT712" s="128" t="s">
        <v>72</v>
      </c>
      <c r="AU712" s="128" t="s">
        <v>73</v>
      </c>
      <c r="AY712" s="121" t="s">
        <v>180</v>
      </c>
      <c r="BK712" s="129">
        <f>SUM(BK713:BK716)</f>
        <v>0</v>
      </c>
    </row>
    <row r="713" spans="2:65" s="1" customFormat="1" ht="24.2" customHeight="1">
      <c r="B713" s="33"/>
      <c r="C713" s="132" t="s">
        <v>908</v>
      </c>
      <c r="D713" s="132" t="s">
        <v>182</v>
      </c>
      <c r="E713" s="133" t="s">
        <v>909</v>
      </c>
      <c r="F713" s="134" t="s">
        <v>910</v>
      </c>
      <c r="G713" s="135" t="s">
        <v>911</v>
      </c>
      <c r="H713" s="136">
        <v>200</v>
      </c>
      <c r="I713" s="137"/>
      <c r="J713" s="138">
        <f>ROUND(I713*H713,2)</f>
        <v>0</v>
      </c>
      <c r="K713" s="134" t="s">
        <v>186</v>
      </c>
      <c r="L713" s="33"/>
      <c r="M713" s="139" t="s">
        <v>19</v>
      </c>
      <c r="N713" s="140" t="s">
        <v>44</v>
      </c>
      <c r="P713" s="141">
        <f>O713*H713</f>
        <v>0</v>
      </c>
      <c r="Q713" s="141">
        <v>0</v>
      </c>
      <c r="R713" s="141">
        <f>Q713*H713</f>
        <v>0</v>
      </c>
      <c r="S713" s="141">
        <v>0</v>
      </c>
      <c r="T713" s="142">
        <f>S713*H713</f>
        <v>0</v>
      </c>
      <c r="AR713" s="143" t="s">
        <v>912</v>
      </c>
      <c r="AT713" s="143" t="s">
        <v>182</v>
      </c>
      <c r="AU713" s="143" t="s">
        <v>81</v>
      </c>
      <c r="AY713" s="18" t="s">
        <v>180</v>
      </c>
      <c r="BE713" s="144">
        <f>IF(N713="základní",J713,0)</f>
        <v>0</v>
      </c>
      <c r="BF713" s="144">
        <f>IF(N713="snížená",J713,0)</f>
        <v>0</v>
      </c>
      <c r="BG713" s="144">
        <f>IF(N713="zákl. přenesená",J713,0)</f>
        <v>0</v>
      </c>
      <c r="BH713" s="144">
        <f>IF(N713="sníž. přenesená",J713,0)</f>
        <v>0</v>
      </c>
      <c r="BI713" s="144">
        <f>IF(N713="nulová",J713,0)</f>
        <v>0</v>
      </c>
      <c r="BJ713" s="18" t="s">
        <v>81</v>
      </c>
      <c r="BK713" s="144">
        <f>ROUND(I713*H713,2)</f>
        <v>0</v>
      </c>
      <c r="BL713" s="18" t="s">
        <v>912</v>
      </c>
      <c r="BM713" s="143" t="s">
        <v>913</v>
      </c>
    </row>
    <row r="714" spans="2:65" s="1" customFormat="1" ht="19.5">
      <c r="B714" s="33"/>
      <c r="D714" s="145" t="s">
        <v>189</v>
      </c>
      <c r="F714" s="146" t="s">
        <v>914</v>
      </c>
      <c r="I714" s="147"/>
      <c r="L714" s="33"/>
      <c r="M714" s="148"/>
      <c r="T714" s="54"/>
      <c r="AT714" s="18" t="s">
        <v>189</v>
      </c>
      <c r="AU714" s="18" t="s">
        <v>81</v>
      </c>
    </row>
    <row r="715" spans="2:65" s="1" customFormat="1" ht="11.25">
      <c r="B715" s="33"/>
      <c r="D715" s="149" t="s">
        <v>191</v>
      </c>
      <c r="F715" s="150" t="s">
        <v>915</v>
      </c>
      <c r="I715" s="147"/>
      <c r="L715" s="33"/>
      <c r="M715" s="148"/>
      <c r="T715" s="54"/>
      <c r="AT715" s="18" t="s">
        <v>191</v>
      </c>
      <c r="AU715" s="18" t="s">
        <v>81</v>
      </c>
    </row>
    <row r="716" spans="2:65" s="1" customFormat="1" ht="39">
      <c r="B716" s="33"/>
      <c r="D716" s="145" t="s">
        <v>477</v>
      </c>
      <c r="F716" s="181" t="s">
        <v>916</v>
      </c>
      <c r="I716" s="147"/>
      <c r="L716" s="33"/>
      <c r="M716" s="148"/>
      <c r="T716" s="54"/>
      <c r="AT716" s="18" t="s">
        <v>477</v>
      </c>
      <c r="AU716" s="18" t="s">
        <v>81</v>
      </c>
    </row>
    <row r="717" spans="2:65" s="11" customFormat="1" ht="25.9" customHeight="1">
      <c r="B717" s="120"/>
      <c r="D717" s="121" t="s">
        <v>72</v>
      </c>
      <c r="E717" s="122" t="s">
        <v>917</v>
      </c>
      <c r="F717" s="122" t="s">
        <v>918</v>
      </c>
      <c r="I717" s="123"/>
      <c r="J717" s="124">
        <f>BK717</f>
        <v>0</v>
      </c>
      <c r="L717" s="120"/>
      <c r="M717" s="125"/>
      <c r="P717" s="126">
        <f>P718+P755+P786+P819</f>
        <v>0</v>
      </c>
      <c r="R717" s="126">
        <f>R718+R755+R786+R819</f>
        <v>0</v>
      </c>
      <c r="T717" s="127">
        <f>T718+T755+T786+T819</f>
        <v>0</v>
      </c>
      <c r="AR717" s="121" t="s">
        <v>187</v>
      </c>
      <c r="AT717" s="128" t="s">
        <v>72</v>
      </c>
      <c r="AU717" s="128" t="s">
        <v>73</v>
      </c>
      <c r="AY717" s="121" t="s">
        <v>180</v>
      </c>
      <c r="BK717" s="129">
        <f>BK718+BK755+BK786+BK819</f>
        <v>0</v>
      </c>
    </row>
    <row r="718" spans="2:65" s="11" customFormat="1" ht="22.9" customHeight="1">
      <c r="B718" s="120"/>
      <c r="D718" s="121" t="s">
        <v>72</v>
      </c>
      <c r="E718" s="130" t="s">
        <v>919</v>
      </c>
      <c r="F718" s="130" t="s">
        <v>920</v>
      </c>
      <c r="I718" s="123"/>
      <c r="J718" s="131">
        <f>BK718</f>
        <v>0</v>
      </c>
      <c r="L718" s="120"/>
      <c r="M718" s="125"/>
      <c r="P718" s="126">
        <f>SUM(P719:P754)</f>
        <v>0</v>
      </c>
      <c r="R718" s="126">
        <f>SUM(R719:R754)</f>
        <v>0</v>
      </c>
      <c r="T718" s="127">
        <f>SUM(T719:T754)</f>
        <v>0</v>
      </c>
      <c r="AR718" s="121" t="s">
        <v>187</v>
      </c>
      <c r="AT718" s="128" t="s">
        <v>72</v>
      </c>
      <c r="AU718" s="128" t="s">
        <v>81</v>
      </c>
      <c r="AY718" s="121" t="s">
        <v>180</v>
      </c>
      <c r="BK718" s="129">
        <f>SUM(BK719:BK754)</f>
        <v>0</v>
      </c>
    </row>
    <row r="719" spans="2:65" s="1" customFormat="1" ht="16.5" customHeight="1">
      <c r="B719" s="33"/>
      <c r="C719" s="132" t="s">
        <v>921</v>
      </c>
      <c r="D719" s="132" t="s">
        <v>182</v>
      </c>
      <c r="E719" s="133" t="s">
        <v>922</v>
      </c>
      <c r="F719" s="134" t="s">
        <v>923</v>
      </c>
      <c r="G719" s="135" t="s">
        <v>346</v>
      </c>
      <c r="H719" s="136">
        <v>4</v>
      </c>
      <c r="I719" s="137"/>
      <c r="J719" s="138">
        <f>ROUND(I719*H719,2)</f>
        <v>0</v>
      </c>
      <c r="K719" s="134" t="s">
        <v>19</v>
      </c>
      <c r="L719" s="33"/>
      <c r="M719" s="139" t="s">
        <v>19</v>
      </c>
      <c r="N719" s="140" t="s">
        <v>44</v>
      </c>
      <c r="P719" s="141">
        <f>O719*H719</f>
        <v>0</v>
      </c>
      <c r="Q719" s="141">
        <v>0</v>
      </c>
      <c r="R719" s="141">
        <f>Q719*H719</f>
        <v>0</v>
      </c>
      <c r="S719" s="141">
        <v>0</v>
      </c>
      <c r="T719" s="142">
        <f>S719*H719</f>
        <v>0</v>
      </c>
      <c r="AR719" s="143" t="s">
        <v>912</v>
      </c>
      <c r="AT719" s="143" t="s">
        <v>182</v>
      </c>
      <c r="AU719" s="143" t="s">
        <v>83</v>
      </c>
      <c r="AY719" s="18" t="s">
        <v>180</v>
      </c>
      <c r="BE719" s="144">
        <f>IF(N719="základní",J719,0)</f>
        <v>0</v>
      </c>
      <c r="BF719" s="144">
        <f>IF(N719="snížená",J719,0)</f>
        <v>0</v>
      </c>
      <c r="BG719" s="144">
        <f>IF(N719="zákl. přenesená",J719,0)</f>
        <v>0</v>
      </c>
      <c r="BH719" s="144">
        <f>IF(N719="sníž. přenesená",J719,0)</f>
        <v>0</v>
      </c>
      <c r="BI719" s="144">
        <f>IF(N719="nulová",J719,0)</f>
        <v>0</v>
      </c>
      <c r="BJ719" s="18" t="s">
        <v>81</v>
      </c>
      <c r="BK719" s="144">
        <f>ROUND(I719*H719,2)</f>
        <v>0</v>
      </c>
      <c r="BL719" s="18" t="s">
        <v>912</v>
      </c>
      <c r="BM719" s="143" t="s">
        <v>924</v>
      </c>
    </row>
    <row r="720" spans="2:65" s="1" customFormat="1" ht="11.25">
      <c r="B720" s="33"/>
      <c r="D720" s="145" t="s">
        <v>189</v>
      </c>
      <c r="F720" s="146" t="s">
        <v>923</v>
      </c>
      <c r="I720" s="147"/>
      <c r="L720" s="33"/>
      <c r="M720" s="148"/>
      <c r="T720" s="54"/>
      <c r="AT720" s="18" t="s">
        <v>189</v>
      </c>
      <c r="AU720" s="18" t="s">
        <v>83</v>
      </c>
    </row>
    <row r="721" spans="2:65" s="12" customFormat="1" ht="11.25">
      <c r="B721" s="151"/>
      <c r="D721" s="145" t="s">
        <v>193</v>
      </c>
      <c r="E721" s="152" t="s">
        <v>19</v>
      </c>
      <c r="F721" s="153" t="s">
        <v>261</v>
      </c>
      <c r="H721" s="152" t="s">
        <v>19</v>
      </c>
      <c r="I721" s="154"/>
      <c r="L721" s="151"/>
      <c r="M721" s="155"/>
      <c r="T721" s="156"/>
      <c r="AT721" s="152" t="s">
        <v>193</v>
      </c>
      <c r="AU721" s="152" t="s">
        <v>83</v>
      </c>
      <c r="AV721" s="12" t="s">
        <v>81</v>
      </c>
      <c r="AW721" s="12" t="s">
        <v>35</v>
      </c>
      <c r="AX721" s="12" t="s">
        <v>73</v>
      </c>
      <c r="AY721" s="152" t="s">
        <v>180</v>
      </c>
    </row>
    <row r="722" spans="2:65" s="13" customFormat="1" ht="11.25">
      <c r="B722" s="157"/>
      <c r="D722" s="145" t="s">
        <v>193</v>
      </c>
      <c r="E722" s="158" t="s">
        <v>19</v>
      </c>
      <c r="F722" s="159" t="s">
        <v>187</v>
      </c>
      <c r="H722" s="160">
        <v>4</v>
      </c>
      <c r="I722" s="161"/>
      <c r="L722" s="157"/>
      <c r="M722" s="162"/>
      <c r="T722" s="163"/>
      <c r="AT722" s="158" t="s">
        <v>193</v>
      </c>
      <c r="AU722" s="158" t="s">
        <v>83</v>
      </c>
      <c r="AV722" s="13" t="s">
        <v>83</v>
      </c>
      <c r="AW722" s="13" t="s">
        <v>35</v>
      </c>
      <c r="AX722" s="13" t="s">
        <v>81</v>
      </c>
      <c r="AY722" s="158" t="s">
        <v>180</v>
      </c>
    </row>
    <row r="723" spans="2:65" s="1" customFormat="1" ht="16.5" customHeight="1">
      <c r="B723" s="33"/>
      <c r="C723" s="132" t="s">
        <v>925</v>
      </c>
      <c r="D723" s="132" t="s">
        <v>182</v>
      </c>
      <c r="E723" s="133" t="s">
        <v>926</v>
      </c>
      <c r="F723" s="134" t="s">
        <v>927</v>
      </c>
      <c r="G723" s="135" t="s">
        <v>346</v>
      </c>
      <c r="H723" s="136">
        <v>4</v>
      </c>
      <c r="I723" s="137"/>
      <c r="J723" s="138">
        <f>ROUND(I723*H723,2)</f>
        <v>0</v>
      </c>
      <c r="K723" s="134" t="s">
        <v>19</v>
      </c>
      <c r="L723" s="33"/>
      <c r="M723" s="139" t="s">
        <v>19</v>
      </c>
      <c r="N723" s="140" t="s">
        <v>44</v>
      </c>
      <c r="P723" s="141">
        <f>O723*H723</f>
        <v>0</v>
      </c>
      <c r="Q723" s="141">
        <v>0</v>
      </c>
      <c r="R723" s="141">
        <f>Q723*H723</f>
        <v>0</v>
      </c>
      <c r="S723" s="141">
        <v>0</v>
      </c>
      <c r="T723" s="142">
        <f>S723*H723</f>
        <v>0</v>
      </c>
      <c r="AR723" s="143" t="s">
        <v>912</v>
      </c>
      <c r="AT723" s="143" t="s">
        <v>182</v>
      </c>
      <c r="AU723" s="143" t="s">
        <v>83</v>
      </c>
      <c r="AY723" s="18" t="s">
        <v>180</v>
      </c>
      <c r="BE723" s="144">
        <f>IF(N723="základní",J723,0)</f>
        <v>0</v>
      </c>
      <c r="BF723" s="144">
        <f>IF(N723="snížená",J723,0)</f>
        <v>0</v>
      </c>
      <c r="BG723" s="144">
        <f>IF(N723="zákl. přenesená",J723,0)</f>
        <v>0</v>
      </c>
      <c r="BH723" s="144">
        <f>IF(N723="sníž. přenesená",J723,0)</f>
        <v>0</v>
      </c>
      <c r="BI723" s="144">
        <f>IF(N723="nulová",J723,0)</f>
        <v>0</v>
      </c>
      <c r="BJ723" s="18" t="s">
        <v>81</v>
      </c>
      <c r="BK723" s="144">
        <f>ROUND(I723*H723,2)</f>
        <v>0</v>
      </c>
      <c r="BL723" s="18" t="s">
        <v>912</v>
      </c>
      <c r="BM723" s="143" t="s">
        <v>928</v>
      </c>
    </row>
    <row r="724" spans="2:65" s="1" customFormat="1" ht="11.25">
      <c r="B724" s="33"/>
      <c r="D724" s="145" t="s">
        <v>189</v>
      </c>
      <c r="F724" s="146" t="s">
        <v>927</v>
      </c>
      <c r="I724" s="147"/>
      <c r="L724" s="33"/>
      <c r="M724" s="148"/>
      <c r="T724" s="54"/>
      <c r="AT724" s="18" t="s">
        <v>189</v>
      </c>
      <c r="AU724" s="18" t="s">
        <v>83</v>
      </c>
    </row>
    <row r="725" spans="2:65" s="12" customFormat="1" ht="11.25">
      <c r="B725" s="151"/>
      <c r="D725" s="145" t="s">
        <v>193</v>
      </c>
      <c r="E725" s="152" t="s">
        <v>19</v>
      </c>
      <c r="F725" s="153" t="s">
        <v>261</v>
      </c>
      <c r="H725" s="152" t="s">
        <v>19</v>
      </c>
      <c r="I725" s="154"/>
      <c r="L725" s="151"/>
      <c r="M725" s="155"/>
      <c r="T725" s="156"/>
      <c r="AT725" s="152" t="s">
        <v>193</v>
      </c>
      <c r="AU725" s="152" t="s">
        <v>83</v>
      </c>
      <c r="AV725" s="12" t="s">
        <v>81</v>
      </c>
      <c r="AW725" s="12" t="s">
        <v>35</v>
      </c>
      <c r="AX725" s="12" t="s">
        <v>73</v>
      </c>
      <c r="AY725" s="152" t="s">
        <v>180</v>
      </c>
    </row>
    <row r="726" spans="2:65" s="13" customFormat="1" ht="11.25">
      <c r="B726" s="157"/>
      <c r="D726" s="145" t="s">
        <v>193</v>
      </c>
      <c r="E726" s="158" t="s">
        <v>19</v>
      </c>
      <c r="F726" s="159" t="s">
        <v>187</v>
      </c>
      <c r="H726" s="160">
        <v>4</v>
      </c>
      <c r="I726" s="161"/>
      <c r="L726" s="157"/>
      <c r="M726" s="162"/>
      <c r="T726" s="163"/>
      <c r="AT726" s="158" t="s">
        <v>193</v>
      </c>
      <c r="AU726" s="158" t="s">
        <v>83</v>
      </c>
      <c r="AV726" s="13" t="s">
        <v>83</v>
      </c>
      <c r="AW726" s="13" t="s">
        <v>35</v>
      </c>
      <c r="AX726" s="13" t="s">
        <v>81</v>
      </c>
      <c r="AY726" s="158" t="s">
        <v>180</v>
      </c>
    </row>
    <row r="727" spans="2:65" s="1" customFormat="1" ht="16.5" customHeight="1">
      <c r="B727" s="33"/>
      <c r="C727" s="132" t="s">
        <v>929</v>
      </c>
      <c r="D727" s="132" t="s">
        <v>182</v>
      </c>
      <c r="E727" s="133" t="s">
        <v>930</v>
      </c>
      <c r="F727" s="134" t="s">
        <v>931</v>
      </c>
      <c r="G727" s="135" t="s">
        <v>346</v>
      </c>
      <c r="H727" s="136">
        <v>4</v>
      </c>
      <c r="I727" s="137"/>
      <c r="J727" s="138">
        <f>ROUND(I727*H727,2)</f>
        <v>0</v>
      </c>
      <c r="K727" s="134" t="s">
        <v>19</v>
      </c>
      <c r="L727" s="33"/>
      <c r="M727" s="139" t="s">
        <v>19</v>
      </c>
      <c r="N727" s="140" t="s">
        <v>44</v>
      </c>
      <c r="P727" s="141">
        <f>O727*H727</f>
        <v>0</v>
      </c>
      <c r="Q727" s="141">
        <v>0</v>
      </c>
      <c r="R727" s="141">
        <f>Q727*H727</f>
        <v>0</v>
      </c>
      <c r="S727" s="141">
        <v>0</v>
      </c>
      <c r="T727" s="142">
        <f>S727*H727</f>
        <v>0</v>
      </c>
      <c r="AR727" s="143" t="s">
        <v>912</v>
      </c>
      <c r="AT727" s="143" t="s">
        <v>182</v>
      </c>
      <c r="AU727" s="143" t="s">
        <v>83</v>
      </c>
      <c r="AY727" s="18" t="s">
        <v>180</v>
      </c>
      <c r="BE727" s="144">
        <f>IF(N727="základní",J727,0)</f>
        <v>0</v>
      </c>
      <c r="BF727" s="144">
        <f>IF(N727="snížená",J727,0)</f>
        <v>0</v>
      </c>
      <c r="BG727" s="144">
        <f>IF(N727="zákl. přenesená",J727,0)</f>
        <v>0</v>
      </c>
      <c r="BH727" s="144">
        <f>IF(N727="sníž. přenesená",J727,0)</f>
        <v>0</v>
      </c>
      <c r="BI727" s="144">
        <f>IF(N727="nulová",J727,0)</f>
        <v>0</v>
      </c>
      <c r="BJ727" s="18" t="s">
        <v>81</v>
      </c>
      <c r="BK727" s="144">
        <f>ROUND(I727*H727,2)</f>
        <v>0</v>
      </c>
      <c r="BL727" s="18" t="s">
        <v>912</v>
      </c>
      <c r="BM727" s="143" t="s">
        <v>932</v>
      </c>
    </row>
    <row r="728" spans="2:65" s="1" customFormat="1" ht="11.25">
      <c r="B728" s="33"/>
      <c r="D728" s="145" t="s">
        <v>189</v>
      </c>
      <c r="F728" s="146" t="s">
        <v>931</v>
      </c>
      <c r="I728" s="147"/>
      <c r="L728" s="33"/>
      <c r="M728" s="148"/>
      <c r="T728" s="54"/>
      <c r="AT728" s="18" t="s">
        <v>189</v>
      </c>
      <c r="AU728" s="18" t="s">
        <v>83</v>
      </c>
    </row>
    <row r="729" spans="2:65" s="12" customFormat="1" ht="11.25">
      <c r="B729" s="151"/>
      <c r="D729" s="145" t="s">
        <v>193</v>
      </c>
      <c r="E729" s="152" t="s">
        <v>19</v>
      </c>
      <c r="F729" s="153" t="s">
        <v>261</v>
      </c>
      <c r="H729" s="152" t="s">
        <v>19</v>
      </c>
      <c r="I729" s="154"/>
      <c r="L729" s="151"/>
      <c r="M729" s="155"/>
      <c r="T729" s="156"/>
      <c r="AT729" s="152" t="s">
        <v>193</v>
      </c>
      <c r="AU729" s="152" t="s">
        <v>83</v>
      </c>
      <c r="AV729" s="12" t="s">
        <v>81</v>
      </c>
      <c r="AW729" s="12" t="s">
        <v>35</v>
      </c>
      <c r="AX729" s="12" t="s">
        <v>73</v>
      </c>
      <c r="AY729" s="152" t="s">
        <v>180</v>
      </c>
    </row>
    <row r="730" spans="2:65" s="13" customFormat="1" ht="11.25">
      <c r="B730" s="157"/>
      <c r="D730" s="145" t="s">
        <v>193</v>
      </c>
      <c r="E730" s="158" t="s">
        <v>19</v>
      </c>
      <c r="F730" s="159" t="s">
        <v>187</v>
      </c>
      <c r="H730" s="160">
        <v>4</v>
      </c>
      <c r="I730" s="161"/>
      <c r="L730" s="157"/>
      <c r="M730" s="162"/>
      <c r="T730" s="163"/>
      <c r="AT730" s="158" t="s">
        <v>193</v>
      </c>
      <c r="AU730" s="158" t="s">
        <v>83</v>
      </c>
      <c r="AV730" s="13" t="s">
        <v>83</v>
      </c>
      <c r="AW730" s="13" t="s">
        <v>35</v>
      </c>
      <c r="AX730" s="13" t="s">
        <v>81</v>
      </c>
      <c r="AY730" s="158" t="s">
        <v>180</v>
      </c>
    </row>
    <row r="731" spans="2:65" s="1" customFormat="1" ht="16.5" customHeight="1">
      <c r="B731" s="33"/>
      <c r="C731" s="132" t="s">
        <v>933</v>
      </c>
      <c r="D731" s="132" t="s">
        <v>182</v>
      </c>
      <c r="E731" s="133" t="s">
        <v>934</v>
      </c>
      <c r="F731" s="134" t="s">
        <v>935</v>
      </c>
      <c r="G731" s="135" t="s">
        <v>346</v>
      </c>
      <c r="H731" s="136">
        <v>3</v>
      </c>
      <c r="I731" s="137"/>
      <c r="J731" s="138">
        <f>ROUND(I731*H731,2)</f>
        <v>0</v>
      </c>
      <c r="K731" s="134" t="s">
        <v>19</v>
      </c>
      <c r="L731" s="33"/>
      <c r="M731" s="139" t="s">
        <v>19</v>
      </c>
      <c r="N731" s="140" t="s">
        <v>44</v>
      </c>
      <c r="P731" s="141">
        <f>O731*H731</f>
        <v>0</v>
      </c>
      <c r="Q731" s="141">
        <v>0</v>
      </c>
      <c r="R731" s="141">
        <f>Q731*H731</f>
        <v>0</v>
      </c>
      <c r="S731" s="141">
        <v>0</v>
      </c>
      <c r="T731" s="142">
        <f>S731*H731</f>
        <v>0</v>
      </c>
      <c r="AR731" s="143" t="s">
        <v>912</v>
      </c>
      <c r="AT731" s="143" t="s">
        <v>182</v>
      </c>
      <c r="AU731" s="143" t="s">
        <v>83</v>
      </c>
      <c r="AY731" s="18" t="s">
        <v>180</v>
      </c>
      <c r="BE731" s="144">
        <f>IF(N731="základní",J731,0)</f>
        <v>0</v>
      </c>
      <c r="BF731" s="144">
        <f>IF(N731="snížená",J731,0)</f>
        <v>0</v>
      </c>
      <c r="BG731" s="144">
        <f>IF(N731="zákl. přenesená",J731,0)</f>
        <v>0</v>
      </c>
      <c r="BH731" s="144">
        <f>IF(N731="sníž. přenesená",J731,0)</f>
        <v>0</v>
      </c>
      <c r="BI731" s="144">
        <f>IF(N731="nulová",J731,0)</f>
        <v>0</v>
      </c>
      <c r="BJ731" s="18" t="s">
        <v>81</v>
      </c>
      <c r="BK731" s="144">
        <f>ROUND(I731*H731,2)</f>
        <v>0</v>
      </c>
      <c r="BL731" s="18" t="s">
        <v>912</v>
      </c>
      <c r="BM731" s="143" t="s">
        <v>936</v>
      </c>
    </row>
    <row r="732" spans="2:65" s="1" customFormat="1" ht="11.25">
      <c r="B732" s="33"/>
      <c r="D732" s="145" t="s">
        <v>189</v>
      </c>
      <c r="F732" s="146" t="s">
        <v>935</v>
      </c>
      <c r="I732" s="147"/>
      <c r="L732" s="33"/>
      <c r="M732" s="148"/>
      <c r="T732" s="54"/>
      <c r="AT732" s="18" t="s">
        <v>189</v>
      </c>
      <c r="AU732" s="18" t="s">
        <v>83</v>
      </c>
    </row>
    <row r="733" spans="2:65" s="12" customFormat="1" ht="11.25">
      <c r="B733" s="151"/>
      <c r="D733" s="145" t="s">
        <v>193</v>
      </c>
      <c r="E733" s="152" t="s">
        <v>19</v>
      </c>
      <c r="F733" s="153" t="s">
        <v>261</v>
      </c>
      <c r="H733" s="152" t="s">
        <v>19</v>
      </c>
      <c r="I733" s="154"/>
      <c r="L733" s="151"/>
      <c r="M733" s="155"/>
      <c r="T733" s="156"/>
      <c r="AT733" s="152" t="s">
        <v>193</v>
      </c>
      <c r="AU733" s="152" t="s">
        <v>83</v>
      </c>
      <c r="AV733" s="12" t="s">
        <v>81</v>
      </c>
      <c r="AW733" s="12" t="s">
        <v>35</v>
      </c>
      <c r="AX733" s="12" t="s">
        <v>73</v>
      </c>
      <c r="AY733" s="152" t="s">
        <v>180</v>
      </c>
    </row>
    <row r="734" spans="2:65" s="13" customFormat="1" ht="11.25">
      <c r="B734" s="157"/>
      <c r="D734" s="145" t="s">
        <v>193</v>
      </c>
      <c r="E734" s="158" t="s">
        <v>19</v>
      </c>
      <c r="F734" s="159" t="s">
        <v>203</v>
      </c>
      <c r="H734" s="160">
        <v>3</v>
      </c>
      <c r="I734" s="161"/>
      <c r="L734" s="157"/>
      <c r="M734" s="162"/>
      <c r="T734" s="163"/>
      <c r="AT734" s="158" t="s">
        <v>193</v>
      </c>
      <c r="AU734" s="158" t="s">
        <v>83</v>
      </c>
      <c r="AV734" s="13" t="s">
        <v>83</v>
      </c>
      <c r="AW734" s="13" t="s">
        <v>35</v>
      </c>
      <c r="AX734" s="13" t="s">
        <v>81</v>
      </c>
      <c r="AY734" s="158" t="s">
        <v>180</v>
      </c>
    </row>
    <row r="735" spans="2:65" s="1" customFormat="1" ht="16.5" customHeight="1">
      <c r="B735" s="33"/>
      <c r="C735" s="132" t="s">
        <v>937</v>
      </c>
      <c r="D735" s="132" t="s">
        <v>182</v>
      </c>
      <c r="E735" s="133" t="s">
        <v>938</v>
      </c>
      <c r="F735" s="134" t="s">
        <v>939</v>
      </c>
      <c r="G735" s="135" t="s">
        <v>346</v>
      </c>
      <c r="H735" s="136">
        <v>3</v>
      </c>
      <c r="I735" s="137"/>
      <c r="J735" s="138">
        <f>ROUND(I735*H735,2)</f>
        <v>0</v>
      </c>
      <c r="K735" s="134" t="s">
        <v>19</v>
      </c>
      <c r="L735" s="33"/>
      <c r="M735" s="139" t="s">
        <v>19</v>
      </c>
      <c r="N735" s="140" t="s">
        <v>44</v>
      </c>
      <c r="P735" s="141">
        <f>O735*H735</f>
        <v>0</v>
      </c>
      <c r="Q735" s="141">
        <v>0</v>
      </c>
      <c r="R735" s="141">
        <f>Q735*H735</f>
        <v>0</v>
      </c>
      <c r="S735" s="141">
        <v>0</v>
      </c>
      <c r="T735" s="142">
        <f>S735*H735</f>
        <v>0</v>
      </c>
      <c r="AR735" s="143" t="s">
        <v>912</v>
      </c>
      <c r="AT735" s="143" t="s">
        <v>182</v>
      </c>
      <c r="AU735" s="143" t="s">
        <v>83</v>
      </c>
      <c r="AY735" s="18" t="s">
        <v>180</v>
      </c>
      <c r="BE735" s="144">
        <f>IF(N735="základní",J735,0)</f>
        <v>0</v>
      </c>
      <c r="BF735" s="144">
        <f>IF(N735="snížená",J735,0)</f>
        <v>0</v>
      </c>
      <c r="BG735" s="144">
        <f>IF(N735="zákl. přenesená",J735,0)</f>
        <v>0</v>
      </c>
      <c r="BH735" s="144">
        <f>IF(N735="sníž. přenesená",J735,0)</f>
        <v>0</v>
      </c>
      <c r="BI735" s="144">
        <f>IF(N735="nulová",J735,0)</f>
        <v>0</v>
      </c>
      <c r="BJ735" s="18" t="s">
        <v>81</v>
      </c>
      <c r="BK735" s="144">
        <f>ROUND(I735*H735,2)</f>
        <v>0</v>
      </c>
      <c r="BL735" s="18" t="s">
        <v>912</v>
      </c>
      <c r="BM735" s="143" t="s">
        <v>940</v>
      </c>
    </row>
    <row r="736" spans="2:65" s="1" customFormat="1" ht="11.25">
      <c r="B736" s="33"/>
      <c r="D736" s="145" t="s">
        <v>189</v>
      </c>
      <c r="F736" s="146" t="s">
        <v>939</v>
      </c>
      <c r="I736" s="147"/>
      <c r="L736" s="33"/>
      <c r="M736" s="148"/>
      <c r="T736" s="54"/>
      <c r="AT736" s="18" t="s">
        <v>189</v>
      </c>
      <c r="AU736" s="18" t="s">
        <v>83</v>
      </c>
    </row>
    <row r="737" spans="2:65" s="12" customFormat="1" ht="11.25">
      <c r="B737" s="151"/>
      <c r="D737" s="145" t="s">
        <v>193</v>
      </c>
      <c r="E737" s="152" t="s">
        <v>19</v>
      </c>
      <c r="F737" s="153" t="s">
        <v>261</v>
      </c>
      <c r="H737" s="152" t="s">
        <v>19</v>
      </c>
      <c r="I737" s="154"/>
      <c r="L737" s="151"/>
      <c r="M737" s="155"/>
      <c r="T737" s="156"/>
      <c r="AT737" s="152" t="s">
        <v>193</v>
      </c>
      <c r="AU737" s="152" t="s">
        <v>83</v>
      </c>
      <c r="AV737" s="12" t="s">
        <v>81</v>
      </c>
      <c r="AW737" s="12" t="s">
        <v>35</v>
      </c>
      <c r="AX737" s="12" t="s">
        <v>73</v>
      </c>
      <c r="AY737" s="152" t="s">
        <v>180</v>
      </c>
    </row>
    <row r="738" spans="2:65" s="13" customFormat="1" ht="11.25">
      <c r="B738" s="157"/>
      <c r="D738" s="145" t="s">
        <v>193</v>
      </c>
      <c r="E738" s="158" t="s">
        <v>19</v>
      </c>
      <c r="F738" s="159" t="s">
        <v>203</v>
      </c>
      <c r="H738" s="160">
        <v>3</v>
      </c>
      <c r="I738" s="161"/>
      <c r="L738" s="157"/>
      <c r="M738" s="162"/>
      <c r="T738" s="163"/>
      <c r="AT738" s="158" t="s">
        <v>193</v>
      </c>
      <c r="AU738" s="158" t="s">
        <v>83</v>
      </c>
      <c r="AV738" s="13" t="s">
        <v>83</v>
      </c>
      <c r="AW738" s="13" t="s">
        <v>35</v>
      </c>
      <c r="AX738" s="13" t="s">
        <v>81</v>
      </c>
      <c r="AY738" s="158" t="s">
        <v>180</v>
      </c>
    </row>
    <row r="739" spans="2:65" s="1" customFormat="1" ht="16.5" customHeight="1">
      <c r="B739" s="33"/>
      <c r="C739" s="132" t="s">
        <v>941</v>
      </c>
      <c r="D739" s="132" t="s">
        <v>182</v>
      </c>
      <c r="E739" s="133" t="s">
        <v>942</v>
      </c>
      <c r="F739" s="134" t="s">
        <v>943</v>
      </c>
      <c r="G739" s="135" t="s">
        <v>346</v>
      </c>
      <c r="H739" s="136">
        <v>9</v>
      </c>
      <c r="I739" s="137"/>
      <c r="J739" s="138">
        <f>ROUND(I739*H739,2)</f>
        <v>0</v>
      </c>
      <c r="K739" s="134" t="s">
        <v>19</v>
      </c>
      <c r="L739" s="33"/>
      <c r="M739" s="139" t="s">
        <v>19</v>
      </c>
      <c r="N739" s="140" t="s">
        <v>44</v>
      </c>
      <c r="P739" s="141">
        <f>O739*H739</f>
        <v>0</v>
      </c>
      <c r="Q739" s="141">
        <v>0</v>
      </c>
      <c r="R739" s="141">
        <f>Q739*H739</f>
        <v>0</v>
      </c>
      <c r="S739" s="141">
        <v>0</v>
      </c>
      <c r="T739" s="142">
        <f>S739*H739</f>
        <v>0</v>
      </c>
      <c r="AR739" s="143" t="s">
        <v>912</v>
      </c>
      <c r="AT739" s="143" t="s">
        <v>182</v>
      </c>
      <c r="AU739" s="143" t="s">
        <v>83</v>
      </c>
      <c r="AY739" s="18" t="s">
        <v>180</v>
      </c>
      <c r="BE739" s="144">
        <f>IF(N739="základní",J739,0)</f>
        <v>0</v>
      </c>
      <c r="BF739" s="144">
        <f>IF(N739="snížená",J739,0)</f>
        <v>0</v>
      </c>
      <c r="BG739" s="144">
        <f>IF(N739="zákl. přenesená",J739,0)</f>
        <v>0</v>
      </c>
      <c r="BH739" s="144">
        <f>IF(N739="sníž. přenesená",J739,0)</f>
        <v>0</v>
      </c>
      <c r="BI739" s="144">
        <f>IF(N739="nulová",J739,0)</f>
        <v>0</v>
      </c>
      <c r="BJ739" s="18" t="s">
        <v>81</v>
      </c>
      <c r="BK739" s="144">
        <f>ROUND(I739*H739,2)</f>
        <v>0</v>
      </c>
      <c r="BL739" s="18" t="s">
        <v>912</v>
      </c>
      <c r="BM739" s="143" t="s">
        <v>944</v>
      </c>
    </row>
    <row r="740" spans="2:65" s="1" customFormat="1" ht="11.25">
      <c r="B740" s="33"/>
      <c r="D740" s="145" t="s">
        <v>189</v>
      </c>
      <c r="F740" s="146" t="s">
        <v>943</v>
      </c>
      <c r="I740" s="147"/>
      <c r="L740" s="33"/>
      <c r="M740" s="148"/>
      <c r="T740" s="54"/>
      <c r="AT740" s="18" t="s">
        <v>189</v>
      </c>
      <c r="AU740" s="18" t="s">
        <v>83</v>
      </c>
    </row>
    <row r="741" spans="2:65" s="12" customFormat="1" ht="11.25">
      <c r="B741" s="151"/>
      <c r="D741" s="145" t="s">
        <v>193</v>
      </c>
      <c r="E741" s="152" t="s">
        <v>19</v>
      </c>
      <c r="F741" s="153" t="s">
        <v>261</v>
      </c>
      <c r="H741" s="152" t="s">
        <v>19</v>
      </c>
      <c r="I741" s="154"/>
      <c r="L741" s="151"/>
      <c r="M741" s="155"/>
      <c r="T741" s="156"/>
      <c r="AT741" s="152" t="s">
        <v>193</v>
      </c>
      <c r="AU741" s="152" t="s">
        <v>83</v>
      </c>
      <c r="AV741" s="12" t="s">
        <v>81</v>
      </c>
      <c r="AW741" s="12" t="s">
        <v>35</v>
      </c>
      <c r="AX741" s="12" t="s">
        <v>73</v>
      </c>
      <c r="AY741" s="152" t="s">
        <v>180</v>
      </c>
    </row>
    <row r="742" spans="2:65" s="13" customFormat="1" ht="11.25">
      <c r="B742" s="157"/>
      <c r="D742" s="145" t="s">
        <v>193</v>
      </c>
      <c r="E742" s="158" t="s">
        <v>19</v>
      </c>
      <c r="F742" s="159" t="s">
        <v>245</v>
      </c>
      <c r="H742" s="160">
        <v>9</v>
      </c>
      <c r="I742" s="161"/>
      <c r="L742" s="157"/>
      <c r="M742" s="162"/>
      <c r="T742" s="163"/>
      <c r="AT742" s="158" t="s">
        <v>193</v>
      </c>
      <c r="AU742" s="158" t="s">
        <v>83</v>
      </c>
      <c r="AV742" s="13" t="s">
        <v>83</v>
      </c>
      <c r="AW742" s="13" t="s">
        <v>35</v>
      </c>
      <c r="AX742" s="13" t="s">
        <v>81</v>
      </c>
      <c r="AY742" s="158" t="s">
        <v>180</v>
      </c>
    </row>
    <row r="743" spans="2:65" s="1" customFormat="1" ht="16.5" customHeight="1">
      <c r="B743" s="33"/>
      <c r="C743" s="132" t="s">
        <v>945</v>
      </c>
      <c r="D743" s="132" t="s">
        <v>182</v>
      </c>
      <c r="E743" s="133" t="s">
        <v>946</v>
      </c>
      <c r="F743" s="134" t="s">
        <v>947</v>
      </c>
      <c r="G743" s="135" t="s">
        <v>346</v>
      </c>
      <c r="H743" s="136">
        <v>3</v>
      </c>
      <c r="I743" s="137"/>
      <c r="J743" s="138">
        <f>ROUND(I743*H743,2)</f>
        <v>0</v>
      </c>
      <c r="K743" s="134" t="s">
        <v>19</v>
      </c>
      <c r="L743" s="33"/>
      <c r="M743" s="139" t="s">
        <v>19</v>
      </c>
      <c r="N743" s="140" t="s">
        <v>44</v>
      </c>
      <c r="P743" s="141">
        <f>O743*H743</f>
        <v>0</v>
      </c>
      <c r="Q743" s="141">
        <v>0</v>
      </c>
      <c r="R743" s="141">
        <f>Q743*H743</f>
        <v>0</v>
      </c>
      <c r="S743" s="141">
        <v>0</v>
      </c>
      <c r="T743" s="142">
        <f>S743*H743</f>
        <v>0</v>
      </c>
      <c r="AR743" s="143" t="s">
        <v>912</v>
      </c>
      <c r="AT743" s="143" t="s">
        <v>182</v>
      </c>
      <c r="AU743" s="143" t="s">
        <v>83</v>
      </c>
      <c r="AY743" s="18" t="s">
        <v>180</v>
      </c>
      <c r="BE743" s="144">
        <f>IF(N743="základní",J743,0)</f>
        <v>0</v>
      </c>
      <c r="BF743" s="144">
        <f>IF(N743="snížená",J743,0)</f>
        <v>0</v>
      </c>
      <c r="BG743" s="144">
        <f>IF(N743="zákl. přenesená",J743,0)</f>
        <v>0</v>
      </c>
      <c r="BH743" s="144">
        <f>IF(N743="sníž. přenesená",J743,0)</f>
        <v>0</v>
      </c>
      <c r="BI743" s="144">
        <f>IF(N743="nulová",J743,0)</f>
        <v>0</v>
      </c>
      <c r="BJ743" s="18" t="s">
        <v>81</v>
      </c>
      <c r="BK743" s="144">
        <f>ROUND(I743*H743,2)</f>
        <v>0</v>
      </c>
      <c r="BL743" s="18" t="s">
        <v>912</v>
      </c>
      <c r="BM743" s="143" t="s">
        <v>948</v>
      </c>
    </row>
    <row r="744" spans="2:65" s="1" customFormat="1" ht="11.25">
      <c r="B744" s="33"/>
      <c r="D744" s="145" t="s">
        <v>189</v>
      </c>
      <c r="F744" s="146" t="s">
        <v>947</v>
      </c>
      <c r="I744" s="147"/>
      <c r="L744" s="33"/>
      <c r="M744" s="148"/>
      <c r="T744" s="54"/>
      <c r="AT744" s="18" t="s">
        <v>189</v>
      </c>
      <c r="AU744" s="18" t="s">
        <v>83</v>
      </c>
    </row>
    <row r="745" spans="2:65" s="12" customFormat="1" ht="11.25">
      <c r="B745" s="151"/>
      <c r="D745" s="145" t="s">
        <v>193</v>
      </c>
      <c r="E745" s="152" t="s">
        <v>19</v>
      </c>
      <c r="F745" s="153" t="s">
        <v>261</v>
      </c>
      <c r="H745" s="152" t="s">
        <v>19</v>
      </c>
      <c r="I745" s="154"/>
      <c r="L745" s="151"/>
      <c r="M745" s="155"/>
      <c r="T745" s="156"/>
      <c r="AT745" s="152" t="s">
        <v>193</v>
      </c>
      <c r="AU745" s="152" t="s">
        <v>83</v>
      </c>
      <c r="AV745" s="12" t="s">
        <v>81</v>
      </c>
      <c r="AW745" s="12" t="s">
        <v>35</v>
      </c>
      <c r="AX745" s="12" t="s">
        <v>73</v>
      </c>
      <c r="AY745" s="152" t="s">
        <v>180</v>
      </c>
    </row>
    <row r="746" spans="2:65" s="13" customFormat="1" ht="11.25">
      <c r="B746" s="157"/>
      <c r="D746" s="145" t="s">
        <v>193</v>
      </c>
      <c r="E746" s="158" t="s">
        <v>19</v>
      </c>
      <c r="F746" s="159" t="s">
        <v>203</v>
      </c>
      <c r="H746" s="160">
        <v>3</v>
      </c>
      <c r="I746" s="161"/>
      <c r="L746" s="157"/>
      <c r="M746" s="162"/>
      <c r="T746" s="163"/>
      <c r="AT746" s="158" t="s">
        <v>193</v>
      </c>
      <c r="AU746" s="158" t="s">
        <v>83</v>
      </c>
      <c r="AV746" s="13" t="s">
        <v>83</v>
      </c>
      <c r="AW746" s="13" t="s">
        <v>35</v>
      </c>
      <c r="AX746" s="13" t="s">
        <v>81</v>
      </c>
      <c r="AY746" s="158" t="s">
        <v>180</v>
      </c>
    </row>
    <row r="747" spans="2:65" s="1" customFormat="1" ht="16.5" customHeight="1">
      <c r="B747" s="33"/>
      <c r="C747" s="132" t="s">
        <v>949</v>
      </c>
      <c r="D747" s="132" t="s">
        <v>182</v>
      </c>
      <c r="E747" s="133" t="s">
        <v>950</v>
      </c>
      <c r="F747" s="134" t="s">
        <v>951</v>
      </c>
      <c r="G747" s="135" t="s">
        <v>346</v>
      </c>
      <c r="H747" s="136">
        <v>1</v>
      </c>
      <c r="I747" s="137"/>
      <c r="J747" s="138">
        <f>ROUND(I747*H747,2)</f>
        <v>0</v>
      </c>
      <c r="K747" s="134" t="s">
        <v>19</v>
      </c>
      <c r="L747" s="33"/>
      <c r="M747" s="139" t="s">
        <v>19</v>
      </c>
      <c r="N747" s="140" t="s">
        <v>44</v>
      </c>
      <c r="P747" s="141">
        <f>O747*H747</f>
        <v>0</v>
      </c>
      <c r="Q747" s="141">
        <v>0</v>
      </c>
      <c r="R747" s="141">
        <f>Q747*H747</f>
        <v>0</v>
      </c>
      <c r="S747" s="141">
        <v>0</v>
      </c>
      <c r="T747" s="142">
        <f>S747*H747</f>
        <v>0</v>
      </c>
      <c r="AR747" s="143" t="s">
        <v>912</v>
      </c>
      <c r="AT747" s="143" t="s">
        <v>182</v>
      </c>
      <c r="AU747" s="143" t="s">
        <v>83</v>
      </c>
      <c r="AY747" s="18" t="s">
        <v>180</v>
      </c>
      <c r="BE747" s="144">
        <f>IF(N747="základní",J747,0)</f>
        <v>0</v>
      </c>
      <c r="BF747" s="144">
        <f>IF(N747="snížená",J747,0)</f>
        <v>0</v>
      </c>
      <c r="BG747" s="144">
        <f>IF(N747="zákl. přenesená",J747,0)</f>
        <v>0</v>
      </c>
      <c r="BH747" s="144">
        <f>IF(N747="sníž. přenesená",J747,0)</f>
        <v>0</v>
      </c>
      <c r="BI747" s="144">
        <f>IF(N747="nulová",J747,0)</f>
        <v>0</v>
      </c>
      <c r="BJ747" s="18" t="s">
        <v>81</v>
      </c>
      <c r="BK747" s="144">
        <f>ROUND(I747*H747,2)</f>
        <v>0</v>
      </c>
      <c r="BL747" s="18" t="s">
        <v>912</v>
      </c>
      <c r="BM747" s="143" t="s">
        <v>952</v>
      </c>
    </row>
    <row r="748" spans="2:65" s="1" customFormat="1" ht="11.25">
      <c r="B748" s="33"/>
      <c r="D748" s="145" t="s">
        <v>189</v>
      </c>
      <c r="F748" s="146" t="s">
        <v>951</v>
      </c>
      <c r="I748" s="147"/>
      <c r="L748" s="33"/>
      <c r="M748" s="148"/>
      <c r="T748" s="54"/>
      <c r="AT748" s="18" t="s">
        <v>189</v>
      </c>
      <c r="AU748" s="18" t="s">
        <v>83</v>
      </c>
    </row>
    <row r="749" spans="2:65" s="12" customFormat="1" ht="11.25">
      <c r="B749" s="151"/>
      <c r="D749" s="145" t="s">
        <v>193</v>
      </c>
      <c r="E749" s="152" t="s">
        <v>19</v>
      </c>
      <c r="F749" s="153" t="s">
        <v>261</v>
      </c>
      <c r="H749" s="152" t="s">
        <v>19</v>
      </c>
      <c r="I749" s="154"/>
      <c r="L749" s="151"/>
      <c r="M749" s="155"/>
      <c r="T749" s="156"/>
      <c r="AT749" s="152" t="s">
        <v>193</v>
      </c>
      <c r="AU749" s="152" t="s">
        <v>83</v>
      </c>
      <c r="AV749" s="12" t="s">
        <v>81</v>
      </c>
      <c r="AW749" s="12" t="s">
        <v>35</v>
      </c>
      <c r="AX749" s="12" t="s">
        <v>73</v>
      </c>
      <c r="AY749" s="152" t="s">
        <v>180</v>
      </c>
    </row>
    <row r="750" spans="2:65" s="13" customFormat="1" ht="11.25">
      <c r="B750" s="157"/>
      <c r="D750" s="145" t="s">
        <v>193</v>
      </c>
      <c r="E750" s="158" t="s">
        <v>19</v>
      </c>
      <c r="F750" s="159" t="s">
        <v>81</v>
      </c>
      <c r="H750" s="160">
        <v>1</v>
      </c>
      <c r="I750" s="161"/>
      <c r="L750" s="157"/>
      <c r="M750" s="162"/>
      <c r="T750" s="163"/>
      <c r="AT750" s="158" t="s">
        <v>193</v>
      </c>
      <c r="AU750" s="158" t="s">
        <v>83</v>
      </c>
      <c r="AV750" s="13" t="s">
        <v>83</v>
      </c>
      <c r="AW750" s="13" t="s">
        <v>35</v>
      </c>
      <c r="AX750" s="13" t="s">
        <v>81</v>
      </c>
      <c r="AY750" s="158" t="s">
        <v>180</v>
      </c>
    </row>
    <row r="751" spans="2:65" s="1" customFormat="1" ht="16.5" customHeight="1">
      <c r="B751" s="33"/>
      <c r="C751" s="132" t="s">
        <v>953</v>
      </c>
      <c r="D751" s="132" t="s">
        <v>182</v>
      </c>
      <c r="E751" s="133" t="s">
        <v>954</v>
      </c>
      <c r="F751" s="134" t="s">
        <v>955</v>
      </c>
      <c r="G751" s="135" t="s">
        <v>346</v>
      </c>
      <c r="H751" s="136">
        <v>1</v>
      </c>
      <c r="I751" s="137"/>
      <c r="J751" s="138">
        <f>ROUND(I751*H751,2)</f>
        <v>0</v>
      </c>
      <c r="K751" s="134" t="s">
        <v>19</v>
      </c>
      <c r="L751" s="33"/>
      <c r="M751" s="139" t="s">
        <v>19</v>
      </c>
      <c r="N751" s="140" t="s">
        <v>44</v>
      </c>
      <c r="P751" s="141">
        <f>O751*H751</f>
        <v>0</v>
      </c>
      <c r="Q751" s="141">
        <v>0</v>
      </c>
      <c r="R751" s="141">
        <f>Q751*H751</f>
        <v>0</v>
      </c>
      <c r="S751" s="141">
        <v>0</v>
      </c>
      <c r="T751" s="142">
        <f>S751*H751</f>
        <v>0</v>
      </c>
      <c r="AR751" s="143" t="s">
        <v>912</v>
      </c>
      <c r="AT751" s="143" t="s">
        <v>182</v>
      </c>
      <c r="AU751" s="143" t="s">
        <v>83</v>
      </c>
      <c r="AY751" s="18" t="s">
        <v>180</v>
      </c>
      <c r="BE751" s="144">
        <f>IF(N751="základní",J751,0)</f>
        <v>0</v>
      </c>
      <c r="BF751" s="144">
        <f>IF(N751="snížená",J751,0)</f>
        <v>0</v>
      </c>
      <c r="BG751" s="144">
        <f>IF(N751="zákl. přenesená",J751,0)</f>
        <v>0</v>
      </c>
      <c r="BH751" s="144">
        <f>IF(N751="sníž. přenesená",J751,0)</f>
        <v>0</v>
      </c>
      <c r="BI751" s="144">
        <f>IF(N751="nulová",J751,0)</f>
        <v>0</v>
      </c>
      <c r="BJ751" s="18" t="s">
        <v>81</v>
      </c>
      <c r="BK751" s="144">
        <f>ROUND(I751*H751,2)</f>
        <v>0</v>
      </c>
      <c r="BL751" s="18" t="s">
        <v>912</v>
      </c>
      <c r="BM751" s="143" t="s">
        <v>956</v>
      </c>
    </row>
    <row r="752" spans="2:65" s="1" customFormat="1" ht="11.25">
      <c r="B752" s="33"/>
      <c r="D752" s="145" t="s">
        <v>189</v>
      </c>
      <c r="F752" s="146" t="s">
        <v>955</v>
      </c>
      <c r="I752" s="147"/>
      <c r="L752" s="33"/>
      <c r="M752" s="148"/>
      <c r="T752" s="54"/>
      <c r="AT752" s="18" t="s">
        <v>189</v>
      </c>
      <c r="AU752" s="18" t="s">
        <v>83</v>
      </c>
    </row>
    <row r="753" spans="2:65" s="12" customFormat="1" ht="11.25">
      <c r="B753" s="151"/>
      <c r="D753" s="145" t="s">
        <v>193</v>
      </c>
      <c r="E753" s="152" t="s">
        <v>19</v>
      </c>
      <c r="F753" s="153" t="s">
        <v>261</v>
      </c>
      <c r="H753" s="152" t="s">
        <v>19</v>
      </c>
      <c r="I753" s="154"/>
      <c r="L753" s="151"/>
      <c r="M753" s="155"/>
      <c r="T753" s="156"/>
      <c r="AT753" s="152" t="s">
        <v>193</v>
      </c>
      <c r="AU753" s="152" t="s">
        <v>83</v>
      </c>
      <c r="AV753" s="12" t="s">
        <v>81</v>
      </c>
      <c r="AW753" s="12" t="s">
        <v>35</v>
      </c>
      <c r="AX753" s="12" t="s">
        <v>73</v>
      </c>
      <c r="AY753" s="152" t="s">
        <v>180</v>
      </c>
    </row>
    <row r="754" spans="2:65" s="13" customFormat="1" ht="11.25">
      <c r="B754" s="157"/>
      <c r="D754" s="145" t="s">
        <v>193</v>
      </c>
      <c r="E754" s="158" t="s">
        <v>19</v>
      </c>
      <c r="F754" s="159" t="s">
        <v>81</v>
      </c>
      <c r="H754" s="160">
        <v>1</v>
      </c>
      <c r="I754" s="161"/>
      <c r="L754" s="157"/>
      <c r="M754" s="162"/>
      <c r="T754" s="163"/>
      <c r="AT754" s="158" t="s">
        <v>193</v>
      </c>
      <c r="AU754" s="158" t="s">
        <v>83</v>
      </c>
      <c r="AV754" s="13" t="s">
        <v>83</v>
      </c>
      <c r="AW754" s="13" t="s">
        <v>35</v>
      </c>
      <c r="AX754" s="13" t="s">
        <v>81</v>
      </c>
      <c r="AY754" s="158" t="s">
        <v>180</v>
      </c>
    </row>
    <row r="755" spans="2:65" s="11" customFormat="1" ht="22.9" customHeight="1">
      <c r="B755" s="120"/>
      <c r="D755" s="121" t="s">
        <v>72</v>
      </c>
      <c r="E755" s="130" t="s">
        <v>957</v>
      </c>
      <c r="F755" s="130" t="s">
        <v>958</v>
      </c>
      <c r="I755" s="123"/>
      <c r="J755" s="131">
        <f>BK755</f>
        <v>0</v>
      </c>
      <c r="L755" s="120"/>
      <c r="M755" s="125"/>
      <c r="P755" s="126">
        <f>SUM(P756:P785)</f>
        <v>0</v>
      </c>
      <c r="R755" s="126">
        <f>SUM(R756:R785)</f>
        <v>0</v>
      </c>
      <c r="T755" s="127">
        <f>SUM(T756:T785)</f>
        <v>0</v>
      </c>
      <c r="AR755" s="121" t="s">
        <v>187</v>
      </c>
      <c r="AT755" s="128" t="s">
        <v>72</v>
      </c>
      <c r="AU755" s="128" t="s">
        <v>81</v>
      </c>
      <c r="AY755" s="121" t="s">
        <v>180</v>
      </c>
      <c r="BK755" s="129">
        <f>SUM(BK756:BK785)</f>
        <v>0</v>
      </c>
    </row>
    <row r="756" spans="2:65" s="1" customFormat="1" ht="16.5" customHeight="1">
      <c r="B756" s="33"/>
      <c r="C756" s="132" t="s">
        <v>959</v>
      </c>
      <c r="D756" s="132" t="s">
        <v>182</v>
      </c>
      <c r="E756" s="133" t="s">
        <v>960</v>
      </c>
      <c r="F756" s="134" t="s">
        <v>961</v>
      </c>
      <c r="G756" s="135" t="s">
        <v>346</v>
      </c>
      <c r="H756" s="136">
        <v>1</v>
      </c>
      <c r="I756" s="137"/>
      <c r="J756" s="138">
        <f>ROUND(I756*H756,2)</f>
        <v>0</v>
      </c>
      <c r="K756" s="134" t="s">
        <v>19</v>
      </c>
      <c r="L756" s="33"/>
      <c r="M756" s="139" t="s">
        <v>19</v>
      </c>
      <c r="N756" s="140" t="s">
        <v>44</v>
      </c>
      <c r="P756" s="141">
        <f>O756*H756</f>
        <v>0</v>
      </c>
      <c r="Q756" s="141">
        <v>0</v>
      </c>
      <c r="R756" s="141">
        <f>Q756*H756</f>
        <v>0</v>
      </c>
      <c r="S756" s="141">
        <v>0</v>
      </c>
      <c r="T756" s="142">
        <f>S756*H756</f>
        <v>0</v>
      </c>
      <c r="AR756" s="143" t="s">
        <v>912</v>
      </c>
      <c r="AT756" s="143" t="s">
        <v>182</v>
      </c>
      <c r="AU756" s="143" t="s">
        <v>83</v>
      </c>
      <c r="AY756" s="18" t="s">
        <v>180</v>
      </c>
      <c r="BE756" s="144">
        <f>IF(N756="základní",J756,0)</f>
        <v>0</v>
      </c>
      <c r="BF756" s="144">
        <f>IF(N756="snížená",J756,0)</f>
        <v>0</v>
      </c>
      <c r="BG756" s="144">
        <f>IF(N756="zákl. přenesená",J756,0)</f>
        <v>0</v>
      </c>
      <c r="BH756" s="144">
        <f>IF(N756="sníž. přenesená",J756,0)</f>
        <v>0</v>
      </c>
      <c r="BI756" s="144">
        <f>IF(N756="nulová",J756,0)</f>
        <v>0</v>
      </c>
      <c r="BJ756" s="18" t="s">
        <v>81</v>
      </c>
      <c r="BK756" s="144">
        <f>ROUND(I756*H756,2)</f>
        <v>0</v>
      </c>
      <c r="BL756" s="18" t="s">
        <v>912</v>
      </c>
      <c r="BM756" s="143" t="s">
        <v>962</v>
      </c>
    </row>
    <row r="757" spans="2:65" s="1" customFormat="1" ht="11.25">
      <c r="B757" s="33"/>
      <c r="D757" s="145" t="s">
        <v>189</v>
      </c>
      <c r="F757" s="146" t="s">
        <v>961</v>
      </c>
      <c r="I757" s="147"/>
      <c r="L757" s="33"/>
      <c r="M757" s="148"/>
      <c r="T757" s="54"/>
      <c r="AT757" s="18" t="s">
        <v>189</v>
      </c>
      <c r="AU757" s="18" t="s">
        <v>83</v>
      </c>
    </row>
    <row r="758" spans="2:65" s="1" customFormat="1" ht="29.25">
      <c r="B758" s="33"/>
      <c r="D758" s="145" t="s">
        <v>477</v>
      </c>
      <c r="F758" s="181" t="s">
        <v>963</v>
      </c>
      <c r="I758" s="147"/>
      <c r="L758" s="33"/>
      <c r="M758" s="148"/>
      <c r="T758" s="54"/>
      <c r="AT758" s="18" t="s">
        <v>477</v>
      </c>
      <c r="AU758" s="18" t="s">
        <v>83</v>
      </c>
    </row>
    <row r="759" spans="2:65" s="12" customFormat="1" ht="11.25">
      <c r="B759" s="151"/>
      <c r="D759" s="145" t="s">
        <v>193</v>
      </c>
      <c r="E759" s="152" t="s">
        <v>19</v>
      </c>
      <c r="F759" s="153" t="s">
        <v>261</v>
      </c>
      <c r="H759" s="152" t="s">
        <v>19</v>
      </c>
      <c r="I759" s="154"/>
      <c r="L759" s="151"/>
      <c r="M759" s="155"/>
      <c r="T759" s="156"/>
      <c r="AT759" s="152" t="s">
        <v>193</v>
      </c>
      <c r="AU759" s="152" t="s">
        <v>83</v>
      </c>
      <c r="AV759" s="12" t="s">
        <v>81</v>
      </c>
      <c r="AW759" s="12" t="s">
        <v>35</v>
      </c>
      <c r="AX759" s="12" t="s">
        <v>73</v>
      </c>
      <c r="AY759" s="152" t="s">
        <v>180</v>
      </c>
    </row>
    <row r="760" spans="2:65" s="13" customFormat="1" ht="11.25">
      <c r="B760" s="157"/>
      <c r="D760" s="145" t="s">
        <v>193</v>
      </c>
      <c r="E760" s="158" t="s">
        <v>19</v>
      </c>
      <c r="F760" s="159" t="s">
        <v>81</v>
      </c>
      <c r="H760" s="160">
        <v>1</v>
      </c>
      <c r="I760" s="161"/>
      <c r="L760" s="157"/>
      <c r="M760" s="162"/>
      <c r="T760" s="163"/>
      <c r="AT760" s="158" t="s">
        <v>193</v>
      </c>
      <c r="AU760" s="158" t="s">
        <v>83</v>
      </c>
      <c r="AV760" s="13" t="s">
        <v>83</v>
      </c>
      <c r="AW760" s="13" t="s">
        <v>35</v>
      </c>
      <c r="AX760" s="13" t="s">
        <v>81</v>
      </c>
      <c r="AY760" s="158" t="s">
        <v>180</v>
      </c>
    </row>
    <row r="761" spans="2:65" s="1" customFormat="1" ht="16.5" customHeight="1">
      <c r="B761" s="33"/>
      <c r="C761" s="132" t="s">
        <v>964</v>
      </c>
      <c r="D761" s="132" t="s">
        <v>182</v>
      </c>
      <c r="E761" s="133" t="s">
        <v>965</v>
      </c>
      <c r="F761" s="134" t="s">
        <v>966</v>
      </c>
      <c r="G761" s="135" t="s">
        <v>346</v>
      </c>
      <c r="H761" s="136">
        <v>1</v>
      </c>
      <c r="I761" s="137"/>
      <c r="J761" s="138">
        <f>ROUND(I761*H761,2)</f>
        <v>0</v>
      </c>
      <c r="K761" s="134" t="s">
        <v>19</v>
      </c>
      <c r="L761" s="33"/>
      <c r="M761" s="139" t="s">
        <v>19</v>
      </c>
      <c r="N761" s="140" t="s">
        <v>44</v>
      </c>
      <c r="P761" s="141">
        <f>O761*H761</f>
        <v>0</v>
      </c>
      <c r="Q761" s="141">
        <v>0</v>
      </c>
      <c r="R761" s="141">
        <f>Q761*H761</f>
        <v>0</v>
      </c>
      <c r="S761" s="141">
        <v>0</v>
      </c>
      <c r="T761" s="142">
        <f>S761*H761</f>
        <v>0</v>
      </c>
      <c r="AR761" s="143" t="s">
        <v>912</v>
      </c>
      <c r="AT761" s="143" t="s">
        <v>182</v>
      </c>
      <c r="AU761" s="143" t="s">
        <v>83</v>
      </c>
      <c r="AY761" s="18" t="s">
        <v>180</v>
      </c>
      <c r="BE761" s="144">
        <f>IF(N761="základní",J761,0)</f>
        <v>0</v>
      </c>
      <c r="BF761" s="144">
        <f>IF(N761="snížená",J761,0)</f>
        <v>0</v>
      </c>
      <c r="BG761" s="144">
        <f>IF(N761="zákl. přenesená",J761,0)</f>
        <v>0</v>
      </c>
      <c r="BH761" s="144">
        <f>IF(N761="sníž. přenesená",J761,0)</f>
        <v>0</v>
      </c>
      <c r="BI761" s="144">
        <f>IF(N761="nulová",J761,0)</f>
        <v>0</v>
      </c>
      <c r="BJ761" s="18" t="s">
        <v>81</v>
      </c>
      <c r="BK761" s="144">
        <f>ROUND(I761*H761,2)</f>
        <v>0</v>
      </c>
      <c r="BL761" s="18" t="s">
        <v>912</v>
      </c>
      <c r="BM761" s="143" t="s">
        <v>967</v>
      </c>
    </row>
    <row r="762" spans="2:65" s="1" customFormat="1" ht="11.25">
      <c r="B762" s="33"/>
      <c r="D762" s="145" t="s">
        <v>189</v>
      </c>
      <c r="F762" s="146" t="s">
        <v>966</v>
      </c>
      <c r="I762" s="147"/>
      <c r="L762" s="33"/>
      <c r="M762" s="148"/>
      <c r="T762" s="54"/>
      <c r="AT762" s="18" t="s">
        <v>189</v>
      </c>
      <c r="AU762" s="18" t="s">
        <v>83</v>
      </c>
    </row>
    <row r="763" spans="2:65" s="1" customFormat="1" ht="29.25">
      <c r="B763" s="33"/>
      <c r="D763" s="145" t="s">
        <v>477</v>
      </c>
      <c r="F763" s="181" t="s">
        <v>968</v>
      </c>
      <c r="I763" s="147"/>
      <c r="L763" s="33"/>
      <c r="M763" s="148"/>
      <c r="T763" s="54"/>
      <c r="AT763" s="18" t="s">
        <v>477</v>
      </c>
      <c r="AU763" s="18" t="s">
        <v>83</v>
      </c>
    </row>
    <row r="764" spans="2:65" s="12" customFormat="1" ht="11.25">
      <c r="B764" s="151"/>
      <c r="D764" s="145" t="s">
        <v>193</v>
      </c>
      <c r="E764" s="152" t="s">
        <v>19</v>
      </c>
      <c r="F764" s="153" t="s">
        <v>261</v>
      </c>
      <c r="H764" s="152" t="s">
        <v>19</v>
      </c>
      <c r="I764" s="154"/>
      <c r="L764" s="151"/>
      <c r="M764" s="155"/>
      <c r="T764" s="156"/>
      <c r="AT764" s="152" t="s">
        <v>193</v>
      </c>
      <c r="AU764" s="152" t="s">
        <v>83</v>
      </c>
      <c r="AV764" s="12" t="s">
        <v>81</v>
      </c>
      <c r="AW764" s="12" t="s">
        <v>35</v>
      </c>
      <c r="AX764" s="12" t="s">
        <v>73</v>
      </c>
      <c r="AY764" s="152" t="s">
        <v>180</v>
      </c>
    </row>
    <row r="765" spans="2:65" s="13" customFormat="1" ht="11.25">
      <c r="B765" s="157"/>
      <c r="D765" s="145" t="s">
        <v>193</v>
      </c>
      <c r="E765" s="158" t="s">
        <v>19</v>
      </c>
      <c r="F765" s="159" t="s">
        <v>81</v>
      </c>
      <c r="H765" s="160">
        <v>1</v>
      </c>
      <c r="I765" s="161"/>
      <c r="L765" s="157"/>
      <c r="M765" s="162"/>
      <c r="T765" s="163"/>
      <c r="AT765" s="158" t="s">
        <v>193</v>
      </c>
      <c r="AU765" s="158" t="s">
        <v>83</v>
      </c>
      <c r="AV765" s="13" t="s">
        <v>83</v>
      </c>
      <c r="AW765" s="13" t="s">
        <v>35</v>
      </c>
      <c r="AX765" s="13" t="s">
        <v>81</v>
      </c>
      <c r="AY765" s="158" t="s">
        <v>180</v>
      </c>
    </row>
    <row r="766" spans="2:65" s="1" customFormat="1" ht="16.5" customHeight="1">
      <c r="B766" s="33"/>
      <c r="C766" s="132" t="s">
        <v>969</v>
      </c>
      <c r="D766" s="132" t="s">
        <v>182</v>
      </c>
      <c r="E766" s="133" t="s">
        <v>970</v>
      </c>
      <c r="F766" s="134" t="s">
        <v>971</v>
      </c>
      <c r="G766" s="135" t="s">
        <v>346</v>
      </c>
      <c r="H766" s="136">
        <v>1</v>
      </c>
      <c r="I766" s="137"/>
      <c r="J766" s="138">
        <f>ROUND(I766*H766,2)</f>
        <v>0</v>
      </c>
      <c r="K766" s="134" t="s">
        <v>19</v>
      </c>
      <c r="L766" s="33"/>
      <c r="M766" s="139" t="s">
        <v>19</v>
      </c>
      <c r="N766" s="140" t="s">
        <v>44</v>
      </c>
      <c r="P766" s="141">
        <f>O766*H766</f>
        <v>0</v>
      </c>
      <c r="Q766" s="141">
        <v>0</v>
      </c>
      <c r="R766" s="141">
        <f>Q766*H766</f>
        <v>0</v>
      </c>
      <c r="S766" s="141">
        <v>0</v>
      </c>
      <c r="T766" s="142">
        <f>S766*H766</f>
        <v>0</v>
      </c>
      <c r="AR766" s="143" t="s">
        <v>912</v>
      </c>
      <c r="AT766" s="143" t="s">
        <v>182</v>
      </c>
      <c r="AU766" s="143" t="s">
        <v>83</v>
      </c>
      <c r="AY766" s="18" t="s">
        <v>180</v>
      </c>
      <c r="BE766" s="144">
        <f>IF(N766="základní",J766,0)</f>
        <v>0</v>
      </c>
      <c r="BF766" s="144">
        <f>IF(N766="snížená",J766,0)</f>
        <v>0</v>
      </c>
      <c r="BG766" s="144">
        <f>IF(N766="zákl. přenesená",J766,0)</f>
        <v>0</v>
      </c>
      <c r="BH766" s="144">
        <f>IF(N766="sníž. přenesená",J766,0)</f>
        <v>0</v>
      </c>
      <c r="BI766" s="144">
        <f>IF(N766="nulová",J766,0)</f>
        <v>0</v>
      </c>
      <c r="BJ766" s="18" t="s">
        <v>81</v>
      </c>
      <c r="BK766" s="144">
        <f>ROUND(I766*H766,2)</f>
        <v>0</v>
      </c>
      <c r="BL766" s="18" t="s">
        <v>912</v>
      </c>
      <c r="BM766" s="143" t="s">
        <v>972</v>
      </c>
    </row>
    <row r="767" spans="2:65" s="1" customFormat="1" ht="11.25">
      <c r="B767" s="33"/>
      <c r="D767" s="145" t="s">
        <v>189</v>
      </c>
      <c r="F767" s="146" t="s">
        <v>971</v>
      </c>
      <c r="I767" s="147"/>
      <c r="L767" s="33"/>
      <c r="M767" s="148"/>
      <c r="T767" s="54"/>
      <c r="AT767" s="18" t="s">
        <v>189</v>
      </c>
      <c r="AU767" s="18" t="s">
        <v>83</v>
      </c>
    </row>
    <row r="768" spans="2:65" s="1" customFormat="1" ht="19.5">
      <c r="B768" s="33"/>
      <c r="D768" s="145" t="s">
        <v>477</v>
      </c>
      <c r="F768" s="181" t="s">
        <v>973</v>
      </c>
      <c r="I768" s="147"/>
      <c r="L768" s="33"/>
      <c r="M768" s="148"/>
      <c r="T768" s="54"/>
      <c r="AT768" s="18" t="s">
        <v>477</v>
      </c>
      <c r="AU768" s="18" t="s">
        <v>83</v>
      </c>
    </row>
    <row r="769" spans="2:65" s="12" customFormat="1" ht="11.25">
      <c r="B769" s="151"/>
      <c r="D769" s="145" t="s">
        <v>193</v>
      </c>
      <c r="E769" s="152" t="s">
        <v>19</v>
      </c>
      <c r="F769" s="153" t="s">
        <v>261</v>
      </c>
      <c r="H769" s="152" t="s">
        <v>19</v>
      </c>
      <c r="I769" s="154"/>
      <c r="L769" s="151"/>
      <c r="M769" s="155"/>
      <c r="T769" s="156"/>
      <c r="AT769" s="152" t="s">
        <v>193</v>
      </c>
      <c r="AU769" s="152" t="s">
        <v>83</v>
      </c>
      <c r="AV769" s="12" t="s">
        <v>81</v>
      </c>
      <c r="AW769" s="12" t="s">
        <v>35</v>
      </c>
      <c r="AX769" s="12" t="s">
        <v>73</v>
      </c>
      <c r="AY769" s="152" t="s">
        <v>180</v>
      </c>
    </row>
    <row r="770" spans="2:65" s="13" customFormat="1" ht="11.25">
      <c r="B770" s="157"/>
      <c r="D770" s="145" t="s">
        <v>193</v>
      </c>
      <c r="E770" s="158" t="s">
        <v>19</v>
      </c>
      <c r="F770" s="159" t="s">
        <v>81</v>
      </c>
      <c r="H770" s="160">
        <v>1</v>
      </c>
      <c r="I770" s="161"/>
      <c r="L770" s="157"/>
      <c r="M770" s="162"/>
      <c r="T770" s="163"/>
      <c r="AT770" s="158" t="s">
        <v>193</v>
      </c>
      <c r="AU770" s="158" t="s">
        <v>83</v>
      </c>
      <c r="AV770" s="13" t="s">
        <v>83</v>
      </c>
      <c r="AW770" s="13" t="s">
        <v>35</v>
      </c>
      <c r="AX770" s="13" t="s">
        <v>81</v>
      </c>
      <c r="AY770" s="158" t="s">
        <v>180</v>
      </c>
    </row>
    <row r="771" spans="2:65" s="1" customFormat="1" ht="16.5" customHeight="1">
      <c r="B771" s="33"/>
      <c r="C771" s="132" t="s">
        <v>974</v>
      </c>
      <c r="D771" s="132" t="s">
        <v>182</v>
      </c>
      <c r="E771" s="133" t="s">
        <v>975</v>
      </c>
      <c r="F771" s="134" t="s">
        <v>976</v>
      </c>
      <c r="G771" s="135" t="s">
        <v>346</v>
      </c>
      <c r="H771" s="136">
        <v>1</v>
      </c>
      <c r="I771" s="137"/>
      <c r="J771" s="138">
        <f>ROUND(I771*H771,2)</f>
        <v>0</v>
      </c>
      <c r="K771" s="134" t="s">
        <v>19</v>
      </c>
      <c r="L771" s="33"/>
      <c r="M771" s="139" t="s">
        <v>19</v>
      </c>
      <c r="N771" s="140" t="s">
        <v>44</v>
      </c>
      <c r="P771" s="141">
        <f>O771*H771</f>
        <v>0</v>
      </c>
      <c r="Q771" s="141">
        <v>0</v>
      </c>
      <c r="R771" s="141">
        <f>Q771*H771</f>
        <v>0</v>
      </c>
      <c r="S771" s="141">
        <v>0</v>
      </c>
      <c r="T771" s="142">
        <f>S771*H771</f>
        <v>0</v>
      </c>
      <c r="AR771" s="143" t="s">
        <v>912</v>
      </c>
      <c r="AT771" s="143" t="s">
        <v>182</v>
      </c>
      <c r="AU771" s="143" t="s">
        <v>83</v>
      </c>
      <c r="AY771" s="18" t="s">
        <v>180</v>
      </c>
      <c r="BE771" s="144">
        <f>IF(N771="základní",J771,0)</f>
        <v>0</v>
      </c>
      <c r="BF771" s="144">
        <f>IF(N771="snížená",J771,0)</f>
        <v>0</v>
      </c>
      <c r="BG771" s="144">
        <f>IF(N771="zákl. přenesená",J771,0)</f>
        <v>0</v>
      </c>
      <c r="BH771" s="144">
        <f>IF(N771="sníž. přenesená",J771,0)</f>
        <v>0</v>
      </c>
      <c r="BI771" s="144">
        <f>IF(N771="nulová",J771,0)</f>
        <v>0</v>
      </c>
      <c r="BJ771" s="18" t="s">
        <v>81</v>
      </c>
      <c r="BK771" s="144">
        <f>ROUND(I771*H771,2)</f>
        <v>0</v>
      </c>
      <c r="BL771" s="18" t="s">
        <v>912</v>
      </c>
      <c r="BM771" s="143" t="s">
        <v>977</v>
      </c>
    </row>
    <row r="772" spans="2:65" s="1" customFormat="1" ht="11.25">
      <c r="B772" s="33"/>
      <c r="D772" s="145" t="s">
        <v>189</v>
      </c>
      <c r="F772" s="146" t="s">
        <v>976</v>
      </c>
      <c r="I772" s="147"/>
      <c r="L772" s="33"/>
      <c r="M772" s="148"/>
      <c r="T772" s="54"/>
      <c r="AT772" s="18" t="s">
        <v>189</v>
      </c>
      <c r="AU772" s="18" t="s">
        <v>83</v>
      </c>
    </row>
    <row r="773" spans="2:65" s="1" customFormat="1" ht="19.5">
      <c r="B773" s="33"/>
      <c r="D773" s="145" t="s">
        <v>477</v>
      </c>
      <c r="F773" s="181" t="s">
        <v>978</v>
      </c>
      <c r="I773" s="147"/>
      <c r="L773" s="33"/>
      <c r="M773" s="148"/>
      <c r="T773" s="54"/>
      <c r="AT773" s="18" t="s">
        <v>477</v>
      </c>
      <c r="AU773" s="18" t="s">
        <v>83</v>
      </c>
    </row>
    <row r="774" spans="2:65" s="12" customFormat="1" ht="11.25">
      <c r="B774" s="151"/>
      <c r="D774" s="145" t="s">
        <v>193</v>
      </c>
      <c r="E774" s="152" t="s">
        <v>19</v>
      </c>
      <c r="F774" s="153" t="s">
        <v>261</v>
      </c>
      <c r="H774" s="152" t="s">
        <v>19</v>
      </c>
      <c r="I774" s="154"/>
      <c r="L774" s="151"/>
      <c r="M774" s="155"/>
      <c r="T774" s="156"/>
      <c r="AT774" s="152" t="s">
        <v>193</v>
      </c>
      <c r="AU774" s="152" t="s">
        <v>83</v>
      </c>
      <c r="AV774" s="12" t="s">
        <v>81</v>
      </c>
      <c r="AW774" s="12" t="s">
        <v>35</v>
      </c>
      <c r="AX774" s="12" t="s">
        <v>73</v>
      </c>
      <c r="AY774" s="152" t="s">
        <v>180</v>
      </c>
    </row>
    <row r="775" spans="2:65" s="13" customFormat="1" ht="11.25">
      <c r="B775" s="157"/>
      <c r="D775" s="145" t="s">
        <v>193</v>
      </c>
      <c r="E775" s="158" t="s">
        <v>19</v>
      </c>
      <c r="F775" s="159" t="s">
        <v>81</v>
      </c>
      <c r="H775" s="160">
        <v>1</v>
      </c>
      <c r="I775" s="161"/>
      <c r="L775" s="157"/>
      <c r="M775" s="162"/>
      <c r="T775" s="163"/>
      <c r="AT775" s="158" t="s">
        <v>193</v>
      </c>
      <c r="AU775" s="158" t="s">
        <v>83</v>
      </c>
      <c r="AV775" s="13" t="s">
        <v>83</v>
      </c>
      <c r="AW775" s="13" t="s">
        <v>35</v>
      </c>
      <c r="AX775" s="13" t="s">
        <v>81</v>
      </c>
      <c r="AY775" s="158" t="s">
        <v>180</v>
      </c>
    </row>
    <row r="776" spans="2:65" s="1" customFormat="1" ht="16.5" customHeight="1">
      <c r="B776" s="33"/>
      <c r="C776" s="132" t="s">
        <v>979</v>
      </c>
      <c r="D776" s="132" t="s">
        <v>182</v>
      </c>
      <c r="E776" s="133" t="s">
        <v>980</v>
      </c>
      <c r="F776" s="134" t="s">
        <v>981</v>
      </c>
      <c r="G776" s="135" t="s">
        <v>346</v>
      </c>
      <c r="H776" s="136">
        <v>1</v>
      </c>
      <c r="I776" s="137"/>
      <c r="J776" s="138">
        <f>ROUND(I776*H776,2)</f>
        <v>0</v>
      </c>
      <c r="K776" s="134" t="s">
        <v>19</v>
      </c>
      <c r="L776" s="33"/>
      <c r="M776" s="139" t="s">
        <v>19</v>
      </c>
      <c r="N776" s="140" t="s">
        <v>44</v>
      </c>
      <c r="P776" s="141">
        <f>O776*H776</f>
        <v>0</v>
      </c>
      <c r="Q776" s="141">
        <v>0</v>
      </c>
      <c r="R776" s="141">
        <f>Q776*H776</f>
        <v>0</v>
      </c>
      <c r="S776" s="141">
        <v>0</v>
      </c>
      <c r="T776" s="142">
        <f>S776*H776</f>
        <v>0</v>
      </c>
      <c r="AR776" s="143" t="s">
        <v>912</v>
      </c>
      <c r="AT776" s="143" t="s">
        <v>182</v>
      </c>
      <c r="AU776" s="143" t="s">
        <v>83</v>
      </c>
      <c r="AY776" s="18" t="s">
        <v>180</v>
      </c>
      <c r="BE776" s="144">
        <f>IF(N776="základní",J776,0)</f>
        <v>0</v>
      </c>
      <c r="BF776" s="144">
        <f>IF(N776="snížená",J776,0)</f>
        <v>0</v>
      </c>
      <c r="BG776" s="144">
        <f>IF(N776="zákl. přenesená",J776,0)</f>
        <v>0</v>
      </c>
      <c r="BH776" s="144">
        <f>IF(N776="sníž. přenesená",J776,0)</f>
        <v>0</v>
      </c>
      <c r="BI776" s="144">
        <f>IF(N776="nulová",J776,0)</f>
        <v>0</v>
      </c>
      <c r="BJ776" s="18" t="s">
        <v>81</v>
      </c>
      <c r="BK776" s="144">
        <f>ROUND(I776*H776,2)</f>
        <v>0</v>
      </c>
      <c r="BL776" s="18" t="s">
        <v>912</v>
      </c>
      <c r="BM776" s="143" t="s">
        <v>982</v>
      </c>
    </row>
    <row r="777" spans="2:65" s="1" customFormat="1" ht="11.25">
      <c r="B777" s="33"/>
      <c r="D777" s="145" t="s">
        <v>189</v>
      </c>
      <c r="F777" s="146" t="s">
        <v>981</v>
      </c>
      <c r="I777" s="147"/>
      <c r="L777" s="33"/>
      <c r="M777" s="148"/>
      <c r="T777" s="54"/>
      <c r="AT777" s="18" t="s">
        <v>189</v>
      </c>
      <c r="AU777" s="18" t="s">
        <v>83</v>
      </c>
    </row>
    <row r="778" spans="2:65" s="1" customFormat="1" ht="29.25">
      <c r="B778" s="33"/>
      <c r="D778" s="145" t="s">
        <v>477</v>
      </c>
      <c r="F778" s="181" t="s">
        <v>983</v>
      </c>
      <c r="I778" s="147"/>
      <c r="L778" s="33"/>
      <c r="M778" s="148"/>
      <c r="T778" s="54"/>
      <c r="AT778" s="18" t="s">
        <v>477</v>
      </c>
      <c r="AU778" s="18" t="s">
        <v>83</v>
      </c>
    </row>
    <row r="779" spans="2:65" s="12" customFormat="1" ht="11.25">
      <c r="B779" s="151"/>
      <c r="D779" s="145" t="s">
        <v>193</v>
      </c>
      <c r="E779" s="152" t="s">
        <v>19</v>
      </c>
      <c r="F779" s="153" t="s">
        <v>261</v>
      </c>
      <c r="H779" s="152" t="s">
        <v>19</v>
      </c>
      <c r="I779" s="154"/>
      <c r="L779" s="151"/>
      <c r="M779" s="155"/>
      <c r="T779" s="156"/>
      <c r="AT779" s="152" t="s">
        <v>193</v>
      </c>
      <c r="AU779" s="152" t="s">
        <v>83</v>
      </c>
      <c r="AV779" s="12" t="s">
        <v>81</v>
      </c>
      <c r="AW779" s="12" t="s">
        <v>35</v>
      </c>
      <c r="AX779" s="12" t="s">
        <v>73</v>
      </c>
      <c r="AY779" s="152" t="s">
        <v>180</v>
      </c>
    </row>
    <row r="780" spans="2:65" s="13" customFormat="1" ht="11.25">
      <c r="B780" s="157"/>
      <c r="D780" s="145" t="s">
        <v>193</v>
      </c>
      <c r="E780" s="158" t="s">
        <v>19</v>
      </c>
      <c r="F780" s="159" t="s">
        <v>81</v>
      </c>
      <c r="H780" s="160">
        <v>1</v>
      </c>
      <c r="I780" s="161"/>
      <c r="L780" s="157"/>
      <c r="M780" s="162"/>
      <c r="T780" s="163"/>
      <c r="AT780" s="158" t="s">
        <v>193</v>
      </c>
      <c r="AU780" s="158" t="s">
        <v>83</v>
      </c>
      <c r="AV780" s="13" t="s">
        <v>83</v>
      </c>
      <c r="AW780" s="13" t="s">
        <v>35</v>
      </c>
      <c r="AX780" s="13" t="s">
        <v>81</v>
      </c>
      <c r="AY780" s="158" t="s">
        <v>180</v>
      </c>
    </row>
    <row r="781" spans="2:65" s="1" customFormat="1" ht="16.5" customHeight="1">
      <c r="B781" s="33"/>
      <c r="C781" s="132" t="s">
        <v>984</v>
      </c>
      <c r="D781" s="132" t="s">
        <v>182</v>
      </c>
      <c r="E781" s="133" t="s">
        <v>985</v>
      </c>
      <c r="F781" s="134" t="s">
        <v>986</v>
      </c>
      <c r="G781" s="135" t="s">
        <v>346</v>
      </c>
      <c r="H781" s="136">
        <v>1</v>
      </c>
      <c r="I781" s="137"/>
      <c r="J781" s="138">
        <f>ROUND(I781*H781,2)</f>
        <v>0</v>
      </c>
      <c r="K781" s="134" t="s">
        <v>19</v>
      </c>
      <c r="L781" s="33"/>
      <c r="M781" s="139" t="s">
        <v>19</v>
      </c>
      <c r="N781" s="140" t="s">
        <v>44</v>
      </c>
      <c r="P781" s="141">
        <f>O781*H781</f>
        <v>0</v>
      </c>
      <c r="Q781" s="141">
        <v>0</v>
      </c>
      <c r="R781" s="141">
        <f>Q781*H781</f>
        <v>0</v>
      </c>
      <c r="S781" s="141">
        <v>0</v>
      </c>
      <c r="T781" s="142">
        <f>S781*H781</f>
        <v>0</v>
      </c>
      <c r="AR781" s="143" t="s">
        <v>912</v>
      </c>
      <c r="AT781" s="143" t="s">
        <v>182</v>
      </c>
      <c r="AU781" s="143" t="s">
        <v>83</v>
      </c>
      <c r="AY781" s="18" t="s">
        <v>180</v>
      </c>
      <c r="BE781" s="144">
        <f>IF(N781="základní",J781,0)</f>
        <v>0</v>
      </c>
      <c r="BF781" s="144">
        <f>IF(N781="snížená",J781,0)</f>
        <v>0</v>
      </c>
      <c r="BG781" s="144">
        <f>IF(N781="zákl. přenesená",J781,0)</f>
        <v>0</v>
      </c>
      <c r="BH781" s="144">
        <f>IF(N781="sníž. přenesená",J781,0)</f>
        <v>0</v>
      </c>
      <c r="BI781" s="144">
        <f>IF(N781="nulová",J781,0)</f>
        <v>0</v>
      </c>
      <c r="BJ781" s="18" t="s">
        <v>81</v>
      </c>
      <c r="BK781" s="144">
        <f>ROUND(I781*H781,2)</f>
        <v>0</v>
      </c>
      <c r="BL781" s="18" t="s">
        <v>912</v>
      </c>
      <c r="BM781" s="143" t="s">
        <v>987</v>
      </c>
    </row>
    <row r="782" spans="2:65" s="1" customFormat="1" ht="11.25">
      <c r="B782" s="33"/>
      <c r="D782" s="145" t="s">
        <v>189</v>
      </c>
      <c r="F782" s="146" t="s">
        <v>986</v>
      </c>
      <c r="I782" s="147"/>
      <c r="L782" s="33"/>
      <c r="M782" s="148"/>
      <c r="T782" s="54"/>
      <c r="AT782" s="18" t="s">
        <v>189</v>
      </c>
      <c r="AU782" s="18" t="s">
        <v>83</v>
      </c>
    </row>
    <row r="783" spans="2:65" s="1" customFormat="1" ht="29.25">
      <c r="B783" s="33"/>
      <c r="D783" s="145" t="s">
        <v>477</v>
      </c>
      <c r="F783" s="181" t="s">
        <v>988</v>
      </c>
      <c r="I783" s="147"/>
      <c r="L783" s="33"/>
      <c r="M783" s="148"/>
      <c r="T783" s="54"/>
      <c r="AT783" s="18" t="s">
        <v>477</v>
      </c>
      <c r="AU783" s="18" t="s">
        <v>83</v>
      </c>
    </row>
    <row r="784" spans="2:65" s="12" customFormat="1" ht="11.25">
      <c r="B784" s="151"/>
      <c r="D784" s="145" t="s">
        <v>193</v>
      </c>
      <c r="E784" s="152" t="s">
        <v>19</v>
      </c>
      <c r="F784" s="153" t="s">
        <v>261</v>
      </c>
      <c r="H784" s="152" t="s">
        <v>19</v>
      </c>
      <c r="I784" s="154"/>
      <c r="L784" s="151"/>
      <c r="M784" s="155"/>
      <c r="T784" s="156"/>
      <c r="AT784" s="152" t="s">
        <v>193</v>
      </c>
      <c r="AU784" s="152" t="s">
        <v>83</v>
      </c>
      <c r="AV784" s="12" t="s">
        <v>81</v>
      </c>
      <c r="AW784" s="12" t="s">
        <v>35</v>
      </c>
      <c r="AX784" s="12" t="s">
        <v>73</v>
      </c>
      <c r="AY784" s="152" t="s">
        <v>180</v>
      </c>
    </row>
    <row r="785" spans="2:65" s="13" customFormat="1" ht="11.25">
      <c r="B785" s="157"/>
      <c r="D785" s="145" t="s">
        <v>193</v>
      </c>
      <c r="E785" s="158" t="s">
        <v>19</v>
      </c>
      <c r="F785" s="159" t="s">
        <v>81</v>
      </c>
      <c r="H785" s="160">
        <v>1</v>
      </c>
      <c r="I785" s="161"/>
      <c r="L785" s="157"/>
      <c r="M785" s="162"/>
      <c r="T785" s="163"/>
      <c r="AT785" s="158" t="s">
        <v>193</v>
      </c>
      <c r="AU785" s="158" t="s">
        <v>83</v>
      </c>
      <c r="AV785" s="13" t="s">
        <v>83</v>
      </c>
      <c r="AW785" s="13" t="s">
        <v>35</v>
      </c>
      <c r="AX785" s="13" t="s">
        <v>81</v>
      </c>
      <c r="AY785" s="158" t="s">
        <v>180</v>
      </c>
    </row>
    <row r="786" spans="2:65" s="11" customFormat="1" ht="22.9" customHeight="1">
      <c r="B786" s="120"/>
      <c r="D786" s="121" t="s">
        <v>72</v>
      </c>
      <c r="E786" s="130" t="s">
        <v>989</v>
      </c>
      <c r="F786" s="130" t="s">
        <v>990</v>
      </c>
      <c r="I786" s="123"/>
      <c r="J786" s="131">
        <f>BK786</f>
        <v>0</v>
      </c>
      <c r="L786" s="120"/>
      <c r="M786" s="125"/>
      <c r="P786" s="126">
        <f>SUM(P787:P818)</f>
        <v>0</v>
      </c>
      <c r="R786" s="126">
        <f>SUM(R787:R818)</f>
        <v>0</v>
      </c>
      <c r="T786" s="127">
        <f>SUM(T787:T818)</f>
        <v>0</v>
      </c>
      <c r="AR786" s="121" t="s">
        <v>81</v>
      </c>
      <c r="AT786" s="128" t="s">
        <v>72</v>
      </c>
      <c r="AU786" s="128" t="s">
        <v>81</v>
      </c>
      <c r="AY786" s="121" t="s">
        <v>180</v>
      </c>
      <c r="BK786" s="129">
        <f>SUM(BK787:BK818)</f>
        <v>0</v>
      </c>
    </row>
    <row r="787" spans="2:65" s="1" customFormat="1" ht="16.5" customHeight="1">
      <c r="B787" s="33"/>
      <c r="C787" s="132" t="s">
        <v>991</v>
      </c>
      <c r="D787" s="132" t="s">
        <v>182</v>
      </c>
      <c r="E787" s="133" t="s">
        <v>992</v>
      </c>
      <c r="F787" s="134" t="s">
        <v>993</v>
      </c>
      <c r="G787" s="135" t="s">
        <v>346</v>
      </c>
      <c r="H787" s="136">
        <v>10</v>
      </c>
      <c r="I787" s="137"/>
      <c r="J787" s="138">
        <f>ROUND(I787*H787,2)</f>
        <v>0</v>
      </c>
      <c r="K787" s="134" t="s">
        <v>19</v>
      </c>
      <c r="L787" s="33"/>
      <c r="M787" s="139" t="s">
        <v>19</v>
      </c>
      <c r="N787" s="140" t="s">
        <v>44</v>
      </c>
      <c r="P787" s="141">
        <f>O787*H787</f>
        <v>0</v>
      </c>
      <c r="Q787" s="141">
        <v>0</v>
      </c>
      <c r="R787" s="141">
        <f>Q787*H787</f>
        <v>0</v>
      </c>
      <c r="S787" s="141">
        <v>0</v>
      </c>
      <c r="T787" s="142">
        <f>S787*H787</f>
        <v>0</v>
      </c>
      <c r="AR787" s="143" t="s">
        <v>187</v>
      </c>
      <c r="AT787" s="143" t="s">
        <v>182</v>
      </c>
      <c r="AU787" s="143" t="s">
        <v>83</v>
      </c>
      <c r="AY787" s="18" t="s">
        <v>180</v>
      </c>
      <c r="BE787" s="144">
        <f>IF(N787="základní",J787,0)</f>
        <v>0</v>
      </c>
      <c r="BF787" s="144">
        <f>IF(N787="snížená",J787,0)</f>
        <v>0</v>
      </c>
      <c r="BG787" s="144">
        <f>IF(N787="zákl. přenesená",J787,0)</f>
        <v>0</v>
      </c>
      <c r="BH787" s="144">
        <f>IF(N787="sníž. přenesená",J787,0)</f>
        <v>0</v>
      </c>
      <c r="BI787" s="144">
        <f>IF(N787="nulová",J787,0)</f>
        <v>0</v>
      </c>
      <c r="BJ787" s="18" t="s">
        <v>81</v>
      </c>
      <c r="BK787" s="144">
        <f>ROUND(I787*H787,2)</f>
        <v>0</v>
      </c>
      <c r="BL787" s="18" t="s">
        <v>187</v>
      </c>
      <c r="BM787" s="143" t="s">
        <v>994</v>
      </c>
    </row>
    <row r="788" spans="2:65" s="1" customFormat="1" ht="11.25">
      <c r="B788" s="33"/>
      <c r="D788" s="145" t="s">
        <v>189</v>
      </c>
      <c r="F788" s="146" t="s">
        <v>993</v>
      </c>
      <c r="I788" s="147"/>
      <c r="L788" s="33"/>
      <c r="M788" s="148"/>
      <c r="T788" s="54"/>
      <c r="AT788" s="18" t="s">
        <v>189</v>
      </c>
      <c r="AU788" s="18" t="s">
        <v>83</v>
      </c>
    </row>
    <row r="789" spans="2:65" s="1" customFormat="1" ht="16.5" customHeight="1">
      <c r="B789" s="33"/>
      <c r="C789" s="132" t="s">
        <v>995</v>
      </c>
      <c r="D789" s="132" t="s">
        <v>182</v>
      </c>
      <c r="E789" s="133" t="s">
        <v>996</v>
      </c>
      <c r="F789" s="134" t="s">
        <v>997</v>
      </c>
      <c r="G789" s="135" t="s">
        <v>346</v>
      </c>
      <c r="H789" s="136">
        <v>10</v>
      </c>
      <c r="I789" s="137"/>
      <c r="J789" s="138">
        <f>ROUND(I789*H789,2)</f>
        <v>0</v>
      </c>
      <c r="K789" s="134" t="s">
        <v>19</v>
      </c>
      <c r="L789" s="33"/>
      <c r="M789" s="139" t="s">
        <v>19</v>
      </c>
      <c r="N789" s="140" t="s">
        <v>44</v>
      </c>
      <c r="P789" s="141">
        <f>O789*H789</f>
        <v>0</v>
      </c>
      <c r="Q789" s="141">
        <v>0</v>
      </c>
      <c r="R789" s="141">
        <f>Q789*H789</f>
        <v>0</v>
      </c>
      <c r="S789" s="141">
        <v>0</v>
      </c>
      <c r="T789" s="142">
        <f>S789*H789</f>
        <v>0</v>
      </c>
      <c r="AR789" s="143" t="s">
        <v>187</v>
      </c>
      <c r="AT789" s="143" t="s">
        <v>182</v>
      </c>
      <c r="AU789" s="143" t="s">
        <v>83</v>
      </c>
      <c r="AY789" s="18" t="s">
        <v>180</v>
      </c>
      <c r="BE789" s="144">
        <f>IF(N789="základní",J789,0)</f>
        <v>0</v>
      </c>
      <c r="BF789" s="144">
        <f>IF(N789="snížená",J789,0)</f>
        <v>0</v>
      </c>
      <c r="BG789" s="144">
        <f>IF(N789="zákl. přenesená",J789,0)</f>
        <v>0</v>
      </c>
      <c r="BH789" s="144">
        <f>IF(N789="sníž. přenesená",J789,0)</f>
        <v>0</v>
      </c>
      <c r="BI789" s="144">
        <f>IF(N789="nulová",J789,0)</f>
        <v>0</v>
      </c>
      <c r="BJ789" s="18" t="s">
        <v>81</v>
      </c>
      <c r="BK789" s="144">
        <f>ROUND(I789*H789,2)</f>
        <v>0</v>
      </c>
      <c r="BL789" s="18" t="s">
        <v>187</v>
      </c>
      <c r="BM789" s="143" t="s">
        <v>998</v>
      </c>
    </row>
    <row r="790" spans="2:65" s="1" customFormat="1" ht="11.25">
      <c r="B790" s="33"/>
      <c r="D790" s="145" t="s">
        <v>189</v>
      </c>
      <c r="F790" s="146" t="s">
        <v>997</v>
      </c>
      <c r="I790" s="147"/>
      <c r="L790" s="33"/>
      <c r="M790" s="148"/>
      <c r="T790" s="54"/>
      <c r="AT790" s="18" t="s">
        <v>189</v>
      </c>
      <c r="AU790" s="18" t="s">
        <v>83</v>
      </c>
    </row>
    <row r="791" spans="2:65" s="1" customFormat="1" ht="16.5" customHeight="1">
      <c r="B791" s="33"/>
      <c r="C791" s="132" t="s">
        <v>999</v>
      </c>
      <c r="D791" s="132" t="s">
        <v>182</v>
      </c>
      <c r="E791" s="133" t="s">
        <v>1000</v>
      </c>
      <c r="F791" s="134" t="s">
        <v>1001</v>
      </c>
      <c r="G791" s="135" t="s">
        <v>346</v>
      </c>
      <c r="H791" s="136">
        <v>10</v>
      </c>
      <c r="I791" s="137"/>
      <c r="J791" s="138">
        <f>ROUND(I791*H791,2)</f>
        <v>0</v>
      </c>
      <c r="K791" s="134" t="s">
        <v>19</v>
      </c>
      <c r="L791" s="33"/>
      <c r="M791" s="139" t="s">
        <v>19</v>
      </c>
      <c r="N791" s="140" t="s">
        <v>44</v>
      </c>
      <c r="P791" s="141">
        <f>O791*H791</f>
        <v>0</v>
      </c>
      <c r="Q791" s="141">
        <v>0</v>
      </c>
      <c r="R791" s="141">
        <f>Q791*H791</f>
        <v>0</v>
      </c>
      <c r="S791" s="141">
        <v>0</v>
      </c>
      <c r="T791" s="142">
        <f>S791*H791</f>
        <v>0</v>
      </c>
      <c r="AR791" s="143" t="s">
        <v>187</v>
      </c>
      <c r="AT791" s="143" t="s">
        <v>182</v>
      </c>
      <c r="AU791" s="143" t="s">
        <v>83</v>
      </c>
      <c r="AY791" s="18" t="s">
        <v>180</v>
      </c>
      <c r="BE791" s="144">
        <f>IF(N791="základní",J791,0)</f>
        <v>0</v>
      </c>
      <c r="BF791" s="144">
        <f>IF(N791="snížená",J791,0)</f>
        <v>0</v>
      </c>
      <c r="BG791" s="144">
        <f>IF(N791="zákl. přenesená",J791,0)</f>
        <v>0</v>
      </c>
      <c r="BH791" s="144">
        <f>IF(N791="sníž. přenesená",J791,0)</f>
        <v>0</v>
      </c>
      <c r="BI791" s="144">
        <f>IF(N791="nulová",J791,0)</f>
        <v>0</v>
      </c>
      <c r="BJ791" s="18" t="s">
        <v>81</v>
      </c>
      <c r="BK791" s="144">
        <f>ROUND(I791*H791,2)</f>
        <v>0</v>
      </c>
      <c r="BL791" s="18" t="s">
        <v>187</v>
      </c>
      <c r="BM791" s="143" t="s">
        <v>1002</v>
      </c>
    </row>
    <row r="792" spans="2:65" s="1" customFormat="1" ht="11.25">
      <c r="B792" s="33"/>
      <c r="D792" s="145" t="s">
        <v>189</v>
      </c>
      <c r="F792" s="146" t="s">
        <v>1001</v>
      </c>
      <c r="I792" s="147"/>
      <c r="L792" s="33"/>
      <c r="M792" s="148"/>
      <c r="T792" s="54"/>
      <c r="AT792" s="18" t="s">
        <v>189</v>
      </c>
      <c r="AU792" s="18" t="s">
        <v>83</v>
      </c>
    </row>
    <row r="793" spans="2:65" s="1" customFormat="1" ht="16.5" customHeight="1">
      <c r="B793" s="33"/>
      <c r="C793" s="132" t="s">
        <v>1003</v>
      </c>
      <c r="D793" s="132" t="s">
        <v>182</v>
      </c>
      <c r="E793" s="133" t="s">
        <v>1004</v>
      </c>
      <c r="F793" s="134" t="s">
        <v>1005</v>
      </c>
      <c r="G793" s="135" t="s">
        <v>346</v>
      </c>
      <c r="H793" s="136">
        <v>1</v>
      </c>
      <c r="I793" s="137"/>
      <c r="J793" s="138">
        <f>ROUND(I793*H793,2)</f>
        <v>0</v>
      </c>
      <c r="K793" s="134" t="s">
        <v>19</v>
      </c>
      <c r="L793" s="33"/>
      <c r="M793" s="139" t="s">
        <v>19</v>
      </c>
      <c r="N793" s="140" t="s">
        <v>44</v>
      </c>
      <c r="P793" s="141">
        <f>O793*H793</f>
        <v>0</v>
      </c>
      <c r="Q793" s="141">
        <v>0</v>
      </c>
      <c r="R793" s="141">
        <f>Q793*H793</f>
        <v>0</v>
      </c>
      <c r="S793" s="141">
        <v>0</v>
      </c>
      <c r="T793" s="142">
        <f>S793*H793</f>
        <v>0</v>
      </c>
      <c r="AR793" s="143" t="s">
        <v>187</v>
      </c>
      <c r="AT793" s="143" t="s">
        <v>182</v>
      </c>
      <c r="AU793" s="143" t="s">
        <v>83</v>
      </c>
      <c r="AY793" s="18" t="s">
        <v>180</v>
      </c>
      <c r="BE793" s="144">
        <f>IF(N793="základní",J793,0)</f>
        <v>0</v>
      </c>
      <c r="BF793" s="144">
        <f>IF(N793="snížená",J793,0)</f>
        <v>0</v>
      </c>
      <c r="BG793" s="144">
        <f>IF(N793="zákl. přenesená",J793,0)</f>
        <v>0</v>
      </c>
      <c r="BH793" s="144">
        <f>IF(N793="sníž. přenesená",J793,0)</f>
        <v>0</v>
      </c>
      <c r="BI793" s="144">
        <f>IF(N793="nulová",J793,0)</f>
        <v>0</v>
      </c>
      <c r="BJ793" s="18" t="s">
        <v>81</v>
      </c>
      <c r="BK793" s="144">
        <f>ROUND(I793*H793,2)</f>
        <v>0</v>
      </c>
      <c r="BL793" s="18" t="s">
        <v>187</v>
      </c>
      <c r="BM793" s="143" t="s">
        <v>1006</v>
      </c>
    </row>
    <row r="794" spans="2:65" s="1" customFormat="1" ht="11.25">
      <c r="B794" s="33"/>
      <c r="D794" s="145" t="s">
        <v>189</v>
      </c>
      <c r="F794" s="146" t="s">
        <v>1005</v>
      </c>
      <c r="I794" s="147"/>
      <c r="L794" s="33"/>
      <c r="M794" s="148"/>
      <c r="T794" s="54"/>
      <c r="AT794" s="18" t="s">
        <v>189</v>
      </c>
      <c r="AU794" s="18" t="s">
        <v>83</v>
      </c>
    </row>
    <row r="795" spans="2:65" s="1" customFormat="1" ht="16.5" customHeight="1">
      <c r="B795" s="33"/>
      <c r="C795" s="132" t="s">
        <v>1007</v>
      </c>
      <c r="D795" s="132" t="s">
        <v>182</v>
      </c>
      <c r="E795" s="133" t="s">
        <v>1008</v>
      </c>
      <c r="F795" s="134" t="s">
        <v>1009</v>
      </c>
      <c r="G795" s="135" t="s">
        <v>346</v>
      </c>
      <c r="H795" s="136">
        <v>6</v>
      </c>
      <c r="I795" s="137"/>
      <c r="J795" s="138">
        <f>ROUND(I795*H795,2)</f>
        <v>0</v>
      </c>
      <c r="K795" s="134" t="s">
        <v>19</v>
      </c>
      <c r="L795" s="33"/>
      <c r="M795" s="139" t="s">
        <v>19</v>
      </c>
      <c r="N795" s="140" t="s">
        <v>44</v>
      </c>
      <c r="P795" s="141">
        <f>O795*H795</f>
        <v>0</v>
      </c>
      <c r="Q795" s="141">
        <v>0</v>
      </c>
      <c r="R795" s="141">
        <f>Q795*H795</f>
        <v>0</v>
      </c>
      <c r="S795" s="141">
        <v>0</v>
      </c>
      <c r="T795" s="142">
        <f>S795*H795</f>
        <v>0</v>
      </c>
      <c r="AR795" s="143" t="s">
        <v>187</v>
      </c>
      <c r="AT795" s="143" t="s">
        <v>182</v>
      </c>
      <c r="AU795" s="143" t="s">
        <v>83</v>
      </c>
      <c r="AY795" s="18" t="s">
        <v>180</v>
      </c>
      <c r="BE795" s="144">
        <f>IF(N795="základní",J795,0)</f>
        <v>0</v>
      </c>
      <c r="BF795" s="144">
        <f>IF(N795="snížená",J795,0)</f>
        <v>0</v>
      </c>
      <c r="BG795" s="144">
        <f>IF(N795="zákl. přenesená",J795,0)</f>
        <v>0</v>
      </c>
      <c r="BH795" s="144">
        <f>IF(N795="sníž. přenesená",J795,0)</f>
        <v>0</v>
      </c>
      <c r="BI795" s="144">
        <f>IF(N795="nulová",J795,0)</f>
        <v>0</v>
      </c>
      <c r="BJ795" s="18" t="s">
        <v>81</v>
      </c>
      <c r="BK795" s="144">
        <f>ROUND(I795*H795,2)</f>
        <v>0</v>
      </c>
      <c r="BL795" s="18" t="s">
        <v>187</v>
      </c>
      <c r="BM795" s="143" t="s">
        <v>1010</v>
      </c>
    </row>
    <row r="796" spans="2:65" s="1" customFormat="1" ht="11.25">
      <c r="B796" s="33"/>
      <c r="D796" s="145" t="s">
        <v>189</v>
      </c>
      <c r="F796" s="146" t="s">
        <v>1009</v>
      </c>
      <c r="I796" s="147"/>
      <c r="L796" s="33"/>
      <c r="M796" s="148"/>
      <c r="T796" s="54"/>
      <c r="AT796" s="18" t="s">
        <v>189</v>
      </c>
      <c r="AU796" s="18" t="s">
        <v>83</v>
      </c>
    </row>
    <row r="797" spans="2:65" s="1" customFormat="1" ht="24.2" customHeight="1">
      <c r="B797" s="33"/>
      <c r="C797" s="132" t="s">
        <v>1011</v>
      </c>
      <c r="D797" s="132" t="s">
        <v>182</v>
      </c>
      <c r="E797" s="133" t="s">
        <v>1012</v>
      </c>
      <c r="F797" s="134" t="s">
        <v>1013</v>
      </c>
      <c r="G797" s="135" t="s">
        <v>1014</v>
      </c>
      <c r="H797" s="136">
        <v>6</v>
      </c>
      <c r="I797" s="137"/>
      <c r="J797" s="138">
        <f>ROUND(I797*H797,2)</f>
        <v>0</v>
      </c>
      <c r="K797" s="134" t="s">
        <v>19</v>
      </c>
      <c r="L797" s="33"/>
      <c r="M797" s="139" t="s">
        <v>19</v>
      </c>
      <c r="N797" s="140" t="s">
        <v>44</v>
      </c>
      <c r="P797" s="141">
        <f>O797*H797</f>
        <v>0</v>
      </c>
      <c r="Q797" s="141">
        <v>0</v>
      </c>
      <c r="R797" s="141">
        <f>Q797*H797</f>
        <v>0</v>
      </c>
      <c r="S797" s="141">
        <v>0</v>
      </c>
      <c r="T797" s="142">
        <f>S797*H797</f>
        <v>0</v>
      </c>
      <c r="AR797" s="143" t="s">
        <v>187</v>
      </c>
      <c r="AT797" s="143" t="s">
        <v>182</v>
      </c>
      <c r="AU797" s="143" t="s">
        <v>83</v>
      </c>
      <c r="AY797" s="18" t="s">
        <v>180</v>
      </c>
      <c r="BE797" s="144">
        <f>IF(N797="základní",J797,0)</f>
        <v>0</v>
      </c>
      <c r="BF797" s="144">
        <f>IF(N797="snížená",J797,0)</f>
        <v>0</v>
      </c>
      <c r="BG797" s="144">
        <f>IF(N797="zákl. přenesená",J797,0)</f>
        <v>0</v>
      </c>
      <c r="BH797" s="144">
        <f>IF(N797="sníž. přenesená",J797,0)</f>
        <v>0</v>
      </c>
      <c r="BI797" s="144">
        <f>IF(N797="nulová",J797,0)</f>
        <v>0</v>
      </c>
      <c r="BJ797" s="18" t="s">
        <v>81</v>
      </c>
      <c r="BK797" s="144">
        <f>ROUND(I797*H797,2)</f>
        <v>0</v>
      </c>
      <c r="BL797" s="18" t="s">
        <v>187</v>
      </c>
      <c r="BM797" s="143" t="s">
        <v>1015</v>
      </c>
    </row>
    <row r="798" spans="2:65" s="1" customFormat="1" ht="11.25">
      <c r="B798" s="33"/>
      <c r="D798" s="145" t="s">
        <v>189</v>
      </c>
      <c r="F798" s="146" t="s">
        <v>1013</v>
      </c>
      <c r="I798" s="147"/>
      <c r="L798" s="33"/>
      <c r="M798" s="148"/>
      <c r="T798" s="54"/>
      <c r="AT798" s="18" t="s">
        <v>189</v>
      </c>
      <c r="AU798" s="18" t="s">
        <v>83</v>
      </c>
    </row>
    <row r="799" spans="2:65" s="1" customFormat="1" ht="16.5" customHeight="1">
      <c r="B799" s="33"/>
      <c r="C799" s="132" t="s">
        <v>1016</v>
      </c>
      <c r="D799" s="132" t="s">
        <v>182</v>
      </c>
      <c r="E799" s="133" t="s">
        <v>1017</v>
      </c>
      <c r="F799" s="134" t="s">
        <v>1018</v>
      </c>
      <c r="G799" s="135" t="s">
        <v>346</v>
      </c>
      <c r="H799" s="136">
        <v>6</v>
      </c>
      <c r="I799" s="137"/>
      <c r="J799" s="138">
        <f>ROUND(I799*H799,2)</f>
        <v>0</v>
      </c>
      <c r="K799" s="134" t="s">
        <v>19</v>
      </c>
      <c r="L799" s="33"/>
      <c r="M799" s="139" t="s">
        <v>19</v>
      </c>
      <c r="N799" s="140" t="s">
        <v>44</v>
      </c>
      <c r="P799" s="141">
        <f>O799*H799</f>
        <v>0</v>
      </c>
      <c r="Q799" s="141">
        <v>0</v>
      </c>
      <c r="R799" s="141">
        <f>Q799*H799</f>
        <v>0</v>
      </c>
      <c r="S799" s="141">
        <v>0</v>
      </c>
      <c r="T799" s="142">
        <f>S799*H799</f>
        <v>0</v>
      </c>
      <c r="AR799" s="143" t="s">
        <v>187</v>
      </c>
      <c r="AT799" s="143" t="s">
        <v>182</v>
      </c>
      <c r="AU799" s="143" t="s">
        <v>83</v>
      </c>
      <c r="AY799" s="18" t="s">
        <v>180</v>
      </c>
      <c r="BE799" s="144">
        <f>IF(N799="základní",J799,0)</f>
        <v>0</v>
      </c>
      <c r="BF799" s="144">
        <f>IF(N799="snížená",J799,0)</f>
        <v>0</v>
      </c>
      <c r="BG799" s="144">
        <f>IF(N799="zákl. přenesená",J799,0)</f>
        <v>0</v>
      </c>
      <c r="BH799" s="144">
        <f>IF(N799="sníž. přenesená",J799,0)</f>
        <v>0</v>
      </c>
      <c r="BI799" s="144">
        <f>IF(N799="nulová",J799,0)</f>
        <v>0</v>
      </c>
      <c r="BJ799" s="18" t="s">
        <v>81</v>
      </c>
      <c r="BK799" s="144">
        <f>ROUND(I799*H799,2)</f>
        <v>0</v>
      </c>
      <c r="BL799" s="18" t="s">
        <v>187</v>
      </c>
      <c r="BM799" s="143" t="s">
        <v>1019</v>
      </c>
    </row>
    <row r="800" spans="2:65" s="1" customFormat="1" ht="11.25">
      <c r="B800" s="33"/>
      <c r="D800" s="145" t="s">
        <v>189</v>
      </c>
      <c r="F800" s="146" t="s">
        <v>1018</v>
      </c>
      <c r="I800" s="147"/>
      <c r="L800" s="33"/>
      <c r="M800" s="148"/>
      <c r="T800" s="54"/>
      <c r="AT800" s="18" t="s">
        <v>189</v>
      </c>
      <c r="AU800" s="18" t="s">
        <v>83</v>
      </c>
    </row>
    <row r="801" spans="2:65" s="1" customFormat="1" ht="16.5" customHeight="1">
      <c r="B801" s="33"/>
      <c r="C801" s="132" t="s">
        <v>1020</v>
      </c>
      <c r="D801" s="132" t="s">
        <v>182</v>
      </c>
      <c r="E801" s="133" t="s">
        <v>1021</v>
      </c>
      <c r="F801" s="134" t="s">
        <v>1022</v>
      </c>
      <c r="G801" s="135" t="s">
        <v>417</v>
      </c>
      <c r="H801" s="136">
        <v>1</v>
      </c>
      <c r="I801" s="137"/>
      <c r="J801" s="138">
        <f>ROUND(I801*H801,2)</f>
        <v>0</v>
      </c>
      <c r="K801" s="134" t="s">
        <v>19</v>
      </c>
      <c r="L801" s="33"/>
      <c r="M801" s="139" t="s">
        <v>19</v>
      </c>
      <c r="N801" s="140" t="s">
        <v>44</v>
      </c>
      <c r="P801" s="141">
        <f>O801*H801</f>
        <v>0</v>
      </c>
      <c r="Q801" s="141">
        <v>0</v>
      </c>
      <c r="R801" s="141">
        <f>Q801*H801</f>
        <v>0</v>
      </c>
      <c r="S801" s="141">
        <v>0</v>
      </c>
      <c r="T801" s="142">
        <f>S801*H801</f>
        <v>0</v>
      </c>
      <c r="AR801" s="143" t="s">
        <v>187</v>
      </c>
      <c r="AT801" s="143" t="s">
        <v>182</v>
      </c>
      <c r="AU801" s="143" t="s">
        <v>83</v>
      </c>
      <c r="AY801" s="18" t="s">
        <v>180</v>
      </c>
      <c r="BE801" s="144">
        <f>IF(N801="základní",J801,0)</f>
        <v>0</v>
      </c>
      <c r="BF801" s="144">
        <f>IF(N801="snížená",J801,0)</f>
        <v>0</v>
      </c>
      <c r="BG801" s="144">
        <f>IF(N801="zákl. přenesená",J801,0)</f>
        <v>0</v>
      </c>
      <c r="BH801" s="144">
        <f>IF(N801="sníž. přenesená",J801,0)</f>
        <v>0</v>
      </c>
      <c r="BI801" s="144">
        <f>IF(N801="nulová",J801,0)</f>
        <v>0</v>
      </c>
      <c r="BJ801" s="18" t="s">
        <v>81</v>
      </c>
      <c r="BK801" s="144">
        <f>ROUND(I801*H801,2)</f>
        <v>0</v>
      </c>
      <c r="BL801" s="18" t="s">
        <v>187</v>
      </c>
      <c r="BM801" s="143" t="s">
        <v>1023</v>
      </c>
    </row>
    <row r="802" spans="2:65" s="1" customFormat="1" ht="11.25">
      <c r="B802" s="33"/>
      <c r="D802" s="145" t="s">
        <v>189</v>
      </c>
      <c r="F802" s="146" t="s">
        <v>1022</v>
      </c>
      <c r="I802" s="147"/>
      <c r="L802" s="33"/>
      <c r="M802" s="148"/>
      <c r="T802" s="54"/>
      <c r="AT802" s="18" t="s">
        <v>189</v>
      </c>
      <c r="AU802" s="18" t="s">
        <v>83</v>
      </c>
    </row>
    <row r="803" spans="2:65" s="1" customFormat="1" ht="16.5" customHeight="1">
      <c r="B803" s="33"/>
      <c r="C803" s="132" t="s">
        <v>1024</v>
      </c>
      <c r="D803" s="132" t="s">
        <v>182</v>
      </c>
      <c r="E803" s="133" t="s">
        <v>1025</v>
      </c>
      <c r="F803" s="134" t="s">
        <v>1026</v>
      </c>
      <c r="G803" s="135" t="s">
        <v>346</v>
      </c>
      <c r="H803" s="136">
        <v>10</v>
      </c>
      <c r="I803" s="137"/>
      <c r="J803" s="138">
        <f>ROUND(I803*H803,2)</f>
        <v>0</v>
      </c>
      <c r="K803" s="134" t="s">
        <v>19</v>
      </c>
      <c r="L803" s="33"/>
      <c r="M803" s="139" t="s">
        <v>19</v>
      </c>
      <c r="N803" s="140" t="s">
        <v>44</v>
      </c>
      <c r="P803" s="141">
        <f>O803*H803</f>
        <v>0</v>
      </c>
      <c r="Q803" s="141">
        <v>0</v>
      </c>
      <c r="R803" s="141">
        <f>Q803*H803</f>
        <v>0</v>
      </c>
      <c r="S803" s="141">
        <v>0</v>
      </c>
      <c r="T803" s="142">
        <f>S803*H803</f>
        <v>0</v>
      </c>
      <c r="AR803" s="143" t="s">
        <v>187</v>
      </c>
      <c r="AT803" s="143" t="s">
        <v>182</v>
      </c>
      <c r="AU803" s="143" t="s">
        <v>83</v>
      </c>
      <c r="AY803" s="18" t="s">
        <v>180</v>
      </c>
      <c r="BE803" s="144">
        <f>IF(N803="základní",J803,0)</f>
        <v>0</v>
      </c>
      <c r="BF803" s="144">
        <f>IF(N803="snížená",J803,0)</f>
        <v>0</v>
      </c>
      <c r="BG803" s="144">
        <f>IF(N803="zákl. přenesená",J803,0)</f>
        <v>0</v>
      </c>
      <c r="BH803" s="144">
        <f>IF(N803="sníž. přenesená",J803,0)</f>
        <v>0</v>
      </c>
      <c r="BI803" s="144">
        <f>IF(N803="nulová",J803,0)</f>
        <v>0</v>
      </c>
      <c r="BJ803" s="18" t="s">
        <v>81</v>
      </c>
      <c r="BK803" s="144">
        <f>ROUND(I803*H803,2)</f>
        <v>0</v>
      </c>
      <c r="BL803" s="18" t="s">
        <v>187</v>
      </c>
      <c r="BM803" s="143" t="s">
        <v>1027</v>
      </c>
    </row>
    <row r="804" spans="2:65" s="1" customFormat="1" ht="11.25">
      <c r="B804" s="33"/>
      <c r="D804" s="145" t="s">
        <v>189</v>
      </c>
      <c r="F804" s="146" t="s">
        <v>1026</v>
      </c>
      <c r="I804" s="147"/>
      <c r="L804" s="33"/>
      <c r="M804" s="148"/>
      <c r="T804" s="54"/>
      <c r="AT804" s="18" t="s">
        <v>189</v>
      </c>
      <c r="AU804" s="18" t="s">
        <v>83</v>
      </c>
    </row>
    <row r="805" spans="2:65" s="1" customFormat="1" ht="16.5" customHeight="1">
      <c r="B805" s="33"/>
      <c r="C805" s="132" t="s">
        <v>1028</v>
      </c>
      <c r="D805" s="132" t="s">
        <v>182</v>
      </c>
      <c r="E805" s="133" t="s">
        <v>1029</v>
      </c>
      <c r="F805" s="134" t="s">
        <v>1030</v>
      </c>
      <c r="G805" s="135" t="s">
        <v>346</v>
      </c>
      <c r="H805" s="136">
        <v>10</v>
      </c>
      <c r="I805" s="137"/>
      <c r="J805" s="138">
        <f>ROUND(I805*H805,2)</f>
        <v>0</v>
      </c>
      <c r="K805" s="134" t="s">
        <v>19</v>
      </c>
      <c r="L805" s="33"/>
      <c r="M805" s="139" t="s">
        <v>19</v>
      </c>
      <c r="N805" s="140" t="s">
        <v>44</v>
      </c>
      <c r="P805" s="141">
        <f>O805*H805</f>
        <v>0</v>
      </c>
      <c r="Q805" s="141">
        <v>0</v>
      </c>
      <c r="R805" s="141">
        <f>Q805*H805</f>
        <v>0</v>
      </c>
      <c r="S805" s="141">
        <v>0</v>
      </c>
      <c r="T805" s="142">
        <f>S805*H805</f>
        <v>0</v>
      </c>
      <c r="AR805" s="143" t="s">
        <v>187</v>
      </c>
      <c r="AT805" s="143" t="s">
        <v>182</v>
      </c>
      <c r="AU805" s="143" t="s">
        <v>83</v>
      </c>
      <c r="AY805" s="18" t="s">
        <v>180</v>
      </c>
      <c r="BE805" s="144">
        <f>IF(N805="základní",J805,0)</f>
        <v>0</v>
      </c>
      <c r="BF805" s="144">
        <f>IF(N805="snížená",J805,0)</f>
        <v>0</v>
      </c>
      <c r="BG805" s="144">
        <f>IF(N805="zákl. přenesená",J805,0)</f>
        <v>0</v>
      </c>
      <c r="BH805" s="144">
        <f>IF(N805="sníž. přenesená",J805,0)</f>
        <v>0</v>
      </c>
      <c r="BI805" s="144">
        <f>IF(N805="nulová",J805,0)</f>
        <v>0</v>
      </c>
      <c r="BJ805" s="18" t="s">
        <v>81</v>
      </c>
      <c r="BK805" s="144">
        <f>ROUND(I805*H805,2)</f>
        <v>0</v>
      </c>
      <c r="BL805" s="18" t="s">
        <v>187</v>
      </c>
      <c r="BM805" s="143" t="s">
        <v>1031</v>
      </c>
    </row>
    <row r="806" spans="2:65" s="1" customFormat="1" ht="11.25">
      <c r="B806" s="33"/>
      <c r="D806" s="145" t="s">
        <v>189</v>
      </c>
      <c r="F806" s="146" t="s">
        <v>1030</v>
      </c>
      <c r="I806" s="147"/>
      <c r="L806" s="33"/>
      <c r="M806" s="148"/>
      <c r="T806" s="54"/>
      <c r="AT806" s="18" t="s">
        <v>189</v>
      </c>
      <c r="AU806" s="18" t="s">
        <v>83</v>
      </c>
    </row>
    <row r="807" spans="2:65" s="1" customFormat="1" ht="16.5" customHeight="1">
      <c r="B807" s="33"/>
      <c r="C807" s="132" t="s">
        <v>1032</v>
      </c>
      <c r="D807" s="132" t="s">
        <v>182</v>
      </c>
      <c r="E807" s="133" t="s">
        <v>1033</v>
      </c>
      <c r="F807" s="134" t="s">
        <v>1034</v>
      </c>
      <c r="G807" s="135" t="s">
        <v>346</v>
      </c>
      <c r="H807" s="136">
        <v>2</v>
      </c>
      <c r="I807" s="137"/>
      <c r="J807" s="138">
        <f>ROUND(I807*H807,2)</f>
        <v>0</v>
      </c>
      <c r="K807" s="134" t="s">
        <v>19</v>
      </c>
      <c r="L807" s="33"/>
      <c r="M807" s="139" t="s">
        <v>19</v>
      </c>
      <c r="N807" s="140" t="s">
        <v>44</v>
      </c>
      <c r="P807" s="141">
        <f>O807*H807</f>
        <v>0</v>
      </c>
      <c r="Q807" s="141">
        <v>0</v>
      </c>
      <c r="R807" s="141">
        <f>Q807*H807</f>
        <v>0</v>
      </c>
      <c r="S807" s="141">
        <v>0</v>
      </c>
      <c r="T807" s="142">
        <f>S807*H807</f>
        <v>0</v>
      </c>
      <c r="AR807" s="143" t="s">
        <v>187</v>
      </c>
      <c r="AT807" s="143" t="s">
        <v>182</v>
      </c>
      <c r="AU807" s="143" t="s">
        <v>83</v>
      </c>
      <c r="AY807" s="18" t="s">
        <v>180</v>
      </c>
      <c r="BE807" s="144">
        <f>IF(N807="základní",J807,0)</f>
        <v>0</v>
      </c>
      <c r="BF807" s="144">
        <f>IF(N807="snížená",J807,0)</f>
        <v>0</v>
      </c>
      <c r="BG807" s="144">
        <f>IF(N807="zákl. přenesená",J807,0)</f>
        <v>0</v>
      </c>
      <c r="BH807" s="144">
        <f>IF(N807="sníž. přenesená",J807,0)</f>
        <v>0</v>
      </c>
      <c r="BI807" s="144">
        <f>IF(N807="nulová",J807,0)</f>
        <v>0</v>
      </c>
      <c r="BJ807" s="18" t="s">
        <v>81</v>
      </c>
      <c r="BK807" s="144">
        <f>ROUND(I807*H807,2)</f>
        <v>0</v>
      </c>
      <c r="BL807" s="18" t="s">
        <v>187</v>
      </c>
      <c r="BM807" s="143" t="s">
        <v>1035</v>
      </c>
    </row>
    <row r="808" spans="2:65" s="1" customFormat="1" ht="11.25">
      <c r="B808" s="33"/>
      <c r="D808" s="145" t="s">
        <v>189</v>
      </c>
      <c r="F808" s="146" t="s">
        <v>1034</v>
      </c>
      <c r="I808" s="147"/>
      <c r="L808" s="33"/>
      <c r="M808" s="148"/>
      <c r="T808" s="54"/>
      <c r="AT808" s="18" t="s">
        <v>189</v>
      </c>
      <c r="AU808" s="18" t="s">
        <v>83</v>
      </c>
    </row>
    <row r="809" spans="2:65" s="1" customFormat="1" ht="16.5" customHeight="1">
      <c r="B809" s="33"/>
      <c r="C809" s="132" t="s">
        <v>1036</v>
      </c>
      <c r="D809" s="132" t="s">
        <v>182</v>
      </c>
      <c r="E809" s="133" t="s">
        <v>1037</v>
      </c>
      <c r="F809" s="134" t="s">
        <v>1038</v>
      </c>
      <c r="G809" s="135" t="s">
        <v>346</v>
      </c>
      <c r="H809" s="136">
        <v>8</v>
      </c>
      <c r="I809" s="137"/>
      <c r="J809" s="138">
        <f>ROUND(I809*H809,2)</f>
        <v>0</v>
      </c>
      <c r="K809" s="134" t="s">
        <v>19</v>
      </c>
      <c r="L809" s="33"/>
      <c r="M809" s="139" t="s">
        <v>19</v>
      </c>
      <c r="N809" s="140" t="s">
        <v>44</v>
      </c>
      <c r="P809" s="141">
        <f>O809*H809</f>
        <v>0</v>
      </c>
      <c r="Q809" s="141">
        <v>0</v>
      </c>
      <c r="R809" s="141">
        <f>Q809*H809</f>
        <v>0</v>
      </c>
      <c r="S809" s="141">
        <v>0</v>
      </c>
      <c r="T809" s="142">
        <f>S809*H809</f>
        <v>0</v>
      </c>
      <c r="AR809" s="143" t="s">
        <v>187</v>
      </c>
      <c r="AT809" s="143" t="s">
        <v>182</v>
      </c>
      <c r="AU809" s="143" t="s">
        <v>83</v>
      </c>
      <c r="AY809" s="18" t="s">
        <v>180</v>
      </c>
      <c r="BE809" s="144">
        <f>IF(N809="základní",J809,0)</f>
        <v>0</v>
      </c>
      <c r="BF809" s="144">
        <f>IF(N809="snížená",J809,0)</f>
        <v>0</v>
      </c>
      <c r="BG809" s="144">
        <f>IF(N809="zákl. přenesená",J809,0)</f>
        <v>0</v>
      </c>
      <c r="BH809" s="144">
        <f>IF(N809="sníž. přenesená",J809,0)</f>
        <v>0</v>
      </c>
      <c r="BI809" s="144">
        <f>IF(N809="nulová",J809,0)</f>
        <v>0</v>
      </c>
      <c r="BJ809" s="18" t="s">
        <v>81</v>
      </c>
      <c r="BK809" s="144">
        <f>ROUND(I809*H809,2)</f>
        <v>0</v>
      </c>
      <c r="BL809" s="18" t="s">
        <v>187</v>
      </c>
      <c r="BM809" s="143" t="s">
        <v>1039</v>
      </c>
    </row>
    <row r="810" spans="2:65" s="1" customFormat="1" ht="11.25">
      <c r="B810" s="33"/>
      <c r="D810" s="145" t="s">
        <v>189</v>
      </c>
      <c r="F810" s="146" t="s">
        <v>1038</v>
      </c>
      <c r="I810" s="147"/>
      <c r="L810" s="33"/>
      <c r="M810" s="148"/>
      <c r="T810" s="54"/>
      <c r="AT810" s="18" t="s">
        <v>189</v>
      </c>
      <c r="AU810" s="18" t="s">
        <v>83</v>
      </c>
    </row>
    <row r="811" spans="2:65" s="1" customFormat="1" ht="16.5" customHeight="1">
      <c r="B811" s="33"/>
      <c r="C811" s="132" t="s">
        <v>1040</v>
      </c>
      <c r="D811" s="132" t="s">
        <v>182</v>
      </c>
      <c r="E811" s="133" t="s">
        <v>1041</v>
      </c>
      <c r="F811" s="134" t="s">
        <v>1042</v>
      </c>
      <c r="G811" s="135" t="s">
        <v>346</v>
      </c>
      <c r="H811" s="136">
        <v>1</v>
      </c>
      <c r="I811" s="137"/>
      <c r="J811" s="138">
        <f>ROUND(I811*H811,2)</f>
        <v>0</v>
      </c>
      <c r="K811" s="134" t="s">
        <v>19</v>
      </c>
      <c r="L811" s="33"/>
      <c r="M811" s="139" t="s">
        <v>19</v>
      </c>
      <c r="N811" s="140" t="s">
        <v>44</v>
      </c>
      <c r="P811" s="141">
        <f>O811*H811</f>
        <v>0</v>
      </c>
      <c r="Q811" s="141">
        <v>0</v>
      </c>
      <c r="R811" s="141">
        <f>Q811*H811</f>
        <v>0</v>
      </c>
      <c r="S811" s="141">
        <v>0</v>
      </c>
      <c r="T811" s="142">
        <f>S811*H811</f>
        <v>0</v>
      </c>
      <c r="AR811" s="143" t="s">
        <v>187</v>
      </c>
      <c r="AT811" s="143" t="s">
        <v>182</v>
      </c>
      <c r="AU811" s="143" t="s">
        <v>83</v>
      </c>
      <c r="AY811" s="18" t="s">
        <v>180</v>
      </c>
      <c r="BE811" s="144">
        <f>IF(N811="základní",J811,0)</f>
        <v>0</v>
      </c>
      <c r="BF811" s="144">
        <f>IF(N811="snížená",J811,0)</f>
        <v>0</v>
      </c>
      <c r="BG811" s="144">
        <f>IF(N811="zákl. přenesená",J811,0)</f>
        <v>0</v>
      </c>
      <c r="BH811" s="144">
        <f>IF(N811="sníž. přenesená",J811,0)</f>
        <v>0</v>
      </c>
      <c r="BI811" s="144">
        <f>IF(N811="nulová",J811,0)</f>
        <v>0</v>
      </c>
      <c r="BJ811" s="18" t="s">
        <v>81</v>
      </c>
      <c r="BK811" s="144">
        <f>ROUND(I811*H811,2)</f>
        <v>0</v>
      </c>
      <c r="BL811" s="18" t="s">
        <v>187</v>
      </c>
      <c r="BM811" s="143" t="s">
        <v>1043</v>
      </c>
    </row>
    <row r="812" spans="2:65" s="1" customFormat="1" ht="11.25">
      <c r="B812" s="33"/>
      <c r="D812" s="145" t="s">
        <v>189</v>
      </c>
      <c r="F812" s="146" t="s">
        <v>1042</v>
      </c>
      <c r="I812" s="147"/>
      <c r="L812" s="33"/>
      <c r="M812" s="148"/>
      <c r="T812" s="54"/>
      <c r="AT812" s="18" t="s">
        <v>189</v>
      </c>
      <c r="AU812" s="18" t="s">
        <v>83</v>
      </c>
    </row>
    <row r="813" spans="2:65" s="1" customFormat="1" ht="16.5" customHeight="1">
      <c r="B813" s="33"/>
      <c r="C813" s="132" t="s">
        <v>1044</v>
      </c>
      <c r="D813" s="132" t="s">
        <v>182</v>
      </c>
      <c r="E813" s="133" t="s">
        <v>1045</v>
      </c>
      <c r="F813" s="134" t="s">
        <v>1046</v>
      </c>
      <c r="G813" s="135" t="s">
        <v>346</v>
      </c>
      <c r="H813" s="136">
        <v>8</v>
      </c>
      <c r="I813" s="137"/>
      <c r="J813" s="138">
        <f>ROUND(I813*H813,2)</f>
        <v>0</v>
      </c>
      <c r="K813" s="134" t="s">
        <v>19</v>
      </c>
      <c r="L813" s="33"/>
      <c r="M813" s="139" t="s">
        <v>19</v>
      </c>
      <c r="N813" s="140" t="s">
        <v>44</v>
      </c>
      <c r="P813" s="141">
        <f>O813*H813</f>
        <v>0</v>
      </c>
      <c r="Q813" s="141">
        <v>0</v>
      </c>
      <c r="R813" s="141">
        <f>Q813*H813</f>
        <v>0</v>
      </c>
      <c r="S813" s="141">
        <v>0</v>
      </c>
      <c r="T813" s="142">
        <f>S813*H813</f>
        <v>0</v>
      </c>
      <c r="AR813" s="143" t="s">
        <v>187</v>
      </c>
      <c r="AT813" s="143" t="s">
        <v>182</v>
      </c>
      <c r="AU813" s="143" t="s">
        <v>83</v>
      </c>
      <c r="AY813" s="18" t="s">
        <v>180</v>
      </c>
      <c r="BE813" s="144">
        <f>IF(N813="základní",J813,0)</f>
        <v>0</v>
      </c>
      <c r="BF813" s="144">
        <f>IF(N813="snížená",J813,0)</f>
        <v>0</v>
      </c>
      <c r="BG813" s="144">
        <f>IF(N813="zákl. přenesená",J813,0)</f>
        <v>0</v>
      </c>
      <c r="BH813" s="144">
        <f>IF(N813="sníž. přenesená",J813,0)</f>
        <v>0</v>
      </c>
      <c r="BI813" s="144">
        <f>IF(N813="nulová",J813,0)</f>
        <v>0</v>
      </c>
      <c r="BJ813" s="18" t="s">
        <v>81</v>
      </c>
      <c r="BK813" s="144">
        <f>ROUND(I813*H813,2)</f>
        <v>0</v>
      </c>
      <c r="BL813" s="18" t="s">
        <v>187</v>
      </c>
      <c r="BM813" s="143" t="s">
        <v>1047</v>
      </c>
    </row>
    <row r="814" spans="2:65" s="1" customFormat="1" ht="11.25">
      <c r="B814" s="33"/>
      <c r="D814" s="145" t="s">
        <v>189</v>
      </c>
      <c r="F814" s="146" t="s">
        <v>1046</v>
      </c>
      <c r="I814" s="147"/>
      <c r="L814" s="33"/>
      <c r="M814" s="148"/>
      <c r="T814" s="54"/>
      <c r="AT814" s="18" t="s">
        <v>189</v>
      </c>
      <c r="AU814" s="18" t="s">
        <v>83</v>
      </c>
    </row>
    <row r="815" spans="2:65" s="1" customFormat="1" ht="16.5" customHeight="1">
      <c r="B815" s="33"/>
      <c r="C815" s="132" t="s">
        <v>1048</v>
      </c>
      <c r="D815" s="132" t="s">
        <v>182</v>
      </c>
      <c r="E815" s="133" t="s">
        <v>1049</v>
      </c>
      <c r="F815" s="134" t="s">
        <v>1050</v>
      </c>
      <c r="G815" s="135" t="s">
        <v>346</v>
      </c>
      <c r="H815" s="136">
        <v>1</v>
      </c>
      <c r="I815" s="137"/>
      <c r="J815" s="138">
        <f>ROUND(I815*H815,2)</f>
        <v>0</v>
      </c>
      <c r="K815" s="134" t="s">
        <v>19</v>
      </c>
      <c r="L815" s="33"/>
      <c r="M815" s="139" t="s">
        <v>19</v>
      </c>
      <c r="N815" s="140" t="s">
        <v>44</v>
      </c>
      <c r="P815" s="141">
        <f>O815*H815</f>
        <v>0</v>
      </c>
      <c r="Q815" s="141">
        <v>0</v>
      </c>
      <c r="R815" s="141">
        <f>Q815*H815</f>
        <v>0</v>
      </c>
      <c r="S815" s="141">
        <v>0</v>
      </c>
      <c r="T815" s="142">
        <f>S815*H815</f>
        <v>0</v>
      </c>
      <c r="AR815" s="143" t="s">
        <v>187</v>
      </c>
      <c r="AT815" s="143" t="s">
        <v>182</v>
      </c>
      <c r="AU815" s="143" t="s">
        <v>83</v>
      </c>
      <c r="AY815" s="18" t="s">
        <v>180</v>
      </c>
      <c r="BE815" s="144">
        <f>IF(N815="základní",J815,0)</f>
        <v>0</v>
      </c>
      <c r="BF815" s="144">
        <f>IF(N815="snížená",J815,0)</f>
        <v>0</v>
      </c>
      <c r="BG815" s="144">
        <f>IF(N815="zákl. přenesená",J815,0)</f>
        <v>0</v>
      </c>
      <c r="BH815" s="144">
        <f>IF(N815="sníž. přenesená",J815,0)</f>
        <v>0</v>
      </c>
      <c r="BI815" s="144">
        <f>IF(N815="nulová",J815,0)</f>
        <v>0</v>
      </c>
      <c r="BJ815" s="18" t="s">
        <v>81</v>
      </c>
      <c r="BK815" s="144">
        <f>ROUND(I815*H815,2)</f>
        <v>0</v>
      </c>
      <c r="BL815" s="18" t="s">
        <v>187</v>
      </c>
      <c r="BM815" s="143" t="s">
        <v>1051</v>
      </c>
    </row>
    <row r="816" spans="2:65" s="1" customFormat="1" ht="11.25">
      <c r="B816" s="33"/>
      <c r="D816" s="145" t="s">
        <v>189</v>
      </c>
      <c r="F816" s="146" t="s">
        <v>1050</v>
      </c>
      <c r="I816" s="147"/>
      <c r="L816" s="33"/>
      <c r="M816" s="148"/>
      <c r="T816" s="54"/>
      <c r="AT816" s="18" t="s">
        <v>189</v>
      </c>
      <c r="AU816" s="18" t="s">
        <v>83</v>
      </c>
    </row>
    <row r="817" spans="2:65" s="1" customFormat="1" ht="16.5" customHeight="1">
      <c r="B817" s="33"/>
      <c r="C817" s="132" t="s">
        <v>1052</v>
      </c>
      <c r="D817" s="132" t="s">
        <v>182</v>
      </c>
      <c r="E817" s="133" t="s">
        <v>1053</v>
      </c>
      <c r="F817" s="134" t="s">
        <v>1054</v>
      </c>
      <c r="G817" s="135" t="s">
        <v>1055</v>
      </c>
      <c r="H817" s="182"/>
      <c r="I817" s="137"/>
      <c r="J817" s="138">
        <f>ROUND(I817*H817,2)</f>
        <v>0</v>
      </c>
      <c r="K817" s="134" t="s">
        <v>19</v>
      </c>
      <c r="L817" s="33"/>
      <c r="M817" s="139" t="s">
        <v>19</v>
      </c>
      <c r="N817" s="140" t="s">
        <v>44</v>
      </c>
      <c r="P817" s="141">
        <f>O817*H817</f>
        <v>0</v>
      </c>
      <c r="Q817" s="141">
        <v>0</v>
      </c>
      <c r="R817" s="141">
        <f>Q817*H817</f>
        <v>0</v>
      </c>
      <c r="S817" s="141">
        <v>0</v>
      </c>
      <c r="T817" s="142">
        <f>S817*H817</f>
        <v>0</v>
      </c>
      <c r="AR817" s="143" t="s">
        <v>187</v>
      </c>
      <c r="AT817" s="143" t="s">
        <v>182</v>
      </c>
      <c r="AU817" s="143" t="s">
        <v>83</v>
      </c>
      <c r="AY817" s="18" t="s">
        <v>180</v>
      </c>
      <c r="BE817" s="144">
        <f>IF(N817="základní",J817,0)</f>
        <v>0</v>
      </c>
      <c r="BF817" s="144">
        <f>IF(N817="snížená",J817,0)</f>
        <v>0</v>
      </c>
      <c r="BG817" s="144">
        <f>IF(N817="zákl. přenesená",J817,0)</f>
        <v>0</v>
      </c>
      <c r="BH817" s="144">
        <f>IF(N817="sníž. přenesená",J817,0)</f>
        <v>0</v>
      </c>
      <c r="BI817" s="144">
        <f>IF(N817="nulová",J817,0)</f>
        <v>0</v>
      </c>
      <c r="BJ817" s="18" t="s">
        <v>81</v>
      </c>
      <c r="BK817" s="144">
        <f>ROUND(I817*H817,2)</f>
        <v>0</v>
      </c>
      <c r="BL817" s="18" t="s">
        <v>187</v>
      </c>
      <c r="BM817" s="143" t="s">
        <v>1056</v>
      </c>
    </row>
    <row r="818" spans="2:65" s="1" customFormat="1" ht="11.25">
      <c r="B818" s="33"/>
      <c r="D818" s="145" t="s">
        <v>189</v>
      </c>
      <c r="F818" s="146" t="s">
        <v>1054</v>
      </c>
      <c r="I818" s="147"/>
      <c r="L818" s="33"/>
      <c r="M818" s="148"/>
      <c r="T818" s="54"/>
      <c r="AT818" s="18" t="s">
        <v>189</v>
      </c>
      <c r="AU818" s="18" t="s">
        <v>83</v>
      </c>
    </row>
    <row r="819" spans="2:65" s="11" customFormat="1" ht="22.9" customHeight="1">
      <c r="B819" s="120"/>
      <c r="D819" s="121" t="s">
        <v>72</v>
      </c>
      <c r="E819" s="130" t="s">
        <v>1057</v>
      </c>
      <c r="F819" s="130" t="s">
        <v>1058</v>
      </c>
      <c r="I819" s="123"/>
      <c r="J819" s="131">
        <f>BK819</f>
        <v>0</v>
      </c>
      <c r="L819" s="120"/>
      <c r="M819" s="125"/>
      <c r="P819" s="126">
        <f>SUM(P820:P831)</f>
        <v>0</v>
      </c>
      <c r="R819" s="126">
        <f>SUM(R820:R831)</f>
        <v>0</v>
      </c>
      <c r="T819" s="127">
        <f>SUM(T820:T831)</f>
        <v>0</v>
      </c>
      <c r="AR819" s="121" t="s">
        <v>187</v>
      </c>
      <c r="AT819" s="128" t="s">
        <v>72</v>
      </c>
      <c r="AU819" s="128" t="s">
        <v>81</v>
      </c>
      <c r="AY819" s="121" t="s">
        <v>180</v>
      </c>
      <c r="BK819" s="129">
        <f>SUM(BK820:BK831)</f>
        <v>0</v>
      </c>
    </row>
    <row r="820" spans="2:65" s="1" customFormat="1" ht="16.5" customHeight="1">
      <c r="B820" s="33"/>
      <c r="C820" s="132" t="s">
        <v>1059</v>
      </c>
      <c r="D820" s="132" t="s">
        <v>182</v>
      </c>
      <c r="E820" s="133" t="s">
        <v>1060</v>
      </c>
      <c r="F820" s="134" t="s">
        <v>1061</v>
      </c>
      <c r="G820" s="135" t="s">
        <v>346</v>
      </c>
      <c r="H820" s="136">
        <v>1</v>
      </c>
      <c r="I820" s="137"/>
      <c r="J820" s="138">
        <f>ROUND(I820*H820,2)</f>
        <v>0</v>
      </c>
      <c r="K820" s="134" t="s">
        <v>19</v>
      </c>
      <c r="L820" s="33"/>
      <c r="M820" s="139" t="s">
        <v>19</v>
      </c>
      <c r="N820" s="140" t="s">
        <v>44</v>
      </c>
      <c r="P820" s="141">
        <f>O820*H820</f>
        <v>0</v>
      </c>
      <c r="Q820" s="141">
        <v>0</v>
      </c>
      <c r="R820" s="141">
        <f>Q820*H820</f>
        <v>0</v>
      </c>
      <c r="S820" s="141">
        <v>0</v>
      </c>
      <c r="T820" s="142">
        <f>S820*H820</f>
        <v>0</v>
      </c>
      <c r="AR820" s="143" t="s">
        <v>912</v>
      </c>
      <c r="AT820" s="143" t="s">
        <v>182</v>
      </c>
      <c r="AU820" s="143" t="s">
        <v>83</v>
      </c>
      <c r="AY820" s="18" t="s">
        <v>180</v>
      </c>
      <c r="BE820" s="144">
        <f>IF(N820="základní",J820,0)</f>
        <v>0</v>
      </c>
      <c r="BF820" s="144">
        <f>IF(N820="snížená",J820,0)</f>
        <v>0</v>
      </c>
      <c r="BG820" s="144">
        <f>IF(N820="zákl. přenesená",J820,0)</f>
        <v>0</v>
      </c>
      <c r="BH820" s="144">
        <f>IF(N820="sníž. přenesená",J820,0)</f>
        <v>0</v>
      </c>
      <c r="BI820" s="144">
        <f>IF(N820="nulová",J820,0)</f>
        <v>0</v>
      </c>
      <c r="BJ820" s="18" t="s">
        <v>81</v>
      </c>
      <c r="BK820" s="144">
        <f>ROUND(I820*H820,2)</f>
        <v>0</v>
      </c>
      <c r="BL820" s="18" t="s">
        <v>912</v>
      </c>
      <c r="BM820" s="143" t="s">
        <v>1062</v>
      </c>
    </row>
    <row r="821" spans="2:65" s="1" customFormat="1" ht="11.25">
      <c r="B821" s="33"/>
      <c r="D821" s="145" t="s">
        <v>189</v>
      </c>
      <c r="F821" s="146" t="s">
        <v>1061</v>
      </c>
      <c r="I821" s="147"/>
      <c r="L821" s="33"/>
      <c r="M821" s="148"/>
      <c r="T821" s="54"/>
      <c r="AT821" s="18" t="s">
        <v>189</v>
      </c>
      <c r="AU821" s="18" t="s">
        <v>83</v>
      </c>
    </row>
    <row r="822" spans="2:65" s="1" customFormat="1" ht="29.25">
      <c r="B822" s="33"/>
      <c r="D822" s="145" t="s">
        <v>477</v>
      </c>
      <c r="F822" s="181" t="s">
        <v>1063</v>
      </c>
      <c r="I822" s="147"/>
      <c r="L822" s="33"/>
      <c r="M822" s="148"/>
      <c r="T822" s="54"/>
      <c r="AT822" s="18" t="s">
        <v>477</v>
      </c>
      <c r="AU822" s="18" t="s">
        <v>83</v>
      </c>
    </row>
    <row r="823" spans="2:65" s="13" customFormat="1" ht="11.25">
      <c r="B823" s="157"/>
      <c r="D823" s="145" t="s">
        <v>193</v>
      </c>
      <c r="E823" s="158" t="s">
        <v>19</v>
      </c>
      <c r="F823" s="159" t="s">
        <v>1064</v>
      </c>
      <c r="H823" s="160">
        <v>1</v>
      </c>
      <c r="I823" s="161"/>
      <c r="L823" s="157"/>
      <c r="M823" s="162"/>
      <c r="T823" s="163"/>
      <c r="AT823" s="158" t="s">
        <v>193</v>
      </c>
      <c r="AU823" s="158" t="s">
        <v>83</v>
      </c>
      <c r="AV823" s="13" t="s">
        <v>83</v>
      </c>
      <c r="AW823" s="13" t="s">
        <v>35</v>
      </c>
      <c r="AX823" s="13" t="s">
        <v>81</v>
      </c>
      <c r="AY823" s="158" t="s">
        <v>180</v>
      </c>
    </row>
    <row r="824" spans="2:65" s="1" customFormat="1" ht="16.5" customHeight="1">
      <c r="B824" s="33"/>
      <c r="C824" s="132" t="s">
        <v>1065</v>
      </c>
      <c r="D824" s="132" t="s">
        <v>182</v>
      </c>
      <c r="E824" s="133" t="s">
        <v>1066</v>
      </c>
      <c r="F824" s="134" t="s">
        <v>1067</v>
      </c>
      <c r="G824" s="135" t="s">
        <v>346</v>
      </c>
      <c r="H824" s="136">
        <v>1</v>
      </c>
      <c r="I824" s="137"/>
      <c r="J824" s="138">
        <f>ROUND(I824*H824,2)</f>
        <v>0</v>
      </c>
      <c r="K824" s="134" t="s">
        <v>19</v>
      </c>
      <c r="L824" s="33"/>
      <c r="M824" s="139" t="s">
        <v>19</v>
      </c>
      <c r="N824" s="140" t="s">
        <v>44</v>
      </c>
      <c r="P824" s="141">
        <f>O824*H824</f>
        <v>0</v>
      </c>
      <c r="Q824" s="141">
        <v>0</v>
      </c>
      <c r="R824" s="141">
        <f>Q824*H824</f>
        <v>0</v>
      </c>
      <c r="S824" s="141">
        <v>0</v>
      </c>
      <c r="T824" s="142">
        <f>S824*H824</f>
        <v>0</v>
      </c>
      <c r="AR824" s="143" t="s">
        <v>912</v>
      </c>
      <c r="AT824" s="143" t="s">
        <v>182</v>
      </c>
      <c r="AU824" s="143" t="s">
        <v>83</v>
      </c>
      <c r="AY824" s="18" t="s">
        <v>180</v>
      </c>
      <c r="BE824" s="144">
        <f>IF(N824="základní",J824,0)</f>
        <v>0</v>
      </c>
      <c r="BF824" s="144">
        <f>IF(N824="snížená",J824,0)</f>
        <v>0</v>
      </c>
      <c r="BG824" s="144">
        <f>IF(N824="zákl. přenesená",J824,0)</f>
        <v>0</v>
      </c>
      <c r="BH824" s="144">
        <f>IF(N824="sníž. přenesená",J824,0)</f>
        <v>0</v>
      </c>
      <c r="BI824" s="144">
        <f>IF(N824="nulová",J824,0)</f>
        <v>0</v>
      </c>
      <c r="BJ824" s="18" t="s">
        <v>81</v>
      </c>
      <c r="BK824" s="144">
        <f>ROUND(I824*H824,2)</f>
        <v>0</v>
      </c>
      <c r="BL824" s="18" t="s">
        <v>912</v>
      </c>
      <c r="BM824" s="143" t="s">
        <v>1068</v>
      </c>
    </row>
    <row r="825" spans="2:65" s="1" customFormat="1" ht="11.25">
      <c r="B825" s="33"/>
      <c r="D825" s="145" t="s">
        <v>189</v>
      </c>
      <c r="F825" s="146" t="s">
        <v>1067</v>
      </c>
      <c r="I825" s="147"/>
      <c r="L825" s="33"/>
      <c r="M825" s="148"/>
      <c r="T825" s="54"/>
      <c r="AT825" s="18" t="s">
        <v>189</v>
      </c>
      <c r="AU825" s="18" t="s">
        <v>83</v>
      </c>
    </row>
    <row r="826" spans="2:65" s="1" customFormat="1" ht="29.25">
      <c r="B826" s="33"/>
      <c r="D826" s="145" t="s">
        <v>477</v>
      </c>
      <c r="F826" s="181" t="s">
        <v>1069</v>
      </c>
      <c r="I826" s="147"/>
      <c r="L826" s="33"/>
      <c r="M826" s="148"/>
      <c r="T826" s="54"/>
      <c r="AT826" s="18" t="s">
        <v>477</v>
      </c>
      <c r="AU826" s="18" t="s">
        <v>83</v>
      </c>
    </row>
    <row r="827" spans="2:65" s="13" customFormat="1" ht="11.25">
      <c r="B827" s="157"/>
      <c r="D827" s="145" t="s">
        <v>193</v>
      </c>
      <c r="E827" s="158" t="s">
        <v>19</v>
      </c>
      <c r="F827" s="159" t="s">
        <v>1064</v>
      </c>
      <c r="H827" s="160">
        <v>1</v>
      </c>
      <c r="I827" s="161"/>
      <c r="L827" s="157"/>
      <c r="M827" s="162"/>
      <c r="T827" s="163"/>
      <c r="AT827" s="158" t="s">
        <v>193</v>
      </c>
      <c r="AU827" s="158" t="s">
        <v>83</v>
      </c>
      <c r="AV827" s="13" t="s">
        <v>83</v>
      </c>
      <c r="AW827" s="13" t="s">
        <v>35</v>
      </c>
      <c r="AX827" s="13" t="s">
        <v>81</v>
      </c>
      <c r="AY827" s="158" t="s">
        <v>180</v>
      </c>
    </row>
    <row r="828" spans="2:65" s="1" customFormat="1" ht="16.5" customHeight="1">
      <c r="B828" s="33"/>
      <c r="C828" s="132" t="s">
        <v>1070</v>
      </c>
      <c r="D828" s="132" t="s">
        <v>182</v>
      </c>
      <c r="E828" s="133" t="s">
        <v>1071</v>
      </c>
      <c r="F828" s="134" t="s">
        <v>1072</v>
      </c>
      <c r="G828" s="135" t="s">
        <v>346</v>
      </c>
      <c r="H828" s="136">
        <v>1</v>
      </c>
      <c r="I828" s="137"/>
      <c r="J828" s="138">
        <f>ROUND(I828*H828,2)</f>
        <v>0</v>
      </c>
      <c r="K828" s="134" t="s">
        <v>19</v>
      </c>
      <c r="L828" s="33"/>
      <c r="M828" s="139" t="s">
        <v>19</v>
      </c>
      <c r="N828" s="140" t="s">
        <v>44</v>
      </c>
      <c r="P828" s="141">
        <f>O828*H828</f>
        <v>0</v>
      </c>
      <c r="Q828" s="141">
        <v>0</v>
      </c>
      <c r="R828" s="141">
        <f>Q828*H828</f>
        <v>0</v>
      </c>
      <c r="S828" s="141">
        <v>0</v>
      </c>
      <c r="T828" s="142">
        <f>S828*H828</f>
        <v>0</v>
      </c>
      <c r="AR828" s="143" t="s">
        <v>912</v>
      </c>
      <c r="AT828" s="143" t="s">
        <v>182</v>
      </c>
      <c r="AU828" s="143" t="s">
        <v>83</v>
      </c>
      <c r="AY828" s="18" t="s">
        <v>180</v>
      </c>
      <c r="BE828" s="144">
        <f>IF(N828="základní",J828,0)</f>
        <v>0</v>
      </c>
      <c r="BF828" s="144">
        <f>IF(N828="snížená",J828,0)</f>
        <v>0</v>
      </c>
      <c r="BG828" s="144">
        <f>IF(N828="zákl. přenesená",J828,0)</f>
        <v>0</v>
      </c>
      <c r="BH828" s="144">
        <f>IF(N828="sníž. přenesená",J828,0)</f>
        <v>0</v>
      </c>
      <c r="BI828" s="144">
        <f>IF(N828="nulová",J828,0)</f>
        <v>0</v>
      </c>
      <c r="BJ828" s="18" t="s">
        <v>81</v>
      </c>
      <c r="BK828" s="144">
        <f>ROUND(I828*H828,2)</f>
        <v>0</v>
      </c>
      <c r="BL828" s="18" t="s">
        <v>912</v>
      </c>
      <c r="BM828" s="143" t="s">
        <v>1073</v>
      </c>
    </row>
    <row r="829" spans="2:65" s="1" customFormat="1" ht="11.25">
      <c r="B829" s="33"/>
      <c r="D829" s="145" t="s">
        <v>189</v>
      </c>
      <c r="F829" s="146" t="s">
        <v>1072</v>
      </c>
      <c r="I829" s="147"/>
      <c r="L829" s="33"/>
      <c r="M829" s="148"/>
      <c r="T829" s="54"/>
      <c r="AT829" s="18" t="s">
        <v>189</v>
      </c>
      <c r="AU829" s="18" t="s">
        <v>83</v>
      </c>
    </row>
    <row r="830" spans="2:65" s="1" customFormat="1" ht="19.5">
      <c r="B830" s="33"/>
      <c r="D830" s="145" t="s">
        <v>477</v>
      </c>
      <c r="F830" s="181" t="s">
        <v>1074</v>
      </c>
      <c r="I830" s="147"/>
      <c r="L830" s="33"/>
      <c r="M830" s="148"/>
      <c r="T830" s="54"/>
      <c r="AT830" s="18" t="s">
        <v>477</v>
      </c>
      <c r="AU830" s="18" t="s">
        <v>83</v>
      </c>
    </row>
    <row r="831" spans="2:65" s="13" customFormat="1" ht="11.25">
      <c r="B831" s="157"/>
      <c r="D831" s="145" t="s">
        <v>193</v>
      </c>
      <c r="E831" s="158" t="s">
        <v>19</v>
      </c>
      <c r="F831" s="159" t="s">
        <v>1064</v>
      </c>
      <c r="H831" s="160">
        <v>1</v>
      </c>
      <c r="I831" s="161"/>
      <c r="L831" s="157"/>
      <c r="M831" s="183"/>
      <c r="N831" s="184"/>
      <c r="O831" s="184"/>
      <c r="P831" s="184"/>
      <c r="Q831" s="184"/>
      <c r="R831" s="184"/>
      <c r="S831" s="184"/>
      <c r="T831" s="185"/>
      <c r="AT831" s="158" t="s">
        <v>193</v>
      </c>
      <c r="AU831" s="158" t="s">
        <v>83</v>
      </c>
      <c r="AV831" s="13" t="s">
        <v>83</v>
      </c>
      <c r="AW831" s="13" t="s">
        <v>35</v>
      </c>
      <c r="AX831" s="13" t="s">
        <v>81</v>
      </c>
      <c r="AY831" s="158" t="s">
        <v>180</v>
      </c>
    </row>
    <row r="832" spans="2:65" s="1" customFormat="1" ht="6.95" customHeight="1">
      <c r="B832" s="42"/>
      <c r="C832" s="43"/>
      <c r="D832" s="43"/>
      <c r="E832" s="43"/>
      <c r="F832" s="43"/>
      <c r="G832" s="43"/>
      <c r="H832" s="43"/>
      <c r="I832" s="43"/>
      <c r="J832" s="43"/>
      <c r="K832" s="43"/>
      <c r="L832" s="33"/>
    </row>
  </sheetData>
  <sheetProtection algorithmName="SHA-512" hashValue="90js0fC/VV8y5hU9U8bMUUb1spb4kVgxaLgy+fkLKt1hnVrApfwXAA+k5U9PubyxTihvY40Nexizz6yT6H0ohA==" saltValue="1TvCAysNf1oypoBKvHIISBZ+fx+rbt+0r+74/Lg1z1Kbf46knQNF2UCXwOha/h+6GD/DKRjmVPfjQSn4sSEyXQ==" spinCount="100000" sheet="1" objects="1" scenarios="1" formatColumns="0" formatRows="0" autoFilter="0"/>
  <autoFilter ref="C103:K831" xr:uid="{00000000-0009-0000-0000-000001000000}"/>
  <mergeCells count="9">
    <mergeCell ref="E50:H50"/>
    <mergeCell ref="E94:H94"/>
    <mergeCell ref="E96:H96"/>
    <mergeCell ref="L2:V2"/>
    <mergeCell ref="E7:H7"/>
    <mergeCell ref="E9:H9"/>
    <mergeCell ref="E18:H18"/>
    <mergeCell ref="E27:H27"/>
    <mergeCell ref="E48:H48"/>
  </mergeCells>
  <hyperlinks>
    <hyperlink ref="F109" r:id="rId1" xr:uid="{00000000-0004-0000-0100-000000000000}"/>
    <hyperlink ref="F114" r:id="rId2" xr:uid="{00000000-0004-0000-0100-000001000000}"/>
    <hyperlink ref="F119" r:id="rId3" xr:uid="{00000000-0004-0000-0100-000002000000}"/>
    <hyperlink ref="F123" r:id="rId4" xr:uid="{00000000-0004-0000-0100-000003000000}"/>
    <hyperlink ref="F127" r:id="rId5" xr:uid="{00000000-0004-0000-0100-000004000000}"/>
    <hyperlink ref="F130" r:id="rId6" xr:uid="{00000000-0004-0000-0100-000005000000}"/>
    <hyperlink ref="F134" r:id="rId7" xr:uid="{00000000-0004-0000-0100-000006000000}"/>
    <hyperlink ref="F139" r:id="rId8" xr:uid="{00000000-0004-0000-0100-000007000000}"/>
    <hyperlink ref="F144" r:id="rId9" xr:uid="{00000000-0004-0000-0100-000008000000}"/>
    <hyperlink ref="F150" r:id="rId10" xr:uid="{00000000-0004-0000-0100-000009000000}"/>
    <hyperlink ref="F157" r:id="rId11" xr:uid="{00000000-0004-0000-0100-00000A000000}"/>
    <hyperlink ref="F165" r:id="rId12" xr:uid="{00000000-0004-0000-0100-00000B000000}"/>
    <hyperlink ref="F170" r:id="rId13" xr:uid="{00000000-0004-0000-0100-00000C000000}"/>
    <hyperlink ref="F178" r:id="rId14" xr:uid="{00000000-0004-0000-0100-00000D000000}"/>
    <hyperlink ref="F189" r:id="rId15" xr:uid="{00000000-0004-0000-0100-00000E000000}"/>
    <hyperlink ref="F194" r:id="rId16" xr:uid="{00000000-0004-0000-0100-00000F000000}"/>
    <hyperlink ref="F220" r:id="rId17" xr:uid="{00000000-0004-0000-0100-000010000000}"/>
    <hyperlink ref="F226" r:id="rId18" xr:uid="{00000000-0004-0000-0100-000011000000}"/>
    <hyperlink ref="F237" r:id="rId19" xr:uid="{00000000-0004-0000-0100-000012000000}"/>
    <hyperlink ref="F240" r:id="rId20" xr:uid="{00000000-0004-0000-0100-000013000000}"/>
    <hyperlink ref="F245" r:id="rId21" xr:uid="{00000000-0004-0000-0100-000014000000}"/>
    <hyperlink ref="F254" r:id="rId22" xr:uid="{00000000-0004-0000-0100-000015000000}"/>
    <hyperlink ref="F281" r:id="rId23" xr:uid="{00000000-0004-0000-0100-000016000000}"/>
    <hyperlink ref="F290" r:id="rId24" xr:uid="{00000000-0004-0000-0100-000017000000}"/>
    <hyperlink ref="F293" r:id="rId25" xr:uid="{00000000-0004-0000-0100-000018000000}"/>
    <hyperlink ref="F296" r:id="rId26" xr:uid="{00000000-0004-0000-0100-000019000000}"/>
    <hyperlink ref="F300" r:id="rId27" xr:uid="{00000000-0004-0000-0100-00001A000000}"/>
    <hyperlink ref="F304" r:id="rId28" xr:uid="{00000000-0004-0000-0100-00001B000000}"/>
    <hyperlink ref="F309" r:id="rId29" xr:uid="{00000000-0004-0000-0100-00001C000000}"/>
    <hyperlink ref="F317" r:id="rId30" xr:uid="{00000000-0004-0000-0100-00001D000000}"/>
    <hyperlink ref="F323" r:id="rId31" xr:uid="{00000000-0004-0000-0100-00001E000000}"/>
    <hyperlink ref="F331" r:id="rId32" xr:uid="{00000000-0004-0000-0100-00001F000000}"/>
    <hyperlink ref="F335" r:id="rId33" xr:uid="{00000000-0004-0000-0100-000020000000}"/>
    <hyperlink ref="F360" r:id="rId34" xr:uid="{00000000-0004-0000-0100-000021000000}"/>
    <hyperlink ref="F388" r:id="rId35" xr:uid="{00000000-0004-0000-0100-000022000000}"/>
    <hyperlink ref="F392" r:id="rId36" xr:uid="{00000000-0004-0000-0100-000023000000}"/>
    <hyperlink ref="F398" r:id="rId37" xr:uid="{00000000-0004-0000-0100-000024000000}"/>
    <hyperlink ref="F402" r:id="rId38" xr:uid="{00000000-0004-0000-0100-000025000000}"/>
    <hyperlink ref="F406" r:id="rId39" xr:uid="{00000000-0004-0000-0100-000026000000}"/>
    <hyperlink ref="F440" r:id="rId40" xr:uid="{00000000-0004-0000-0100-000027000000}"/>
    <hyperlink ref="F444" r:id="rId41" xr:uid="{00000000-0004-0000-0100-000028000000}"/>
    <hyperlink ref="F472" r:id="rId42" xr:uid="{00000000-0004-0000-0100-000029000000}"/>
    <hyperlink ref="F483" r:id="rId43" xr:uid="{00000000-0004-0000-0100-00002A000000}"/>
    <hyperlink ref="F504" r:id="rId44" xr:uid="{00000000-0004-0000-0100-00002B000000}"/>
    <hyperlink ref="F509" r:id="rId45" xr:uid="{00000000-0004-0000-0100-00002C000000}"/>
    <hyperlink ref="F513" r:id="rId46" xr:uid="{00000000-0004-0000-0100-00002D000000}"/>
    <hyperlink ref="F532" r:id="rId47" xr:uid="{00000000-0004-0000-0100-00002E000000}"/>
    <hyperlink ref="F535" r:id="rId48" xr:uid="{00000000-0004-0000-0100-00002F000000}"/>
    <hyperlink ref="F543" r:id="rId49" xr:uid="{00000000-0004-0000-0100-000030000000}"/>
    <hyperlink ref="F560" r:id="rId50" xr:uid="{00000000-0004-0000-0100-000031000000}"/>
    <hyperlink ref="F566" r:id="rId51" xr:uid="{00000000-0004-0000-0100-000032000000}"/>
    <hyperlink ref="F577" r:id="rId52" xr:uid="{00000000-0004-0000-0100-000033000000}"/>
    <hyperlink ref="F582" r:id="rId53" xr:uid="{00000000-0004-0000-0100-000034000000}"/>
    <hyperlink ref="F586" r:id="rId54" xr:uid="{00000000-0004-0000-0100-000035000000}"/>
    <hyperlink ref="F596" r:id="rId55" xr:uid="{00000000-0004-0000-0100-000036000000}"/>
    <hyperlink ref="F599" r:id="rId56" xr:uid="{00000000-0004-0000-0100-000037000000}"/>
    <hyperlink ref="F613" r:id="rId57" xr:uid="{00000000-0004-0000-0100-000038000000}"/>
    <hyperlink ref="F619" r:id="rId58" xr:uid="{00000000-0004-0000-0100-000039000000}"/>
    <hyperlink ref="F623" r:id="rId59" xr:uid="{00000000-0004-0000-0100-00003A000000}"/>
    <hyperlink ref="F632" r:id="rId60" xr:uid="{00000000-0004-0000-0100-00003B000000}"/>
    <hyperlink ref="F635" r:id="rId61" xr:uid="{00000000-0004-0000-0100-00003C000000}"/>
    <hyperlink ref="F638" r:id="rId62" xr:uid="{00000000-0004-0000-0100-00003D000000}"/>
    <hyperlink ref="F645" r:id="rId63" xr:uid="{00000000-0004-0000-0100-00003E000000}"/>
    <hyperlink ref="F653" r:id="rId64" xr:uid="{00000000-0004-0000-0100-00003F000000}"/>
    <hyperlink ref="F657" r:id="rId65" xr:uid="{00000000-0004-0000-0100-000040000000}"/>
    <hyperlink ref="F664" r:id="rId66" xr:uid="{00000000-0004-0000-0100-000041000000}"/>
    <hyperlink ref="F667" r:id="rId67" xr:uid="{00000000-0004-0000-0100-000042000000}"/>
    <hyperlink ref="F671" r:id="rId68" xr:uid="{00000000-0004-0000-0100-000043000000}"/>
    <hyperlink ref="F681" r:id="rId69" xr:uid="{00000000-0004-0000-0100-000044000000}"/>
    <hyperlink ref="F686" r:id="rId70" xr:uid="{00000000-0004-0000-0100-000045000000}"/>
    <hyperlink ref="F690" r:id="rId71" xr:uid="{00000000-0004-0000-0100-000046000000}"/>
    <hyperlink ref="F698" r:id="rId72" xr:uid="{00000000-0004-0000-0100-000047000000}"/>
    <hyperlink ref="F706" r:id="rId73" xr:uid="{00000000-0004-0000-0100-000048000000}"/>
    <hyperlink ref="F711" r:id="rId74" xr:uid="{00000000-0004-0000-0100-000049000000}"/>
    <hyperlink ref="F715" r:id="rId75" xr:uid="{00000000-0004-0000-01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1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86</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s="1" customFormat="1" ht="12" customHeight="1">
      <c r="B8" s="33"/>
      <c r="D8" s="28" t="s">
        <v>134</v>
      </c>
      <c r="L8" s="33"/>
    </row>
    <row r="9" spans="2:46" s="1" customFormat="1" ht="16.5" customHeight="1">
      <c r="B9" s="33"/>
      <c r="E9" s="287" t="s">
        <v>1075</v>
      </c>
      <c r="F9" s="325"/>
      <c r="G9" s="325"/>
      <c r="H9" s="325"/>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29. 11. 2024</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27</v>
      </c>
      <c r="I15" s="28" t="s">
        <v>28</v>
      </c>
      <c r="J15" s="26" t="s">
        <v>19</v>
      </c>
      <c r="L15" s="33"/>
    </row>
    <row r="16" spans="2:46" s="1" customFormat="1" ht="6.95" customHeight="1">
      <c r="B16" s="33"/>
      <c r="L16" s="33"/>
    </row>
    <row r="17" spans="2:12" s="1" customFormat="1" ht="12" customHeight="1">
      <c r="B17" s="33"/>
      <c r="D17" s="28" t="s">
        <v>29</v>
      </c>
      <c r="I17" s="28" t="s">
        <v>26</v>
      </c>
      <c r="J17" s="29" t="str">
        <f>'Rekapitulace stavby'!AN13</f>
        <v>Vyplň údaj</v>
      </c>
      <c r="L17" s="33"/>
    </row>
    <row r="18" spans="2:12" s="1" customFormat="1" ht="18" customHeight="1">
      <c r="B18" s="33"/>
      <c r="E18" s="326" t="str">
        <f>'Rekapitulace stavby'!E14</f>
        <v>Vyplň údaj</v>
      </c>
      <c r="F18" s="293"/>
      <c r="G18" s="293"/>
      <c r="H18" s="293"/>
      <c r="I18" s="28" t="s">
        <v>28</v>
      </c>
      <c r="J18" s="29" t="str">
        <f>'Rekapitulace stavby'!AN14</f>
        <v>Vyplň údaj</v>
      </c>
      <c r="L18" s="33"/>
    </row>
    <row r="19" spans="2:12" s="1" customFormat="1" ht="6.95" customHeight="1">
      <c r="B19" s="33"/>
      <c r="L19" s="33"/>
    </row>
    <row r="20" spans="2:12" s="1" customFormat="1" ht="12" customHeight="1">
      <c r="B20" s="33"/>
      <c r="D20" s="28" t="s">
        <v>31</v>
      </c>
      <c r="I20" s="28" t="s">
        <v>26</v>
      </c>
      <c r="J20" s="26" t="s">
        <v>32</v>
      </c>
      <c r="L20" s="33"/>
    </row>
    <row r="21" spans="2:12" s="1" customFormat="1" ht="18" customHeight="1">
      <c r="B21" s="33"/>
      <c r="E21" s="26" t="s">
        <v>33</v>
      </c>
      <c r="I21" s="28" t="s">
        <v>28</v>
      </c>
      <c r="J21" s="26" t="s">
        <v>34</v>
      </c>
      <c r="L21" s="33"/>
    </row>
    <row r="22" spans="2:12" s="1" customFormat="1" ht="6.95" customHeight="1">
      <c r="B22" s="33"/>
      <c r="L22" s="33"/>
    </row>
    <row r="23" spans="2:12" s="1" customFormat="1" ht="12" customHeight="1">
      <c r="B23" s="33"/>
      <c r="D23" s="28" t="s">
        <v>36</v>
      </c>
      <c r="I23" s="28" t="s">
        <v>26</v>
      </c>
      <c r="J23" s="26" t="s">
        <v>32</v>
      </c>
      <c r="L23" s="33"/>
    </row>
    <row r="24" spans="2:12" s="1" customFormat="1" ht="18" customHeight="1">
      <c r="B24" s="33"/>
      <c r="E24" s="26" t="s">
        <v>33</v>
      </c>
      <c r="I24" s="28" t="s">
        <v>28</v>
      </c>
      <c r="J24" s="26" t="s">
        <v>34</v>
      </c>
      <c r="L24" s="33"/>
    </row>
    <row r="25" spans="2:12" s="1" customFormat="1" ht="6.95" customHeight="1">
      <c r="B25" s="33"/>
      <c r="L25" s="33"/>
    </row>
    <row r="26" spans="2:12" s="1" customFormat="1" ht="12" customHeight="1">
      <c r="B26" s="33"/>
      <c r="D26" s="28" t="s">
        <v>37</v>
      </c>
      <c r="L26" s="33"/>
    </row>
    <row r="27" spans="2:12" s="7" customFormat="1" ht="16.5" customHeight="1">
      <c r="B27" s="92"/>
      <c r="E27" s="298" t="s">
        <v>19</v>
      </c>
      <c r="F27" s="298"/>
      <c r="G27" s="298"/>
      <c r="H27" s="298"/>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39</v>
      </c>
      <c r="J30" s="64">
        <f>ROUND(J107, 2)</f>
        <v>0</v>
      </c>
      <c r="L30" s="33"/>
    </row>
    <row r="31" spans="2:12" s="1" customFormat="1" ht="6.95" customHeight="1">
      <c r="B31" s="33"/>
      <c r="D31" s="51"/>
      <c r="E31" s="51"/>
      <c r="F31" s="51"/>
      <c r="G31" s="51"/>
      <c r="H31" s="51"/>
      <c r="I31" s="51"/>
      <c r="J31" s="51"/>
      <c r="K31" s="51"/>
      <c r="L31" s="33"/>
    </row>
    <row r="32" spans="2:12" s="1" customFormat="1" ht="14.45" customHeight="1">
      <c r="B32" s="33"/>
      <c r="F32" s="36" t="s">
        <v>41</v>
      </c>
      <c r="I32" s="36" t="s">
        <v>40</v>
      </c>
      <c r="J32" s="36" t="s">
        <v>42</v>
      </c>
      <c r="L32" s="33"/>
    </row>
    <row r="33" spans="2:12" s="1" customFormat="1" ht="14.45" customHeight="1">
      <c r="B33" s="33"/>
      <c r="D33" s="53" t="s">
        <v>43</v>
      </c>
      <c r="E33" s="28" t="s">
        <v>44</v>
      </c>
      <c r="F33" s="84">
        <f>ROUND((SUM(BE107:BE1138)),  2)</f>
        <v>0</v>
      </c>
      <c r="I33" s="94">
        <v>0.21</v>
      </c>
      <c r="J33" s="84">
        <f>ROUND(((SUM(BE107:BE1138))*I33),  2)</f>
        <v>0</v>
      </c>
      <c r="L33" s="33"/>
    </row>
    <row r="34" spans="2:12" s="1" customFormat="1" ht="14.45" customHeight="1">
      <c r="B34" s="33"/>
      <c r="E34" s="28" t="s">
        <v>45</v>
      </c>
      <c r="F34" s="84">
        <f>ROUND((SUM(BF107:BF1138)),  2)</f>
        <v>0</v>
      </c>
      <c r="I34" s="94">
        <v>0.12</v>
      </c>
      <c r="J34" s="84">
        <f>ROUND(((SUM(BF107:BF1138))*I34),  2)</f>
        <v>0</v>
      </c>
      <c r="L34" s="33"/>
    </row>
    <row r="35" spans="2:12" s="1" customFormat="1" ht="14.45" hidden="1" customHeight="1">
      <c r="B35" s="33"/>
      <c r="E35" s="28" t="s">
        <v>46</v>
      </c>
      <c r="F35" s="84">
        <f>ROUND((SUM(BG107:BG1138)),  2)</f>
        <v>0</v>
      </c>
      <c r="I35" s="94">
        <v>0.21</v>
      </c>
      <c r="J35" s="84">
        <f>0</f>
        <v>0</v>
      </c>
      <c r="L35" s="33"/>
    </row>
    <row r="36" spans="2:12" s="1" customFormat="1" ht="14.45" hidden="1" customHeight="1">
      <c r="B36" s="33"/>
      <c r="E36" s="28" t="s">
        <v>47</v>
      </c>
      <c r="F36" s="84">
        <f>ROUND((SUM(BH107:BH1138)),  2)</f>
        <v>0</v>
      </c>
      <c r="I36" s="94">
        <v>0.12</v>
      </c>
      <c r="J36" s="84">
        <f>0</f>
        <v>0</v>
      </c>
      <c r="L36" s="33"/>
    </row>
    <row r="37" spans="2:12" s="1" customFormat="1" ht="14.45" hidden="1" customHeight="1">
      <c r="B37" s="33"/>
      <c r="E37" s="28" t="s">
        <v>48</v>
      </c>
      <c r="F37" s="84">
        <f>ROUND((SUM(BI107:BI1138)),  2)</f>
        <v>0</v>
      </c>
      <c r="I37" s="94">
        <v>0</v>
      </c>
      <c r="J37" s="84">
        <f>0</f>
        <v>0</v>
      </c>
      <c r="L37" s="33"/>
    </row>
    <row r="38" spans="2:12" s="1" customFormat="1" ht="6.95" customHeight="1">
      <c r="B38" s="33"/>
      <c r="L38" s="33"/>
    </row>
    <row r="39" spans="2:12" s="1" customFormat="1" ht="25.35" customHeight="1">
      <c r="B39" s="33"/>
      <c r="C39" s="95"/>
      <c r="D39" s="96" t="s">
        <v>49</v>
      </c>
      <c r="E39" s="55"/>
      <c r="F39" s="55"/>
      <c r="G39" s="97" t="s">
        <v>50</v>
      </c>
      <c r="H39" s="98" t="s">
        <v>51</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136</v>
      </c>
      <c r="L45" s="33"/>
    </row>
    <row r="46" spans="2:12" s="1" customFormat="1" ht="6.95" customHeight="1">
      <c r="B46" s="33"/>
      <c r="L46" s="33"/>
    </row>
    <row r="47" spans="2:12" s="1" customFormat="1" ht="12" customHeight="1">
      <c r="B47" s="33"/>
      <c r="C47" s="28" t="s">
        <v>16</v>
      </c>
      <c r="L47" s="33"/>
    </row>
    <row r="48" spans="2:12" s="1" customFormat="1" ht="16.5" customHeight="1">
      <c r="B48" s="33"/>
      <c r="E48" s="323" t="str">
        <f>E7</f>
        <v>Stavební úpravy obj. pro pečovatelskou službu</v>
      </c>
      <c r="F48" s="324"/>
      <c r="G48" s="324"/>
      <c r="H48" s="324"/>
      <c r="L48" s="33"/>
    </row>
    <row r="49" spans="2:47" s="1" customFormat="1" ht="12" customHeight="1">
      <c r="B49" s="33"/>
      <c r="C49" s="28" t="s">
        <v>134</v>
      </c>
      <c r="L49" s="33"/>
    </row>
    <row r="50" spans="2:47" s="1" customFormat="1" ht="16.5" customHeight="1">
      <c r="B50" s="33"/>
      <c r="E50" s="287" t="str">
        <f>E9</f>
        <v>20-009-200.2 - Stavební úpravy SO 02 Denní centrum</v>
      </c>
      <c r="F50" s="325"/>
      <c r="G50" s="325"/>
      <c r="H50" s="325"/>
      <c r="L50" s="33"/>
    </row>
    <row r="51" spans="2:47" s="1" customFormat="1" ht="6.95" customHeight="1">
      <c r="B51" s="33"/>
      <c r="L51" s="33"/>
    </row>
    <row r="52" spans="2:47" s="1" customFormat="1" ht="12" customHeight="1">
      <c r="B52" s="33"/>
      <c r="C52" s="28" t="s">
        <v>21</v>
      </c>
      <c r="F52" s="26" t="str">
        <f>F12</f>
        <v>Neštěmická 795/37, Krásné Březno</v>
      </c>
      <c r="I52" s="28" t="s">
        <v>23</v>
      </c>
      <c r="J52" s="50" t="str">
        <f>IF(J12="","",J12)</f>
        <v>29. 11. 2024</v>
      </c>
      <c r="L52" s="33"/>
    </row>
    <row r="53" spans="2:47" s="1" customFormat="1" ht="6.95" customHeight="1">
      <c r="B53" s="33"/>
      <c r="L53" s="33"/>
    </row>
    <row r="54" spans="2:47" s="1" customFormat="1" ht="25.7" customHeight="1">
      <c r="B54" s="33"/>
      <c r="C54" s="28" t="s">
        <v>25</v>
      </c>
      <c r="F54" s="26" t="str">
        <f>E15</f>
        <v>Statutární město Ústí nad Labem</v>
      </c>
      <c r="I54" s="28" t="s">
        <v>31</v>
      </c>
      <c r="J54" s="31" t="str">
        <f>E21</f>
        <v>G DESIGN, spol. s.r.o.</v>
      </c>
      <c r="L54" s="33"/>
    </row>
    <row r="55" spans="2:47" s="1" customFormat="1" ht="25.7" customHeight="1">
      <c r="B55" s="33"/>
      <c r="C55" s="28" t="s">
        <v>29</v>
      </c>
      <c r="F55" s="26" t="str">
        <f>IF(E18="","",E18)</f>
        <v>Vyplň údaj</v>
      </c>
      <c r="I55" s="28" t="s">
        <v>36</v>
      </c>
      <c r="J55" s="31" t="str">
        <f>E24</f>
        <v>G DESIGN, spol. s.r.o.</v>
      </c>
      <c r="L55" s="33"/>
    </row>
    <row r="56" spans="2:47" s="1" customFormat="1" ht="10.35" customHeight="1">
      <c r="B56" s="33"/>
      <c r="L56" s="33"/>
    </row>
    <row r="57" spans="2:47" s="1" customFormat="1" ht="29.25" customHeight="1">
      <c r="B57" s="33"/>
      <c r="C57" s="101" t="s">
        <v>137</v>
      </c>
      <c r="D57" s="95"/>
      <c r="E57" s="95"/>
      <c r="F57" s="95"/>
      <c r="G57" s="95"/>
      <c r="H57" s="95"/>
      <c r="I57" s="95"/>
      <c r="J57" s="102" t="s">
        <v>138</v>
      </c>
      <c r="K57" s="95"/>
      <c r="L57" s="33"/>
    </row>
    <row r="58" spans="2:47" s="1" customFormat="1" ht="10.35" customHeight="1">
      <c r="B58" s="33"/>
      <c r="L58" s="33"/>
    </row>
    <row r="59" spans="2:47" s="1" customFormat="1" ht="22.9" customHeight="1">
      <c r="B59" s="33"/>
      <c r="C59" s="103" t="s">
        <v>71</v>
      </c>
      <c r="J59" s="64">
        <f>J107</f>
        <v>0</v>
      </c>
      <c r="L59" s="33"/>
      <c r="AU59" s="18" t="s">
        <v>139</v>
      </c>
    </row>
    <row r="60" spans="2:47" s="8" customFormat="1" ht="24.95" customHeight="1">
      <c r="B60" s="104"/>
      <c r="D60" s="105" t="s">
        <v>140</v>
      </c>
      <c r="E60" s="106"/>
      <c r="F60" s="106"/>
      <c r="G60" s="106"/>
      <c r="H60" s="106"/>
      <c r="I60" s="106"/>
      <c r="J60" s="107">
        <f>J108</f>
        <v>0</v>
      </c>
      <c r="L60" s="104"/>
    </row>
    <row r="61" spans="2:47" s="9" customFormat="1" ht="19.899999999999999" customHeight="1">
      <c r="B61" s="108"/>
      <c r="D61" s="109" t="s">
        <v>141</v>
      </c>
      <c r="E61" s="110"/>
      <c r="F61" s="110"/>
      <c r="G61" s="110"/>
      <c r="H61" s="110"/>
      <c r="I61" s="110"/>
      <c r="J61" s="111">
        <f>J109</f>
        <v>0</v>
      </c>
      <c r="L61" s="108"/>
    </row>
    <row r="62" spans="2:47" s="9" customFormat="1" ht="19.899999999999999" customHeight="1">
      <c r="B62" s="108"/>
      <c r="D62" s="109" t="s">
        <v>142</v>
      </c>
      <c r="E62" s="110"/>
      <c r="F62" s="110"/>
      <c r="G62" s="110"/>
      <c r="H62" s="110"/>
      <c r="I62" s="110"/>
      <c r="J62" s="111">
        <f>J158</f>
        <v>0</v>
      </c>
      <c r="L62" s="108"/>
    </row>
    <row r="63" spans="2:47" s="9" customFormat="1" ht="19.899999999999999" customHeight="1">
      <c r="B63" s="108"/>
      <c r="D63" s="109" t="s">
        <v>143</v>
      </c>
      <c r="E63" s="110"/>
      <c r="F63" s="110"/>
      <c r="G63" s="110"/>
      <c r="H63" s="110"/>
      <c r="I63" s="110"/>
      <c r="J63" s="111">
        <f>J198</f>
        <v>0</v>
      </c>
      <c r="L63" s="108"/>
    </row>
    <row r="64" spans="2:47" s="9" customFormat="1" ht="19.899999999999999" customHeight="1">
      <c r="B64" s="108"/>
      <c r="D64" s="109" t="s">
        <v>144</v>
      </c>
      <c r="E64" s="110"/>
      <c r="F64" s="110"/>
      <c r="G64" s="110"/>
      <c r="H64" s="110"/>
      <c r="I64" s="110"/>
      <c r="J64" s="111">
        <f>J257</f>
        <v>0</v>
      </c>
      <c r="L64" s="108"/>
    </row>
    <row r="65" spans="2:12" s="9" customFormat="1" ht="19.899999999999999" customHeight="1">
      <c r="B65" s="108"/>
      <c r="D65" s="109" t="s">
        <v>145</v>
      </c>
      <c r="E65" s="110"/>
      <c r="F65" s="110"/>
      <c r="G65" s="110"/>
      <c r="H65" s="110"/>
      <c r="I65" s="110"/>
      <c r="J65" s="111">
        <f>J349</f>
        <v>0</v>
      </c>
      <c r="L65" s="108"/>
    </row>
    <row r="66" spans="2:12" s="9" customFormat="1" ht="19.899999999999999" customHeight="1">
      <c r="B66" s="108"/>
      <c r="D66" s="109" t="s">
        <v>146</v>
      </c>
      <c r="E66" s="110"/>
      <c r="F66" s="110"/>
      <c r="G66" s="110"/>
      <c r="H66" s="110"/>
      <c r="I66" s="110"/>
      <c r="J66" s="111">
        <f>J426</f>
        <v>0</v>
      </c>
      <c r="L66" s="108"/>
    </row>
    <row r="67" spans="2:12" s="9" customFormat="1" ht="19.899999999999999" customHeight="1">
      <c r="B67" s="108"/>
      <c r="D67" s="109" t="s">
        <v>147</v>
      </c>
      <c r="E67" s="110"/>
      <c r="F67" s="110"/>
      <c r="G67" s="110"/>
      <c r="H67" s="110"/>
      <c r="I67" s="110"/>
      <c r="J67" s="111">
        <f>J446</f>
        <v>0</v>
      </c>
      <c r="L67" s="108"/>
    </row>
    <row r="68" spans="2:12" s="8" customFormat="1" ht="24.95" customHeight="1">
      <c r="B68" s="104"/>
      <c r="D68" s="105" t="s">
        <v>148</v>
      </c>
      <c r="E68" s="106"/>
      <c r="F68" s="106"/>
      <c r="G68" s="106"/>
      <c r="H68" s="106"/>
      <c r="I68" s="106"/>
      <c r="J68" s="107">
        <f>J450</f>
        <v>0</v>
      </c>
      <c r="L68" s="104"/>
    </row>
    <row r="69" spans="2:12" s="9" customFormat="1" ht="19.899999999999999" customHeight="1">
      <c r="B69" s="108"/>
      <c r="D69" s="109" t="s">
        <v>149</v>
      </c>
      <c r="E69" s="110"/>
      <c r="F69" s="110"/>
      <c r="G69" s="110"/>
      <c r="H69" s="110"/>
      <c r="I69" s="110"/>
      <c r="J69" s="111">
        <f>J451</f>
        <v>0</v>
      </c>
      <c r="L69" s="108"/>
    </row>
    <row r="70" spans="2:12" s="9" customFormat="1" ht="19.899999999999999" customHeight="1">
      <c r="B70" s="108"/>
      <c r="D70" s="109" t="s">
        <v>150</v>
      </c>
      <c r="E70" s="110"/>
      <c r="F70" s="110"/>
      <c r="G70" s="110"/>
      <c r="H70" s="110"/>
      <c r="I70" s="110"/>
      <c r="J70" s="111">
        <f>J498</f>
        <v>0</v>
      </c>
      <c r="L70" s="108"/>
    </row>
    <row r="71" spans="2:12" s="9" customFormat="1" ht="19.899999999999999" customHeight="1">
      <c r="B71" s="108"/>
      <c r="D71" s="109" t="s">
        <v>1076</v>
      </c>
      <c r="E71" s="110"/>
      <c r="F71" s="110"/>
      <c r="G71" s="110"/>
      <c r="H71" s="110"/>
      <c r="I71" s="110"/>
      <c r="J71" s="111">
        <f>J525</f>
        <v>0</v>
      </c>
      <c r="L71" s="108"/>
    </row>
    <row r="72" spans="2:12" s="9" customFormat="1" ht="19.899999999999999" customHeight="1">
      <c r="B72" s="108"/>
      <c r="D72" s="109" t="s">
        <v>151</v>
      </c>
      <c r="E72" s="110"/>
      <c r="F72" s="110"/>
      <c r="G72" s="110"/>
      <c r="H72" s="110"/>
      <c r="I72" s="110"/>
      <c r="J72" s="111">
        <f>J531</f>
        <v>0</v>
      </c>
      <c r="L72" s="108"/>
    </row>
    <row r="73" spans="2:12" s="9" customFormat="1" ht="19.899999999999999" customHeight="1">
      <c r="B73" s="108"/>
      <c r="D73" s="109" t="s">
        <v>152</v>
      </c>
      <c r="E73" s="110"/>
      <c r="F73" s="110"/>
      <c r="G73" s="110"/>
      <c r="H73" s="110"/>
      <c r="I73" s="110"/>
      <c r="J73" s="111">
        <f>J552</f>
        <v>0</v>
      </c>
      <c r="L73" s="108"/>
    </row>
    <row r="74" spans="2:12" s="9" customFormat="1" ht="19.899999999999999" customHeight="1">
      <c r="B74" s="108"/>
      <c r="D74" s="109" t="s">
        <v>1077</v>
      </c>
      <c r="E74" s="110"/>
      <c r="F74" s="110"/>
      <c r="G74" s="110"/>
      <c r="H74" s="110"/>
      <c r="I74" s="110"/>
      <c r="J74" s="111">
        <f>J666</f>
        <v>0</v>
      </c>
      <c r="L74" s="108"/>
    </row>
    <row r="75" spans="2:12" s="9" customFormat="1" ht="19.899999999999999" customHeight="1">
      <c r="B75" s="108"/>
      <c r="D75" s="109" t="s">
        <v>153</v>
      </c>
      <c r="E75" s="110"/>
      <c r="F75" s="110"/>
      <c r="G75" s="110"/>
      <c r="H75" s="110"/>
      <c r="I75" s="110"/>
      <c r="J75" s="111">
        <f>J718</f>
        <v>0</v>
      </c>
      <c r="L75" s="108"/>
    </row>
    <row r="76" spans="2:12" s="9" customFormat="1" ht="19.899999999999999" customHeight="1">
      <c r="B76" s="108"/>
      <c r="D76" s="109" t="s">
        <v>154</v>
      </c>
      <c r="E76" s="110"/>
      <c r="F76" s="110"/>
      <c r="G76" s="110"/>
      <c r="H76" s="110"/>
      <c r="I76" s="110"/>
      <c r="J76" s="111">
        <f>J792</f>
        <v>0</v>
      </c>
      <c r="L76" s="108"/>
    </row>
    <row r="77" spans="2:12" s="9" customFormat="1" ht="19.899999999999999" customHeight="1">
      <c r="B77" s="108"/>
      <c r="D77" s="109" t="s">
        <v>155</v>
      </c>
      <c r="E77" s="110"/>
      <c r="F77" s="110"/>
      <c r="G77" s="110"/>
      <c r="H77" s="110"/>
      <c r="I77" s="110"/>
      <c r="J77" s="111">
        <f>J891</f>
        <v>0</v>
      </c>
      <c r="L77" s="108"/>
    </row>
    <row r="78" spans="2:12" s="9" customFormat="1" ht="19.899999999999999" customHeight="1">
      <c r="B78" s="108"/>
      <c r="D78" s="109" t="s">
        <v>156</v>
      </c>
      <c r="E78" s="110"/>
      <c r="F78" s="110"/>
      <c r="G78" s="110"/>
      <c r="H78" s="110"/>
      <c r="I78" s="110"/>
      <c r="J78" s="111">
        <f>J942</f>
        <v>0</v>
      </c>
      <c r="L78" s="108"/>
    </row>
    <row r="79" spans="2:12" s="9" customFormat="1" ht="19.899999999999999" customHeight="1">
      <c r="B79" s="108"/>
      <c r="D79" s="109" t="s">
        <v>157</v>
      </c>
      <c r="E79" s="110"/>
      <c r="F79" s="110"/>
      <c r="G79" s="110"/>
      <c r="H79" s="110"/>
      <c r="I79" s="110"/>
      <c r="J79" s="111">
        <f>J956</f>
        <v>0</v>
      </c>
      <c r="L79" s="108"/>
    </row>
    <row r="80" spans="2:12" s="9" customFormat="1" ht="19.899999999999999" customHeight="1">
      <c r="B80" s="108"/>
      <c r="D80" s="109" t="s">
        <v>158</v>
      </c>
      <c r="E80" s="110"/>
      <c r="F80" s="110"/>
      <c r="G80" s="110"/>
      <c r="H80" s="110"/>
      <c r="I80" s="110"/>
      <c r="J80" s="111">
        <f>J969</f>
        <v>0</v>
      </c>
      <c r="L80" s="108"/>
    </row>
    <row r="81" spans="2:12" s="8" customFormat="1" ht="24.95" customHeight="1">
      <c r="B81" s="104"/>
      <c r="D81" s="105" t="s">
        <v>159</v>
      </c>
      <c r="E81" s="106"/>
      <c r="F81" s="106"/>
      <c r="G81" s="106"/>
      <c r="H81" s="106"/>
      <c r="I81" s="106"/>
      <c r="J81" s="107">
        <f>J997</f>
        <v>0</v>
      </c>
      <c r="L81" s="104"/>
    </row>
    <row r="82" spans="2:12" s="8" customFormat="1" ht="24.95" customHeight="1">
      <c r="B82" s="104"/>
      <c r="D82" s="105" t="s">
        <v>160</v>
      </c>
      <c r="E82" s="106"/>
      <c r="F82" s="106"/>
      <c r="G82" s="106"/>
      <c r="H82" s="106"/>
      <c r="I82" s="106"/>
      <c r="J82" s="107">
        <f>J1002</f>
        <v>0</v>
      </c>
      <c r="L82" s="104"/>
    </row>
    <row r="83" spans="2:12" s="9" customFormat="1" ht="19.899999999999999" customHeight="1">
      <c r="B83" s="108"/>
      <c r="D83" s="109" t="s">
        <v>161</v>
      </c>
      <c r="E83" s="110"/>
      <c r="F83" s="110"/>
      <c r="G83" s="110"/>
      <c r="H83" s="110"/>
      <c r="I83" s="110"/>
      <c r="J83" s="111">
        <f>J1003</f>
        <v>0</v>
      </c>
      <c r="L83" s="108"/>
    </row>
    <row r="84" spans="2:12" s="9" customFormat="1" ht="19.899999999999999" customHeight="1">
      <c r="B84" s="108"/>
      <c r="D84" s="109" t="s">
        <v>162</v>
      </c>
      <c r="E84" s="110"/>
      <c r="F84" s="110"/>
      <c r="G84" s="110"/>
      <c r="H84" s="110"/>
      <c r="I84" s="110"/>
      <c r="J84" s="111">
        <f>J1052</f>
        <v>0</v>
      </c>
      <c r="L84" s="108"/>
    </row>
    <row r="85" spans="2:12" s="9" customFormat="1" ht="19.899999999999999" customHeight="1">
      <c r="B85" s="108"/>
      <c r="D85" s="109" t="s">
        <v>1078</v>
      </c>
      <c r="E85" s="110"/>
      <c r="F85" s="110"/>
      <c r="G85" s="110"/>
      <c r="H85" s="110"/>
      <c r="I85" s="110"/>
      <c r="J85" s="111">
        <f>J1073</f>
        <v>0</v>
      </c>
      <c r="L85" s="108"/>
    </row>
    <row r="86" spans="2:12" s="9" customFormat="1" ht="19.899999999999999" customHeight="1">
      <c r="B86" s="108"/>
      <c r="D86" s="109" t="s">
        <v>1079</v>
      </c>
      <c r="E86" s="110"/>
      <c r="F86" s="110"/>
      <c r="G86" s="110"/>
      <c r="H86" s="110"/>
      <c r="I86" s="110"/>
      <c r="J86" s="111">
        <f>J1083</f>
        <v>0</v>
      </c>
      <c r="L86" s="108"/>
    </row>
    <row r="87" spans="2:12" s="9" customFormat="1" ht="19.899999999999999" customHeight="1">
      <c r="B87" s="108"/>
      <c r="D87" s="109" t="s">
        <v>1080</v>
      </c>
      <c r="E87" s="110"/>
      <c r="F87" s="110"/>
      <c r="G87" s="110"/>
      <c r="H87" s="110"/>
      <c r="I87" s="110"/>
      <c r="J87" s="111">
        <f>J1114</f>
        <v>0</v>
      </c>
      <c r="L87" s="108"/>
    </row>
    <row r="88" spans="2:12" s="1" customFormat="1" ht="21.75" customHeight="1">
      <c r="B88" s="33"/>
      <c r="L88" s="33"/>
    </row>
    <row r="89" spans="2:12" s="1" customFormat="1" ht="6.95" customHeight="1">
      <c r="B89" s="42"/>
      <c r="C89" s="43"/>
      <c r="D89" s="43"/>
      <c r="E89" s="43"/>
      <c r="F89" s="43"/>
      <c r="G89" s="43"/>
      <c r="H89" s="43"/>
      <c r="I89" s="43"/>
      <c r="J89" s="43"/>
      <c r="K89" s="43"/>
      <c r="L89" s="33"/>
    </row>
    <row r="93" spans="2:12" s="1" customFormat="1" ht="6.95" customHeight="1">
      <c r="B93" s="44"/>
      <c r="C93" s="45"/>
      <c r="D93" s="45"/>
      <c r="E93" s="45"/>
      <c r="F93" s="45"/>
      <c r="G93" s="45"/>
      <c r="H93" s="45"/>
      <c r="I93" s="45"/>
      <c r="J93" s="45"/>
      <c r="K93" s="45"/>
      <c r="L93" s="33"/>
    </row>
    <row r="94" spans="2:12" s="1" customFormat="1" ht="24.95" customHeight="1">
      <c r="B94" s="33"/>
      <c r="C94" s="22" t="s">
        <v>165</v>
      </c>
      <c r="L94" s="33"/>
    </row>
    <row r="95" spans="2:12" s="1" customFormat="1" ht="6.95" customHeight="1">
      <c r="B95" s="33"/>
      <c r="L95" s="33"/>
    </row>
    <row r="96" spans="2:12" s="1" customFormat="1" ht="12" customHeight="1">
      <c r="B96" s="33"/>
      <c r="C96" s="28" t="s">
        <v>16</v>
      </c>
      <c r="L96" s="33"/>
    </row>
    <row r="97" spans="2:65" s="1" customFormat="1" ht="16.5" customHeight="1">
      <c r="B97" s="33"/>
      <c r="E97" s="323" t="str">
        <f>E7</f>
        <v>Stavební úpravy obj. pro pečovatelskou službu</v>
      </c>
      <c r="F97" s="324"/>
      <c r="G97" s="324"/>
      <c r="H97" s="324"/>
      <c r="L97" s="33"/>
    </row>
    <row r="98" spans="2:65" s="1" customFormat="1" ht="12" customHeight="1">
      <c r="B98" s="33"/>
      <c r="C98" s="28" t="s">
        <v>134</v>
      </c>
      <c r="L98" s="33"/>
    </row>
    <row r="99" spans="2:65" s="1" customFormat="1" ht="16.5" customHeight="1">
      <c r="B99" s="33"/>
      <c r="E99" s="287" t="str">
        <f>E9</f>
        <v>20-009-200.2 - Stavební úpravy SO 02 Denní centrum</v>
      </c>
      <c r="F99" s="325"/>
      <c r="G99" s="325"/>
      <c r="H99" s="325"/>
      <c r="L99" s="33"/>
    </row>
    <row r="100" spans="2:65" s="1" customFormat="1" ht="6.95" customHeight="1">
      <c r="B100" s="33"/>
      <c r="L100" s="33"/>
    </row>
    <row r="101" spans="2:65" s="1" customFormat="1" ht="12" customHeight="1">
      <c r="B101" s="33"/>
      <c r="C101" s="28" t="s">
        <v>21</v>
      </c>
      <c r="F101" s="26" t="str">
        <f>F12</f>
        <v>Neštěmická 795/37, Krásné Březno</v>
      </c>
      <c r="I101" s="28" t="s">
        <v>23</v>
      </c>
      <c r="J101" s="50" t="str">
        <f>IF(J12="","",J12)</f>
        <v>29. 11. 2024</v>
      </c>
      <c r="L101" s="33"/>
    </row>
    <row r="102" spans="2:65" s="1" customFormat="1" ht="6.95" customHeight="1">
      <c r="B102" s="33"/>
      <c r="L102" s="33"/>
    </row>
    <row r="103" spans="2:65" s="1" customFormat="1" ht="25.7" customHeight="1">
      <c r="B103" s="33"/>
      <c r="C103" s="28" t="s">
        <v>25</v>
      </c>
      <c r="F103" s="26" t="str">
        <f>E15</f>
        <v>Statutární město Ústí nad Labem</v>
      </c>
      <c r="I103" s="28" t="s">
        <v>31</v>
      </c>
      <c r="J103" s="31" t="str">
        <f>E21</f>
        <v>G DESIGN, spol. s.r.o.</v>
      </c>
      <c r="L103" s="33"/>
    </row>
    <row r="104" spans="2:65" s="1" customFormat="1" ht="25.7" customHeight="1">
      <c r="B104" s="33"/>
      <c r="C104" s="28" t="s">
        <v>29</v>
      </c>
      <c r="F104" s="26" t="str">
        <f>IF(E18="","",E18)</f>
        <v>Vyplň údaj</v>
      </c>
      <c r="I104" s="28" t="s">
        <v>36</v>
      </c>
      <c r="J104" s="31" t="str">
        <f>E24</f>
        <v>G DESIGN, spol. s.r.o.</v>
      </c>
      <c r="L104" s="33"/>
    </row>
    <row r="105" spans="2:65" s="1" customFormat="1" ht="10.35" customHeight="1">
      <c r="B105" s="33"/>
      <c r="L105" s="33"/>
    </row>
    <row r="106" spans="2:65" s="10" customFormat="1" ht="29.25" customHeight="1">
      <c r="B106" s="112"/>
      <c r="C106" s="113" t="s">
        <v>166</v>
      </c>
      <c r="D106" s="114" t="s">
        <v>58</v>
      </c>
      <c r="E106" s="114" t="s">
        <v>54</v>
      </c>
      <c r="F106" s="114" t="s">
        <v>55</v>
      </c>
      <c r="G106" s="114" t="s">
        <v>167</v>
      </c>
      <c r="H106" s="114" t="s">
        <v>168</v>
      </c>
      <c r="I106" s="114" t="s">
        <v>169</v>
      </c>
      <c r="J106" s="114" t="s">
        <v>138</v>
      </c>
      <c r="K106" s="115" t="s">
        <v>170</v>
      </c>
      <c r="L106" s="112"/>
      <c r="M106" s="57" t="s">
        <v>19</v>
      </c>
      <c r="N106" s="58" t="s">
        <v>43</v>
      </c>
      <c r="O106" s="58" t="s">
        <v>171</v>
      </c>
      <c r="P106" s="58" t="s">
        <v>172</v>
      </c>
      <c r="Q106" s="58" t="s">
        <v>173</v>
      </c>
      <c r="R106" s="58" t="s">
        <v>174</v>
      </c>
      <c r="S106" s="58" t="s">
        <v>175</v>
      </c>
      <c r="T106" s="59" t="s">
        <v>176</v>
      </c>
    </row>
    <row r="107" spans="2:65" s="1" customFormat="1" ht="22.9" customHeight="1">
      <c r="B107" s="33"/>
      <c r="C107" s="62" t="s">
        <v>177</v>
      </c>
      <c r="J107" s="116">
        <f>BK107</f>
        <v>0</v>
      </c>
      <c r="L107" s="33"/>
      <c r="M107" s="60"/>
      <c r="N107" s="51"/>
      <c r="O107" s="51"/>
      <c r="P107" s="117">
        <f>P108+P450+P997+P1002</f>
        <v>0</v>
      </c>
      <c r="Q107" s="51"/>
      <c r="R107" s="117">
        <f>R108+R450+R997+R1002</f>
        <v>255.93851683</v>
      </c>
      <c r="S107" s="51"/>
      <c r="T107" s="118">
        <f>T108+T450+T997+T1002</f>
        <v>113.37273920000001</v>
      </c>
      <c r="AT107" s="18" t="s">
        <v>72</v>
      </c>
      <c r="AU107" s="18" t="s">
        <v>139</v>
      </c>
      <c r="BK107" s="119">
        <f>BK108+BK450+BK997+BK1002</f>
        <v>0</v>
      </c>
    </row>
    <row r="108" spans="2:65" s="11" customFormat="1" ht="25.9" customHeight="1">
      <c r="B108" s="120"/>
      <c r="D108" s="121" t="s">
        <v>72</v>
      </c>
      <c r="E108" s="122" t="s">
        <v>178</v>
      </c>
      <c r="F108" s="122" t="s">
        <v>179</v>
      </c>
      <c r="I108" s="123"/>
      <c r="J108" s="124">
        <f>BK108</f>
        <v>0</v>
      </c>
      <c r="L108" s="120"/>
      <c r="M108" s="125"/>
      <c r="P108" s="126">
        <f>P109+P158+P198+P257+P349+P426+P446</f>
        <v>0</v>
      </c>
      <c r="R108" s="126">
        <f>R109+R158+R198+R257+R349+R426+R446</f>
        <v>224.92796079999999</v>
      </c>
      <c r="T108" s="127">
        <f>T109+T158+T198+T257+T349+T426+T446</f>
        <v>103.93640000000001</v>
      </c>
      <c r="AR108" s="121" t="s">
        <v>81</v>
      </c>
      <c r="AT108" s="128" t="s">
        <v>72</v>
      </c>
      <c r="AU108" s="128" t="s">
        <v>73</v>
      </c>
      <c r="AY108" s="121" t="s">
        <v>180</v>
      </c>
      <c r="BK108" s="129">
        <f>BK109+BK158+BK198+BK257+BK349+BK426+BK446</f>
        <v>0</v>
      </c>
    </row>
    <row r="109" spans="2:65" s="11" customFormat="1" ht="22.9" customHeight="1">
      <c r="B109" s="120"/>
      <c r="D109" s="121" t="s">
        <v>72</v>
      </c>
      <c r="E109" s="130" t="s">
        <v>81</v>
      </c>
      <c r="F109" s="130" t="s">
        <v>181</v>
      </c>
      <c r="I109" s="123"/>
      <c r="J109" s="131">
        <f>BK109</f>
        <v>0</v>
      </c>
      <c r="L109" s="120"/>
      <c r="M109" s="125"/>
      <c r="P109" s="126">
        <f>SUM(P110:P157)</f>
        <v>0</v>
      </c>
      <c r="R109" s="126">
        <f>SUM(R110:R157)</f>
        <v>0.27439999999999998</v>
      </c>
      <c r="T109" s="127">
        <f>SUM(T110:T157)</f>
        <v>16.9499</v>
      </c>
      <c r="AR109" s="121" t="s">
        <v>81</v>
      </c>
      <c r="AT109" s="128" t="s">
        <v>72</v>
      </c>
      <c r="AU109" s="128" t="s">
        <v>81</v>
      </c>
      <c r="AY109" s="121" t="s">
        <v>180</v>
      </c>
      <c r="BK109" s="129">
        <f>SUM(BK110:BK157)</f>
        <v>0</v>
      </c>
    </row>
    <row r="110" spans="2:65" s="1" customFormat="1" ht="24.2" customHeight="1">
      <c r="B110" s="33"/>
      <c r="C110" s="132" t="s">
        <v>81</v>
      </c>
      <c r="D110" s="132" t="s">
        <v>182</v>
      </c>
      <c r="E110" s="133" t="s">
        <v>183</v>
      </c>
      <c r="F110" s="134" t="s">
        <v>184</v>
      </c>
      <c r="G110" s="135" t="s">
        <v>185</v>
      </c>
      <c r="H110" s="136">
        <v>8.9209999999999994</v>
      </c>
      <c r="I110" s="137"/>
      <c r="J110" s="138">
        <f>ROUND(I110*H110,2)</f>
        <v>0</v>
      </c>
      <c r="K110" s="134" t="s">
        <v>186</v>
      </c>
      <c r="L110" s="33"/>
      <c r="M110" s="139" t="s">
        <v>19</v>
      </c>
      <c r="N110" s="140" t="s">
        <v>44</v>
      </c>
      <c r="P110" s="141">
        <f>O110*H110</f>
        <v>0</v>
      </c>
      <c r="Q110" s="141">
        <v>0</v>
      </c>
      <c r="R110" s="141">
        <f>Q110*H110</f>
        <v>0</v>
      </c>
      <c r="S110" s="141">
        <v>1.9</v>
      </c>
      <c r="T110" s="142">
        <f>S110*H110</f>
        <v>16.9499</v>
      </c>
      <c r="AR110" s="143" t="s">
        <v>187</v>
      </c>
      <c r="AT110" s="143" t="s">
        <v>182</v>
      </c>
      <c r="AU110" s="143" t="s">
        <v>83</v>
      </c>
      <c r="AY110" s="18" t="s">
        <v>180</v>
      </c>
      <c r="BE110" s="144">
        <f>IF(N110="základní",J110,0)</f>
        <v>0</v>
      </c>
      <c r="BF110" s="144">
        <f>IF(N110="snížená",J110,0)</f>
        <v>0</v>
      </c>
      <c r="BG110" s="144">
        <f>IF(N110="zákl. přenesená",J110,0)</f>
        <v>0</v>
      </c>
      <c r="BH110" s="144">
        <f>IF(N110="sníž. přenesená",J110,0)</f>
        <v>0</v>
      </c>
      <c r="BI110" s="144">
        <f>IF(N110="nulová",J110,0)</f>
        <v>0</v>
      </c>
      <c r="BJ110" s="18" t="s">
        <v>81</v>
      </c>
      <c r="BK110" s="144">
        <f>ROUND(I110*H110,2)</f>
        <v>0</v>
      </c>
      <c r="BL110" s="18" t="s">
        <v>187</v>
      </c>
      <c r="BM110" s="143" t="s">
        <v>188</v>
      </c>
    </row>
    <row r="111" spans="2:65" s="1" customFormat="1" ht="29.25">
      <c r="B111" s="33"/>
      <c r="D111" s="145" t="s">
        <v>189</v>
      </c>
      <c r="F111" s="146" t="s">
        <v>190</v>
      </c>
      <c r="I111" s="147"/>
      <c r="L111" s="33"/>
      <c r="M111" s="148"/>
      <c r="T111" s="54"/>
      <c r="AT111" s="18" t="s">
        <v>189</v>
      </c>
      <c r="AU111" s="18" t="s">
        <v>83</v>
      </c>
    </row>
    <row r="112" spans="2:65" s="1" customFormat="1" ht="11.25">
      <c r="B112" s="33"/>
      <c r="D112" s="149" t="s">
        <v>191</v>
      </c>
      <c r="F112" s="150" t="s">
        <v>192</v>
      </c>
      <c r="I112" s="147"/>
      <c r="L112" s="33"/>
      <c r="M112" s="148"/>
      <c r="T112" s="54"/>
      <c r="AT112" s="18" t="s">
        <v>191</v>
      </c>
      <c r="AU112" s="18" t="s">
        <v>83</v>
      </c>
    </row>
    <row r="113" spans="2:65" s="12" customFormat="1" ht="22.5">
      <c r="B113" s="151"/>
      <c r="D113" s="145" t="s">
        <v>193</v>
      </c>
      <c r="E113" s="152" t="s">
        <v>19</v>
      </c>
      <c r="F113" s="153" t="s">
        <v>1081</v>
      </c>
      <c r="H113" s="152" t="s">
        <v>19</v>
      </c>
      <c r="I113" s="154"/>
      <c r="L113" s="151"/>
      <c r="M113" s="155"/>
      <c r="T113" s="156"/>
      <c r="AT113" s="152" t="s">
        <v>193</v>
      </c>
      <c r="AU113" s="152" t="s">
        <v>83</v>
      </c>
      <c r="AV113" s="12" t="s">
        <v>81</v>
      </c>
      <c r="AW113" s="12" t="s">
        <v>35</v>
      </c>
      <c r="AX113" s="12" t="s">
        <v>73</v>
      </c>
      <c r="AY113" s="152" t="s">
        <v>180</v>
      </c>
    </row>
    <row r="114" spans="2:65" s="13" customFormat="1" ht="11.25">
      <c r="B114" s="157"/>
      <c r="D114" s="145" t="s">
        <v>193</v>
      </c>
      <c r="E114" s="158" t="s">
        <v>19</v>
      </c>
      <c r="F114" s="159" t="s">
        <v>1082</v>
      </c>
      <c r="H114" s="160">
        <v>8.4350000000000005</v>
      </c>
      <c r="I114" s="161"/>
      <c r="L114" s="157"/>
      <c r="M114" s="162"/>
      <c r="T114" s="163"/>
      <c r="AT114" s="158" t="s">
        <v>193</v>
      </c>
      <c r="AU114" s="158" t="s">
        <v>83</v>
      </c>
      <c r="AV114" s="13" t="s">
        <v>83</v>
      </c>
      <c r="AW114" s="13" t="s">
        <v>35</v>
      </c>
      <c r="AX114" s="13" t="s">
        <v>73</v>
      </c>
      <c r="AY114" s="158" t="s">
        <v>180</v>
      </c>
    </row>
    <row r="115" spans="2:65" s="12" customFormat="1" ht="11.25">
      <c r="B115" s="151"/>
      <c r="D115" s="145" t="s">
        <v>193</v>
      </c>
      <c r="E115" s="152" t="s">
        <v>19</v>
      </c>
      <c r="F115" s="153" t="s">
        <v>1083</v>
      </c>
      <c r="H115" s="152" t="s">
        <v>19</v>
      </c>
      <c r="I115" s="154"/>
      <c r="L115" s="151"/>
      <c r="M115" s="155"/>
      <c r="T115" s="156"/>
      <c r="AT115" s="152" t="s">
        <v>193</v>
      </c>
      <c r="AU115" s="152" t="s">
        <v>83</v>
      </c>
      <c r="AV115" s="12" t="s">
        <v>81</v>
      </c>
      <c r="AW115" s="12" t="s">
        <v>35</v>
      </c>
      <c r="AX115" s="12" t="s">
        <v>73</v>
      </c>
      <c r="AY115" s="152" t="s">
        <v>180</v>
      </c>
    </row>
    <row r="116" spans="2:65" s="13" customFormat="1" ht="11.25">
      <c r="B116" s="157"/>
      <c r="D116" s="145" t="s">
        <v>193</v>
      </c>
      <c r="E116" s="158" t="s">
        <v>19</v>
      </c>
      <c r="F116" s="159" t="s">
        <v>1084</v>
      </c>
      <c r="H116" s="160">
        <v>-0.72899999999999998</v>
      </c>
      <c r="I116" s="161"/>
      <c r="L116" s="157"/>
      <c r="M116" s="162"/>
      <c r="T116" s="163"/>
      <c r="AT116" s="158" t="s">
        <v>193</v>
      </c>
      <c r="AU116" s="158" t="s">
        <v>83</v>
      </c>
      <c r="AV116" s="13" t="s">
        <v>83</v>
      </c>
      <c r="AW116" s="13" t="s">
        <v>35</v>
      </c>
      <c r="AX116" s="13" t="s">
        <v>73</v>
      </c>
      <c r="AY116" s="158" t="s">
        <v>180</v>
      </c>
    </row>
    <row r="117" spans="2:65" s="13" customFormat="1" ht="11.25">
      <c r="B117" s="157"/>
      <c r="D117" s="145" t="s">
        <v>193</v>
      </c>
      <c r="E117" s="158" t="s">
        <v>19</v>
      </c>
      <c r="F117" s="159" t="s">
        <v>1085</v>
      </c>
      <c r="H117" s="160">
        <v>1.2150000000000001</v>
      </c>
      <c r="I117" s="161"/>
      <c r="L117" s="157"/>
      <c r="M117" s="162"/>
      <c r="T117" s="163"/>
      <c r="AT117" s="158" t="s">
        <v>193</v>
      </c>
      <c r="AU117" s="158" t="s">
        <v>83</v>
      </c>
      <c r="AV117" s="13" t="s">
        <v>83</v>
      </c>
      <c r="AW117" s="13" t="s">
        <v>35</v>
      </c>
      <c r="AX117" s="13" t="s">
        <v>73</v>
      </c>
      <c r="AY117" s="158" t="s">
        <v>180</v>
      </c>
    </row>
    <row r="118" spans="2:65" s="14" customFormat="1" ht="11.25">
      <c r="B118" s="164"/>
      <c r="D118" s="145" t="s">
        <v>193</v>
      </c>
      <c r="E118" s="165" t="s">
        <v>19</v>
      </c>
      <c r="F118" s="166" t="s">
        <v>264</v>
      </c>
      <c r="H118" s="167">
        <v>8.9209999999999994</v>
      </c>
      <c r="I118" s="168"/>
      <c r="L118" s="164"/>
      <c r="M118" s="169"/>
      <c r="T118" s="170"/>
      <c r="AT118" s="165" t="s">
        <v>193</v>
      </c>
      <c r="AU118" s="165" t="s">
        <v>83</v>
      </c>
      <c r="AV118" s="14" t="s">
        <v>187</v>
      </c>
      <c r="AW118" s="14" t="s">
        <v>35</v>
      </c>
      <c r="AX118" s="14" t="s">
        <v>81</v>
      </c>
      <c r="AY118" s="165" t="s">
        <v>180</v>
      </c>
    </row>
    <row r="119" spans="2:65" s="1" customFormat="1" ht="24.2" customHeight="1">
      <c r="B119" s="33"/>
      <c r="C119" s="132" t="s">
        <v>83</v>
      </c>
      <c r="D119" s="132" t="s">
        <v>182</v>
      </c>
      <c r="E119" s="133" t="s">
        <v>196</v>
      </c>
      <c r="F119" s="134" t="s">
        <v>197</v>
      </c>
      <c r="G119" s="135" t="s">
        <v>185</v>
      </c>
      <c r="H119" s="136">
        <v>81.596000000000004</v>
      </c>
      <c r="I119" s="137"/>
      <c r="J119" s="138">
        <f>ROUND(I119*H119,2)</f>
        <v>0</v>
      </c>
      <c r="K119" s="134" t="s">
        <v>186</v>
      </c>
      <c r="L119" s="33"/>
      <c r="M119" s="139" t="s">
        <v>19</v>
      </c>
      <c r="N119" s="140" t="s">
        <v>44</v>
      </c>
      <c r="P119" s="141">
        <f>O119*H119</f>
        <v>0</v>
      </c>
      <c r="Q119" s="141">
        <v>0</v>
      </c>
      <c r="R119" s="141">
        <f>Q119*H119</f>
        <v>0</v>
      </c>
      <c r="S119" s="141">
        <v>0</v>
      </c>
      <c r="T119" s="142">
        <f>S119*H119</f>
        <v>0</v>
      </c>
      <c r="AR119" s="143" t="s">
        <v>187</v>
      </c>
      <c r="AT119" s="143" t="s">
        <v>182</v>
      </c>
      <c r="AU119" s="143" t="s">
        <v>83</v>
      </c>
      <c r="AY119" s="18" t="s">
        <v>180</v>
      </c>
      <c r="BE119" s="144">
        <f>IF(N119="základní",J119,0)</f>
        <v>0</v>
      </c>
      <c r="BF119" s="144">
        <f>IF(N119="snížená",J119,0)</f>
        <v>0</v>
      </c>
      <c r="BG119" s="144">
        <f>IF(N119="zákl. přenesená",J119,0)</f>
        <v>0</v>
      </c>
      <c r="BH119" s="144">
        <f>IF(N119="sníž. přenesená",J119,0)</f>
        <v>0</v>
      </c>
      <c r="BI119" s="144">
        <f>IF(N119="nulová",J119,0)</f>
        <v>0</v>
      </c>
      <c r="BJ119" s="18" t="s">
        <v>81</v>
      </c>
      <c r="BK119" s="144">
        <f>ROUND(I119*H119,2)</f>
        <v>0</v>
      </c>
      <c r="BL119" s="18" t="s">
        <v>187</v>
      </c>
      <c r="BM119" s="143" t="s">
        <v>198</v>
      </c>
    </row>
    <row r="120" spans="2:65" s="1" customFormat="1" ht="19.5">
      <c r="B120" s="33"/>
      <c r="D120" s="145" t="s">
        <v>189</v>
      </c>
      <c r="F120" s="146" t="s">
        <v>199</v>
      </c>
      <c r="I120" s="147"/>
      <c r="L120" s="33"/>
      <c r="M120" s="148"/>
      <c r="T120" s="54"/>
      <c r="AT120" s="18" t="s">
        <v>189</v>
      </c>
      <c r="AU120" s="18" t="s">
        <v>83</v>
      </c>
    </row>
    <row r="121" spans="2:65" s="1" customFormat="1" ht="11.25">
      <c r="B121" s="33"/>
      <c r="D121" s="149" t="s">
        <v>191</v>
      </c>
      <c r="F121" s="150" t="s">
        <v>200</v>
      </c>
      <c r="I121" s="147"/>
      <c r="L121" s="33"/>
      <c r="M121" s="148"/>
      <c r="T121" s="54"/>
      <c r="AT121" s="18" t="s">
        <v>191</v>
      </c>
      <c r="AU121" s="18" t="s">
        <v>83</v>
      </c>
    </row>
    <row r="122" spans="2:65" s="12" customFormat="1" ht="22.5">
      <c r="B122" s="151"/>
      <c r="D122" s="145" t="s">
        <v>193</v>
      </c>
      <c r="E122" s="152" t="s">
        <v>19</v>
      </c>
      <c r="F122" s="153" t="s">
        <v>1086</v>
      </c>
      <c r="H122" s="152" t="s">
        <v>19</v>
      </c>
      <c r="I122" s="154"/>
      <c r="L122" s="151"/>
      <c r="M122" s="155"/>
      <c r="T122" s="156"/>
      <c r="AT122" s="152" t="s">
        <v>193</v>
      </c>
      <c r="AU122" s="152" t="s">
        <v>83</v>
      </c>
      <c r="AV122" s="12" t="s">
        <v>81</v>
      </c>
      <c r="AW122" s="12" t="s">
        <v>35</v>
      </c>
      <c r="AX122" s="12" t="s">
        <v>73</v>
      </c>
      <c r="AY122" s="152" t="s">
        <v>180</v>
      </c>
    </row>
    <row r="123" spans="2:65" s="13" customFormat="1" ht="11.25">
      <c r="B123" s="157"/>
      <c r="D123" s="145" t="s">
        <v>193</v>
      </c>
      <c r="E123" s="158" t="s">
        <v>19</v>
      </c>
      <c r="F123" s="159" t="s">
        <v>1087</v>
      </c>
      <c r="H123" s="160">
        <v>4.33</v>
      </c>
      <c r="I123" s="161"/>
      <c r="L123" s="157"/>
      <c r="M123" s="162"/>
      <c r="T123" s="163"/>
      <c r="AT123" s="158" t="s">
        <v>193</v>
      </c>
      <c r="AU123" s="158" t="s">
        <v>83</v>
      </c>
      <c r="AV123" s="13" t="s">
        <v>83</v>
      </c>
      <c r="AW123" s="13" t="s">
        <v>35</v>
      </c>
      <c r="AX123" s="13" t="s">
        <v>73</v>
      </c>
      <c r="AY123" s="158" t="s">
        <v>180</v>
      </c>
    </row>
    <row r="124" spans="2:65" s="12" customFormat="1" ht="11.25">
      <c r="B124" s="151"/>
      <c r="D124" s="145" t="s">
        <v>193</v>
      </c>
      <c r="E124" s="152" t="s">
        <v>19</v>
      </c>
      <c r="F124" s="153" t="s">
        <v>1088</v>
      </c>
      <c r="H124" s="152" t="s">
        <v>19</v>
      </c>
      <c r="I124" s="154"/>
      <c r="L124" s="151"/>
      <c r="M124" s="155"/>
      <c r="T124" s="156"/>
      <c r="AT124" s="152" t="s">
        <v>193</v>
      </c>
      <c r="AU124" s="152" t="s">
        <v>83</v>
      </c>
      <c r="AV124" s="12" t="s">
        <v>81</v>
      </c>
      <c r="AW124" s="12" t="s">
        <v>35</v>
      </c>
      <c r="AX124" s="12" t="s">
        <v>73</v>
      </c>
      <c r="AY124" s="152" t="s">
        <v>180</v>
      </c>
    </row>
    <row r="125" spans="2:65" s="13" customFormat="1" ht="11.25">
      <c r="B125" s="157"/>
      <c r="D125" s="145" t="s">
        <v>193</v>
      </c>
      <c r="E125" s="158" t="s">
        <v>19</v>
      </c>
      <c r="F125" s="159" t="s">
        <v>1089</v>
      </c>
      <c r="H125" s="160">
        <v>77.266000000000005</v>
      </c>
      <c r="I125" s="161"/>
      <c r="L125" s="157"/>
      <c r="M125" s="162"/>
      <c r="T125" s="163"/>
      <c r="AT125" s="158" t="s">
        <v>193</v>
      </c>
      <c r="AU125" s="158" t="s">
        <v>83</v>
      </c>
      <c r="AV125" s="13" t="s">
        <v>83</v>
      </c>
      <c r="AW125" s="13" t="s">
        <v>35</v>
      </c>
      <c r="AX125" s="13" t="s">
        <v>73</v>
      </c>
      <c r="AY125" s="158" t="s">
        <v>180</v>
      </c>
    </row>
    <row r="126" spans="2:65" s="14" customFormat="1" ht="11.25">
      <c r="B126" s="164"/>
      <c r="D126" s="145" t="s">
        <v>193</v>
      </c>
      <c r="E126" s="165" t="s">
        <v>19</v>
      </c>
      <c r="F126" s="166" t="s">
        <v>264</v>
      </c>
      <c r="H126" s="167">
        <v>81.596000000000004</v>
      </c>
      <c r="I126" s="168"/>
      <c r="L126" s="164"/>
      <c r="M126" s="169"/>
      <c r="T126" s="170"/>
      <c r="AT126" s="165" t="s">
        <v>193</v>
      </c>
      <c r="AU126" s="165" t="s">
        <v>83</v>
      </c>
      <c r="AV126" s="14" t="s">
        <v>187</v>
      </c>
      <c r="AW126" s="14" t="s">
        <v>35</v>
      </c>
      <c r="AX126" s="14" t="s">
        <v>81</v>
      </c>
      <c r="AY126" s="165" t="s">
        <v>180</v>
      </c>
    </row>
    <row r="127" spans="2:65" s="1" customFormat="1" ht="24.2" customHeight="1">
      <c r="B127" s="33"/>
      <c r="C127" s="132" t="s">
        <v>203</v>
      </c>
      <c r="D127" s="132" t="s">
        <v>182</v>
      </c>
      <c r="E127" s="133" t="s">
        <v>1090</v>
      </c>
      <c r="F127" s="134" t="s">
        <v>1091</v>
      </c>
      <c r="G127" s="135" t="s">
        <v>346</v>
      </c>
      <c r="H127" s="136">
        <v>16</v>
      </c>
      <c r="I127" s="137"/>
      <c r="J127" s="138">
        <f>ROUND(I127*H127,2)</f>
        <v>0</v>
      </c>
      <c r="K127" s="134" t="s">
        <v>186</v>
      </c>
      <c r="L127" s="33"/>
      <c r="M127" s="139" t="s">
        <v>19</v>
      </c>
      <c r="N127" s="140" t="s">
        <v>44</v>
      </c>
      <c r="P127" s="141">
        <f>O127*H127</f>
        <v>0</v>
      </c>
      <c r="Q127" s="141">
        <v>1.7149999999999999E-2</v>
      </c>
      <c r="R127" s="141">
        <f>Q127*H127</f>
        <v>0.27439999999999998</v>
      </c>
      <c r="S127" s="141">
        <v>0</v>
      </c>
      <c r="T127" s="142">
        <f>S127*H127</f>
        <v>0</v>
      </c>
      <c r="AR127" s="143" t="s">
        <v>187</v>
      </c>
      <c r="AT127" s="143" t="s">
        <v>182</v>
      </c>
      <c r="AU127" s="143" t="s">
        <v>83</v>
      </c>
      <c r="AY127" s="18" t="s">
        <v>180</v>
      </c>
      <c r="BE127" s="144">
        <f>IF(N127="základní",J127,0)</f>
        <v>0</v>
      </c>
      <c r="BF127" s="144">
        <f>IF(N127="snížená",J127,0)</f>
        <v>0</v>
      </c>
      <c r="BG127" s="144">
        <f>IF(N127="zákl. přenesená",J127,0)</f>
        <v>0</v>
      </c>
      <c r="BH127" s="144">
        <f>IF(N127="sníž. přenesená",J127,0)</f>
        <v>0</v>
      </c>
      <c r="BI127" s="144">
        <f>IF(N127="nulová",J127,0)</f>
        <v>0</v>
      </c>
      <c r="BJ127" s="18" t="s">
        <v>81</v>
      </c>
      <c r="BK127" s="144">
        <f>ROUND(I127*H127,2)</f>
        <v>0</v>
      </c>
      <c r="BL127" s="18" t="s">
        <v>187</v>
      </c>
      <c r="BM127" s="143" t="s">
        <v>1092</v>
      </c>
    </row>
    <row r="128" spans="2:65" s="1" customFormat="1" ht="19.5">
      <c r="B128" s="33"/>
      <c r="D128" s="145" t="s">
        <v>189</v>
      </c>
      <c r="F128" s="146" t="s">
        <v>1093</v>
      </c>
      <c r="I128" s="147"/>
      <c r="L128" s="33"/>
      <c r="M128" s="148"/>
      <c r="T128" s="54"/>
      <c r="AT128" s="18" t="s">
        <v>189</v>
      </c>
      <c r="AU128" s="18" t="s">
        <v>83</v>
      </c>
    </row>
    <row r="129" spans="2:65" s="1" customFormat="1" ht="11.25">
      <c r="B129" s="33"/>
      <c r="D129" s="149" t="s">
        <v>191</v>
      </c>
      <c r="F129" s="150" t="s">
        <v>1094</v>
      </c>
      <c r="I129" s="147"/>
      <c r="L129" s="33"/>
      <c r="M129" s="148"/>
      <c r="T129" s="54"/>
      <c r="AT129" s="18" t="s">
        <v>191</v>
      </c>
      <c r="AU129" s="18" t="s">
        <v>83</v>
      </c>
    </row>
    <row r="130" spans="2:65" s="12" customFormat="1" ht="22.5">
      <c r="B130" s="151"/>
      <c r="D130" s="145" t="s">
        <v>193</v>
      </c>
      <c r="E130" s="152" t="s">
        <v>19</v>
      </c>
      <c r="F130" s="153" t="s">
        <v>1086</v>
      </c>
      <c r="H130" s="152" t="s">
        <v>19</v>
      </c>
      <c r="I130" s="154"/>
      <c r="L130" s="151"/>
      <c r="M130" s="155"/>
      <c r="T130" s="156"/>
      <c r="AT130" s="152" t="s">
        <v>193</v>
      </c>
      <c r="AU130" s="152" t="s">
        <v>83</v>
      </c>
      <c r="AV130" s="12" t="s">
        <v>81</v>
      </c>
      <c r="AW130" s="12" t="s">
        <v>35</v>
      </c>
      <c r="AX130" s="12" t="s">
        <v>73</v>
      </c>
      <c r="AY130" s="152" t="s">
        <v>180</v>
      </c>
    </row>
    <row r="131" spans="2:65" s="12" customFormat="1" ht="11.25">
      <c r="B131" s="151"/>
      <c r="D131" s="145" t="s">
        <v>193</v>
      </c>
      <c r="E131" s="152" t="s">
        <v>19</v>
      </c>
      <c r="F131" s="153" t="s">
        <v>1095</v>
      </c>
      <c r="H131" s="152" t="s">
        <v>19</v>
      </c>
      <c r="I131" s="154"/>
      <c r="L131" s="151"/>
      <c r="M131" s="155"/>
      <c r="T131" s="156"/>
      <c r="AT131" s="152" t="s">
        <v>193</v>
      </c>
      <c r="AU131" s="152" t="s">
        <v>83</v>
      </c>
      <c r="AV131" s="12" t="s">
        <v>81</v>
      </c>
      <c r="AW131" s="12" t="s">
        <v>35</v>
      </c>
      <c r="AX131" s="12" t="s">
        <v>73</v>
      </c>
      <c r="AY131" s="152" t="s">
        <v>180</v>
      </c>
    </row>
    <row r="132" spans="2:65" s="13" customFormat="1" ht="11.25">
      <c r="B132" s="157"/>
      <c r="D132" s="145" t="s">
        <v>193</v>
      </c>
      <c r="E132" s="158" t="s">
        <v>19</v>
      </c>
      <c r="F132" s="159" t="s">
        <v>1096</v>
      </c>
      <c r="H132" s="160">
        <v>16</v>
      </c>
      <c r="I132" s="161"/>
      <c r="L132" s="157"/>
      <c r="M132" s="162"/>
      <c r="T132" s="163"/>
      <c r="AT132" s="158" t="s">
        <v>193</v>
      </c>
      <c r="AU132" s="158" t="s">
        <v>83</v>
      </c>
      <c r="AV132" s="13" t="s">
        <v>83</v>
      </c>
      <c r="AW132" s="13" t="s">
        <v>35</v>
      </c>
      <c r="AX132" s="13" t="s">
        <v>81</v>
      </c>
      <c r="AY132" s="158" t="s">
        <v>180</v>
      </c>
    </row>
    <row r="133" spans="2:65" s="1" customFormat="1" ht="37.9" customHeight="1">
      <c r="B133" s="33"/>
      <c r="C133" s="132" t="s">
        <v>187</v>
      </c>
      <c r="D133" s="132" t="s">
        <v>182</v>
      </c>
      <c r="E133" s="133" t="s">
        <v>204</v>
      </c>
      <c r="F133" s="134" t="s">
        <v>205</v>
      </c>
      <c r="G133" s="135" t="s">
        <v>185</v>
      </c>
      <c r="H133" s="136">
        <v>37.576999999999998</v>
      </c>
      <c r="I133" s="137"/>
      <c r="J133" s="138">
        <f>ROUND(I133*H133,2)</f>
        <v>0</v>
      </c>
      <c r="K133" s="134" t="s">
        <v>186</v>
      </c>
      <c r="L133" s="33"/>
      <c r="M133" s="139" t="s">
        <v>19</v>
      </c>
      <c r="N133" s="140" t="s">
        <v>44</v>
      </c>
      <c r="P133" s="141">
        <f>O133*H133</f>
        <v>0</v>
      </c>
      <c r="Q133" s="141">
        <v>0</v>
      </c>
      <c r="R133" s="141">
        <f>Q133*H133</f>
        <v>0</v>
      </c>
      <c r="S133" s="141">
        <v>0</v>
      </c>
      <c r="T133" s="142">
        <f>S133*H133</f>
        <v>0</v>
      </c>
      <c r="AR133" s="143" t="s">
        <v>187</v>
      </c>
      <c r="AT133" s="143" t="s">
        <v>182</v>
      </c>
      <c r="AU133" s="143" t="s">
        <v>83</v>
      </c>
      <c r="AY133" s="18" t="s">
        <v>180</v>
      </c>
      <c r="BE133" s="144">
        <f>IF(N133="základní",J133,0)</f>
        <v>0</v>
      </c>
      <c r="BF133" s="144">
        <f>IF(N133="snížená",J133,0)</f>
        <v>0</v>
      </c>
      <c r="BG133" s="144">
        <f>IF(N133="zákl. přenesená",J133,0)</f>
        <v>0</v>
      </c>
      <c r="BH133" s="144">
        <f>IF(N133="sníž. přenesená",J133,0)</f>
        <v>0</v>
      </c>
      <c r="BI133" s="144">
        <f>IF(N133="nulová",J133,0)</f>
        <v>0</v>
      </c>
      <c r="BJ133" s="18" t="s">
        <v>81</v>
      </c>
      <c r="BK133" s="144">
        <f>ROUND(I133*H133,2)</f>
        <v>0</v>
      </c>
      <c r="BL133" s="18" t="s">
        <v>187</v>
      </c>
      <c r="BM133" s="143" t="s">
        <v>206</v>
      </c>
    </row>
    <row r="134" spans="2:65" s="1" customFormat="1" ht="39">
      <c r="B134" s="33"/>
      <c r="D134" s="145" t="s">
        <v>189</v>
      </c>
      <c r="F134" s="146" t="s">
        <v>207</v>
      </c>
      <c r="I134" s="147"/>
      <c r="L134" s="33"/>
      <c r="M134" s="148"/>
      <c r="T134" s="54"/>
      <c r="AT134" s="18" t="s">
        <v>189</v>
      </c>
      <c r="AU134" s="18" t="s">
        <v>83</v>
      </c>
    </row>
    <row r="135" spans="2:65" s="1" customFormat="1" ht="11.25">
      <c r="B135" s="33"/>
      <c r="D135" s="149" t="s">
        <v>191</v>
      </c>
      <c r="F135" s="150" t="s">
        <v>208</v>
      </c>
      <c r="I135" s="147"/>
      <c r="L135" s="33"/>
      <c r="M135" s="148"/>
      <c r="T135" s="54"/>
      <c r="AT135" s="18" t="s">
        <v>191</v>
      </c>
      <c r="AU135" s="18" t="s">
        <v>83</v>
      </c>
    </row>
    <row r="136" spans="2:65" s="13" customFormat="1" ht="11.25">
      <c r="B136" s="157"/>
      <c r="D136" s="145" t="s">
        <v>193</v>
      </c>
      <c r="E136" s="158" t="s">
        <v>19</v>
      </c>
      <c r="F136" s="159" t="s">
        <v>1097</v>
      </c>
      <c r="H136" s="160">
        <v>37.576999999999998</v>
      </c>
      <c r="I136" s="161"/>
      <c r="L136" s="157"/>
      <c r="M136" s="162"/>
      <c r="T136" s="163"/>
      <c r="AT136" s="158" t="s">
        <v>193</v>
      </c>
      <c r="AU136" s="158" t="s">
        <v>83</v>
      </c>
      <c r="AV136" s="13" t="s">
        <v>83</v>
      </c>
      <c r="AW136" s="13" t="s">
        <v>35</v>
      </c>
      <c r="AX136" s="13" t="s">
        <v>81</v>
      </c>
      <c r="AY136" s="158" t="s">
        <v>180</v>
      </c>
    </row>
    <row r="137" spans="2:65" s="1" customFormat="1" ht="37.9" customHeight="1">
      <c r="B137" s="33"/>
      <c r="C137" s="132" t="s">
        <v>216</v>
      </c>
      <c r="D137" s="132" t="s">
        <v>182</v>
      </c>
      <c r="E137" s="133" t="s">
        <v>210</v>
      </c>
      <c r="F137" s="134" t="s">
        <v>211</v>
      </c>
      <c r="G137" s="135" t="s">
        <v>185</v>
      </c>
      <c r="H137" s="136">
        <v>338.19299999999998</v>
      </c>
      <c r="I137" s="137"/>
      <c r="J137" s="138">
        <f>ROUND(I137*H137,2)</f>
        <v>0</v>
      </c>
      <c r="K137" s="134" t="s">
        <v>186</v>
      </c>
      <c r="L137" s="33"/>
      <c r="M137" s="139" t="s">
        <v>19</v>
      </c>
      <c r="N137" s="140" t="s">
        <v>44</v>
      </c>
      <c r="P137" s="141">
        <f>O137*H137</f>
        <v>0</v>
      </c>
      <c r="Q137" s="141">
        <v>0</v>
      </c>
      <c r="R137" s="141">
        <f>Q137*H137</f>
        <v>0</v>
      </c>
      <c r="S137" s="141">
        <v>0</v>
      </c>
      <c r="T137" s="142">
        <f>S137*H137</f>
        <v>0</v>
      </c>
      <c r="AR137" s="143" t="s">
        <v>187</v>
      </c>
      <c r="AT137" s="143" t="s">
        <v>182</v>
      </c>
      <c r="AU137" s="143" t="s">
        <v>83</v>
      </c>
      <c r="AY137" s="18" t="s">
        <v>180</v>
      </c>
      <c r="BE137" s="144">
        <f>IF(N137="základní",J137,0)</f>
        <v>0</v>
      </c>
      <c r="BF137" s="144">
        <f>IF(N137="snížená",J137,0)</f>
        <v>0</v>
      </c>
      <c r="BG137" s="144">
        <f>IF(N137="zákl. přenesená",J137,0)</f>
        <v>0</v>
      </c>
      <c r="BH137" s="144">
        <f>IF(N137="sníž. přenesená",J137,0)</f>
        <v>0</v>
      </c>
      <c r="BI137" s="144">
        <f>IF(N137="nulová",J137,0)</f>
        <v>0</v>
      </c>
      <c r="BJ137" s="18" t="s">
        <v>81</v>
      </c>
      <c r="BK137" s="144">
        <f>ROUND(I137*H137,2)</f>
        <v>0</v>
      </c>
      <c r="BL137" s="18" t="s">
        <v>187</v>
      </c>
      <c r="BM137" s="143" t="s">
        <v>212</v>
      </c>
    </row>
    <row r="138" spans="2:65" s="1" customFormat="1" ht="48.75">
      <c r="B138" s="33"/>
      <c r="D138" s="145" t="s">
        <v>189</v>
      </c>
      <c r="F138" s="146" t="s">
        <v>213</v>
      </c>
      <c r="I138" s="147"/>
      <c r="L138" s="33"/>
      <c r="M138" s="148"/>
      <c r="T138" s="54"/>
      <c r="AT138" s="18" t="s">
        <v>189</v>
      </c>
      <c r="AU138" s="18" t="s">
        <v>83</v>
      </c>
    </row>
    <row r="139" spans="2:65" s="1" customFormat="1" ht="11.25">
      <c r="B139" s="33"/>
      <c r="D139" s="149" t="s">
        <v>191</v>
      </c>
      <c r="F139" s="150" t="s">
        <v>214</v>
      </c>
      <c r="I139" s="147"/>
      <c r="L139" s="33"/>
      <c r="M139" s="148"/>
      <c r="T139" s="54"/>
      <c r="AT139" s="18" t="s">
        <v>191</v>
      </c>
      <c r="AU139" s="18" t="s">
        <v>83</v>
      </c>
    </row>
    <row r="140" spans="2:65" s="13" customFormat="1" ht="11.25">
      <c r="B140" s="157"/>
      <c r="D140" s="145" t="s">
        <v>193</v>
      </c>
      <c r="F140" s="159" t="s">
        <v>1098</v>
      </c>
      <c r="H140" s="160">
        <v>338.19299999999998</v>
      </c>
      <c r="I140" s="161"/>
      <c r="L140" s="157"/>
      <c r="M140" s="162"/>
      <c r="T140" s="163"/>
      <c r="AT140" s="158" t="s">
        <v>193</v>
      </c>
      <c r="AU140" s="158" t="s">
        <v>83</v>
      </c>
      <c r="AV140" s="13" t="s">
        <v>83</v>
      </c>
      <c r="AW140" s="13" t="s">
        <v>4</v>
      </c>
      <c r="AX140" s="13" t="s">
        <v>81</v>
      </c>
      <c r="AY140" s="158" t="s">
        <v>180</v>
      </c>
    </row>
    <row r="141" spans="2:65" s="1" customFormat="1" ht="24.2" customHeight="1">
      <c r="B141" s="33"/>
      <c r="C141" s="132" t="s">
        <v>222</v>
      </c>
      <c r="D141" s="132" t="s">
        <v>182</v>
      </c>
      <c r="E141" s="133" t="s">
        <v>217</v>
      </c>
      <c r="F141" s="134" t="s">
        <v>218</v>
      </c>
      <c r="G141" s="135" t="s">
        <v>185</v>
      </c>
      <c r="H141" s="136">
        <v>35.576999999999998</v>
      </c>
      <c r="I141" s="137"/>
      <c r="J141" s="138">
        <f>ROUND(I141*H141,2)</f>
        <v>0</v>
      </c>
      <c r="K141" s="134" t="s">
        <v>186</v>
      </c>
      <c r="L141" s="33"/>
      <c r="M141" s="139" t="s">
        <v>19</v>
      </c>
      <c r="N141" s="140" t="s">
        <v>44</v>
      </c>
      <c r="P141" s="141">
        <f>O141*H141</f>
        <v>0</v>
      </c>
      <c r="Q141" s="141">
        <v>0</v>
      </c>
      <c r="R141" s="141">
        <f>Q141*H141</f>
        <v>0</v>
      </c>
      <c r="S141" s="141">
        <v>0</v>
      </c>
      <c r="T141" s="142">
        <f>S141*H141</f>
        <v>0</v>
      </c>
      <c r="AR141" s="143" t="s">
        <v>187</v>
      </c>
      <c r="AT141" s="143" t="s">
        <v>182</v>
      </c>
      <c r="AU141" s="143" t="s">
        <v>83</v>
      </c>
      <c r="AY141" s="18" t="s">
        <v>180</v>
      </c>
      <c r="BE141" s="144">
        <f>IF(N141="základní",J141,0)</f>
        <v>0</v>
      </c>
      <c r="BF141" s="144">
        <f>IF(N141="snížená",J141,0)</f>
        <v>0</v>
      </c>
      <c r="BG141" s="144">
        <f>IF(N141="zákl. přenesená",J141,0)</f>
        <v>0</v>
      </c>
      <c r="BH141" s="144">
        <f>IF(N141="sníž. přenesená",J141,0)</f>
        <v>0</v>
      </c>
      <c r="BI141" s="144">
        <f>IF(N141="nulová",J141,0)</f>
        <v>0</v>
      </c>
      <c r="BJ141" s="18" t="s">
        <v>81</v>
      </c>
      <c r="BK141" s="144">
        <f>ROUND(I141*H141,2)</f>
        <v>0</v>
      </c>
      <c r="BL141" s="18" t="s">
        <v>187</v>
      </c>
      <c r="BM141" s="143" t="s">
        <v>219</v>
      </c>
    </row>
    <row r="142" spans="2:65" s="1" customFormat="1" ht="19.5">
      <c r="B142" s="33"/>
      <c r="D142" s="145" t="s">
        <v>189</v>
      </c>
      <c r="F142" s="146" t="s">
        <v>220</v>
      </c>
      <c r="I142" s="147"/>
      <c r="L142" s="33"/>
      <c r="M142" s="148"/>
      <c r="T142" s="54"/>
      <c r="AT142" s="18" t="s">
        <v>189</v>
      </c>
      <c r="AU142" s="18" t="s">
        <v>83</v>
      </c>
    </row>
    <row r="143" spans="2:65" s="1" customFormat="1" ht="11.25">
      <c r="B143" s="33"/>
      <c r="D143" s="149" t="s">
        <v>191</v>
      </c>
      <c r="F143" s="150" t="s">
        <v>221</v>
      </c>
      <c r="I143" s="147"/>
      <c r="L143" s="33"/>
      <c r="M143" s="148"/>
      <c r="T143" s="54"/>
      <c r="AT143" s="18" t="s">
        <v>191</v>
      </c>
      <c r="AU143" s="18" t="s">
        <v>83</v>
      </c>
    </row>
    <row r="144" spans="2:65" s="1" customFormat="1" ht="33" customHeight="1">
      <c r="B144" s="33"/>
      <c r="C144" s="132" t="s">
        <v>230</v>
      </c>
      <c r="D144" s="132" t="s">
        <v>182</v>
      </c>
      <c r="E144" s="133" t="s">
        <v>223</v>
      </c>
      <c r="F144" s="134" t="s">
        <v>224</v>
      </c>
      <c r="G144" s="135" t="s">
        <v>225</v>
      </c>
      <c r="H144" s="136">
        <v>46.25</v>
      </c>
      <c r="I144" s="137"/>
      <c r="J144" s="138">
        <f>ROUND(I144*H144,2)</f>
        <v>0</v>
      </c>
      <c r="K144" s="134" t="s">
        <v>186</v>
      </c>
      <c r="L144" s="33"/>
      <c r="M144" s="139" t="s">
        <v>19</v>
      </c>
      <c r="N144" s="140" t="s">
        <v>44</v>
      </c>
      <c r="P144" s="141">
        <f>O144*H144</f>
        <v>0</v>
      </c>
      <c r="Q144" s="141">
        <v>0</v>
      </c>
      <c r="R144" s="141">
        <f>Q144*H144</f>
        <v>0</v>
      </c>
      <c r="S144" s="141">
        <v>0</v>
      </c>
      <c r="T144" s="142">
        <f>S144*H144</f>
        <v>0</v>
      </c>
      <c r="AR144" s="143" t="s">
        <v>187</v>
      </c>
      <c r="AT144" s="143" t="s">
        <v>182</v>
      </c>
      <c r="AU144" s="143" t="s">
        <v>83</v>
      </c>
      <c r="AY144" s="18" t="s">
        <v>180</v>
      </c>
      <c r="BE144" s="144">
        <f>IF(N144="základní",J144,0)</f>
        <v>0</v>
      </c>
      <c r="BF144" s="144">
        <f>IF(N144="snížená",J144,0)</f>
        <v>0</v>
      </c>
      <c r="BG144" s="144">
        <f>IF(N144="zákl. přenesená",J144,0)</f>
        <v>0</v>
      </c>
      <c r="BH144" s="144">
        <f>IF(N144="sníž. přenesená",J144,0)</f>
        <v>0</v>
      </c>
      <c r="BI144" s="144">
        <f>IF(N144="nulová",J144,0)</f>
        <v>0</v>
      </c>
      <c r="BJ144" s="18" t="s">
        <v>81</v>
      </c>
      <c r="BK144" s="144">
        <f>ROUND(I144*H144,2)</f>
        <v>0</v>
      </c>
      <c r="BL144" s="18" t="s">
        <v>187</v>
      </c>
      <c r="BM144" s="143" t="s">
        <v>226</v>
      </c>
    </row>
    <row r="145" spans="2:65" s="1" customFormat="1" ht="29.25">
      <c r="B145" s="33"/>
      <c r="D145" s="145" t="s">
        <v>189</v>
      </c>
      <c r="F145" s="146" t="s">
        <v>227</v>
      </c>
      <c r="I145" s="147"/>
      <c r="L145" s="33"/>
      <c r="M145" s="148"/>
      <c r="T145" s="54"/>
      <c r="AT145" s="18" t="s">
        <v>189</v>
      </c>
      <c r="AU145" s="18" t="s">
        <v>83</v>
      </c>
    </row>
    <row r="146" spans="2:65" s="1" customFormat="1" ht="11.25">
      <c r="B146" s="33"/>
      <c r="D146" s="149" t="s">
        <v>191</v>
      </c>
      <c r="F146" s="150" t="s">
        <v>228</v>
      </c>
      <c r="I146" s="147"/>
      <c r="L146" s="33"/>
      <c r="M146" s="148"/>
      <c r="T146" s="54"/>
      <c r="AT146" s="18" t="s">
        <v>191</v>
      </c>
      <c r="AU146" s="18" t="s">
        <v>83</v>
      </c>
    </row>
    <row r="147" spans="2:65" s="13" customFormat="1" ht="11.25">
      <c r="B147" s="157"/>
      <c r="D147" s="145" t="s">
        <v>193</v>
      </c>
      <c r="F147" s="159" t="s">
        <v>1099</v>
      </c>
      <c r="H147" s="160">
        <v>46.25</v>
      </c>
      <c r="I147" s="161"/>
      <c r="L147" s="157"/>
      <c r="M147" s="162"/>
      <c r="T147" s="163"/>
      <c r="AT147" s="158" t="s">
        <v>193</v>
      </c>
      <c r="AU147" s="158" t="s">
        <v>83</v>
      </c>
      <c r="AV147" s="13" t="s">
        <v>83</v>
      </c>
      <c r="AW147" s="13" t="s">
        <v>4</v>
      </c>
      <c r="AX147" s="13" t="s">
        <v>81</v>
      </c>
      <c r="AY147" s="158" t="s">
        <v>180</v>
      </c>
    </row>
    <row r="148" spans="2:65" s="1" customFormat="1" ht="16.5" customHeight="1">
      <c r="B148" s="33"/>
      <c r="C148" s="132" t="s">
        <v>238</v>
      </c>
      <c r="D148" s="132" t="s">
        <v>182</v>
      </c>
      <c r="E148" s="133" t="s">
        <v>231</v>
      </c>
      <c r="F148" s="134" t="s">
        <v>232</v>
      </c>
      <c r="G148" s="135" t="s">
        <v>185</v>
      </c>
      <c r="H148" s="136">
        <v>46.25</v>
      </c>
      <c r="I148" s="137"/>
      <c r="J148" s="138">
        <f>ROUND(I148*H148,2)</f>
        <v>0</v>
      </c>
      <c r="K148" s="134" t="s">
        <v>186</v>
      </c>
      <c r="L148" s="33"/>
      <c r="M148" s="139" t="s">
        <v>19</v>
      </c>
      <c r="N148" s="140" t="s">
        <v>44</v>
      </c>
      <c r="P148" s="141">
        <f>O148*H148</f>
        <v>0</v>
      </c>
      <c r="Q148" s="141">
        <v>0</v>
      </c>
      <c r="R148" s="141">
        <f>Q148*H148</f>
        <v>0</v>
      </c>
      <c r="S148" s="141">
        <v>0</v>
      </c>
      <c r="T148" s="142">
        <f>S148*H148</f>
        <v>0</v>
      </c>
      <c r="AR148" s="143" t="s">
        <v>187</v>
      </c>
      <c r="AT148" s="143" t="s">
        <v>182</v>
      </c>
      <c r="AU148" s="143" t="s">
        <v>83</v>
      </c>
      <c r="AY148" s="18" t="s">
        <v>180</v>
      </c>
      <c r="BE148" s="144">
        <f>IF(N148="základní",J148,0)</f>
        <v>0</v>
      </c>
      <c r="BF148" s="144">
        <f>IF(N148="snížená",J148,0)</f>
        <v>0</v>
      </c>
      <c r="BG148" s="144">
        <f>IF(N148="zákl. přenesená",J148,0)</f>
        <v>0</v>
      </c>
      <c r="BH148" s="144">
        <f>IF(N148="sníž. přenesená",J148,0)</f>
        <v>0</v>
      </c>
      <c r="BI148" s="144">
        <f>IF(N148="nulová",J148,0)</f>
        <v>0</v>
      </c>
      <c r="BJ148" s="18" t="s">
        <v>81</v>
      </c>
      <c r="BK148" s="144">
        <f>ROUND(I148*H148,2)</f>
        <v>0</v>
      </c>
      <c r="BL148" s="18" t="s">
        <v>187</v>
      </c>
      <c r="BM148" s="143" t="s">
        <v>233</v>
      </c>
    </row>
    <row r="149" spans="2:65" s="1" customFormat="1" ht="19.5">
      <c r="B149" s="33"/>
      <c r="D149" s="145" t="s">
        <v>189</v>
      </c>
      <c r="F149" s="146" t="s">
        <v>234</v>
      </c>
      <c r="I149" s="147"/>
      <c r="L149" s="33"/>
      <c r="M149" s="148"/>
      <c r="T149" s="54"/>
      <c r="AT149" s="18" t="s">
        <v>189</v>
      </c>
      <c r="AU149" s="18" t="s">
        <v>83</v>
      </c>
    </row>
    <row r="150" spans="2:65" s="1" customFormat="1" ht="11.25">
      <c r="B150" s="33"/>
      <c r="D150" s="149" t="s">
        <v>191</v>
      </c>
      <c r="F150" s="150" t="s">
        <v>235</v>
      </c>
      <c r="I150" s="147"/>
      <c r="L150" s="33"/>
      <c r="M150" s="148"/>
      <c r="T150" s="54"/>
      <c r="AT150" s="18" t="s">
        <v>191</v>
      </c>
      <c r="AU150" s="18" t="s">
        <v>83</v>
      </c>
    </row>
    <row r="151" spans="2:65" s="1" customFormat="1" ht="24.2" customHeight="1">
      <c r="B151" s="33"/>
      <c r="C151" s="132" t="s">
        <v>245</v>
      </c>
      <c r="D151" s="132" t="s">
        <v>182</v>
      </c>
      <c r="E151" s="133" t="s">
        <v>1100</v>
      </c>
      <c r="F151" s="134" t="s">
        <v>1101</v>
      </c>
      <c r="G151" s="135" t="s">
        <v>185</v>
      </c>
      <c r="H151" s="136">
        <v>44.018999999999998</v>
      </c>
      <c r="I151" s="137"/>
      <c r="J151" s="138">
        <f>ROUND(I151*H151,2)</f>
        <v>0</v>
      </c>
      <c r="K151" s="134" t="s">
        <v>186</v>
      </c>
      <c r="L151" s="33"/>
      <c r="M151" s="139" t="s">
        <v>19</v>
      </c>
      <c r="N151" s="140" t="s">
        <v>44</v>
      </c>
      <c r="P151" s="141">
        <f>O151*H151</f>
        <v>0</v>
      </c>
      <c r="Q151" s="141">
        <v>0</v>
      </c>
      <c r="R151" s="141">
        <f>Q151*H151</f>
        <v>0</v>
      </c>
      <c r="S151" s="141">
        <v>0</v>
      </c>
      <c r="T151" s="142">
        <f>S151*H151</f>
        <v>0</v>
      </c>
      <c r="AR151" s="143" t="s">
        <v>187</v>
      </c>
      <c r="AT151" s="143" t="s">
        <v>182</v>
      </c>
      <c r="AU151" s="143" t="s">
        <v>83</v>
      </c>
      <c r="AY151" s="18" t="s">
        <v>180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187</v>
      </c>
      <c r="BM151" s="143" t="s">
        <v>1102</v>
      </c>
    </row>
    <row r="152" spans="2:65" s="1" customFormat="1" ht="29.25">
      <c r="B152" s="33"/>
      <c r="D152" s="145" t="s">
        <v>189</v>
      </c>
      <c r="F152" s="146" t="s">
        <v>1103</v>
      </c>
      <c r="I152" s="147"/>
      <c r="L152" s="33"/>
      <c r="M152" s="148"/>
      <c r="T152" s="54"/>
      <c r="AT152" s="18" t="s">
        <v>189</v>
      </c>
      <c r="AU152" s="18" t="s">
        <v>83</v>
      </c>
    </row>
    <row r="153" spans="2:65" s="1" customFormat="1" ht="11.25">
      <c r="B153" s="33"/>
      <c r="D153" s="149" t="s">
        <v>191</v>
      </c>
      <c r="F153" s="150" t="s">
        <v>1104</v>
      </c>
      <c r="I153" s="147"/>
      <c r="L153" s="33"/>
      <c r="M153" s="148"/>
      <c r="T153" s="54"/>
      <c r="AT153" s="18" t="s">
        <v>191</v>
      </c>
      <c r="AU153" s="18" t="s">
        <v>83</v>
      </c>
    </row>
    <row r="154" spans="2:65" s="12" customFormat="1" ht="22.5">
      <c r="B154" s="151"/>
      <c r="D154" s="145" t="s">
        <v>193</v>
      </c>
      <c r="E154" s="152" t="s">
        <v>19</v>
      </c>
      <c r="F154" s="153" t="s">
        <v>1086</v>
      </c>
      <c r="H154" s="152" t="s">
        <v>19</v>
      </c>
      <c r="I154" s="154"/>
      <c r="L154" s="151"/>
      <c r="M154" s="155"/>
      <c r="T154" s="156"/>
      <c r="AT154" s="152" t="s">
        <v>193</v>
      </c>
      <c r="AU154" s="152" t="s">
        <v>83</v>
      </c>
      <c r="AV154" s="12" t="s">
        <v>81</v>
      </c>
      <c r="AW154" s="12" t="s">
        <v>35</v>
      </c>
      <c r="AX154" s="12" t="s">
        <v>73</v>
      </c>
      <c r="AY154" s="152" t="s">
        <v>180</v>
      </c>
    </row>
    <row r="155" spans="2:65" s="12" customFormat="1" ht="11.25">
      <c r="B155" s="151"/>
      <c r="D155" s="145" t="s">
        <v>193</v>
      </c>
      <c r="E155" s="152" t="s">
        <v>19</v>
      </c>
      <c r="F155" s="153" t="s">
        <v>1088</v>
      </c>
      <c r="H155" s="152" t="s">
        <v>19</v>
      </c>
      <c r="I155" s="154"/>
      <c r="L155" s="151"/>
      <c r="M155" s="155"/>
      <c r="T155" s="156"/>
      <c r="AT155" s="152" t="s">
        <v>193</v>
      </c>
      <c r="AU155" s="152" t="s">
        <v>83</v>
      </c>
      <c r="AV155" s="12" t="s">
        <v>81</v>
      </c>
      <c r="AW155" s="12" t="s">
        <v>35</v>
      </c>
      <c r="AX155" s="12" t="s">
        <v>73</v>
      </c>
      <c r="AY155" s="152" t="s">
        <v>180</v>
      </c>
    </row>
    <row r="156" spans="2:65" s="13" customFormat="1" ht="11.25">
      <c r="B156" s="157"/>
      <c r="D156" s="145" t="s">
        <v>193</v>
      </c>
      <c r="E156" s="158" t="s">
        <v>19</v>
      </c>
      <c r="F156" s="159" t="s">
        <v>1105</v>
      </c>
      <c r="H156" s="160">
        <v>44.018999999999998</v>
      </c>
      <c r="I156" s="161"/>
      <c r="L156" s="157"/>
      <c r="M156" s="162"/>
      <c r="T156" s="163"/>
      <c r="AT156" s="158" t="s">
        <v>193</v>
      </c>
      <c r="AU156" s="158" t="s">
        <v>83</v>
      </c>
      <c r="AV156" s="13" t="s">
        <v>83</v>
      </c>
      <c r="AW156" s="13" t="s">
        <v>35</v>
      </c>
      <c r="AX156" s="13" t="s">
        <v>73</v>
      </c>
      <c r="AY156" s="158" t="s">
        <v>180</v>
      </c>
    </row>
    <row r="157" spans="2:65" s="14" customFormat="1" ht="11.25">
      <c r="B157" s="164"/>
      <c r="D157" s="145" t="s">
        <v>193</v>
      </c>
      <c r="E157" s="165" t="s">
        <v>19</v>
      </c>
      <c r="F157" s="166" t="s">
        <v>264</v>
      </c>
      <c r="H157" s="167">
        <v>44.018999999999998</v>
      </c>
      <c r="I157" s="168"/>
      <c r="L157" s="164"/>
      <c r="M157" s="169"/>
      <c r="T157" s="170"/>
      <c r="AT157" s="165" t="s">
        <v>193</v>
      </c>
      <c r="AU157" s="165" t="s">
        <v>83</v>
      </c>
      <c r="AV157" s="14" t="s">
        <v>187</v>
      </c>
      <c r="AW157" s="14" t="s">
        <v>35</v>
      </c>
      <c r="AX157" s="14" t="s">
        <v>81</v>
      </c>
      <c r="AY157" s="165" t="s">
        <v>180</v>
      </c>
    </row>
    <row r="158" spans="2:65" s="11" customFormat="1" ht="22.9" customHeight="1">
      <c r="B158" s="120"/>
      <c r="D158" s="121" t="s">
        <v>72</v>
      </c>
      <c r="E158" s="130" t="s">
        <v>83</v>
      </c>
      <c r="F158" s="130" t="s">
        <v>237</v>
      </c>
      <c r="I158" s="123"/>
      <c r="J158" s="131">
        <f>BK158</f>
        <v>0</v>
      </c>
      <c r="L158" s="120"/>
      <c r="M158" s="125"/>
      <c r="P158" s="126">
        <f>SUM(P159:P197)</f>
        <v>0</v>
      </c>
      <c r="R158" s="126">
        <f>SUM(R159:R197)</f>
        <v>111.83722455000002</v>
      </c>
      <c r="T158" s="127">
        <f>SUM(T159:T197)</f>
        <v>0</v>
      </c>
      <c r="AR158" s="121" t="s">
        <v>81</v>
      </c>
      <c r="AT158" s="128" t="s">
        <v>72</v>
      </c>
      <c r="AU158" s="128" t="s">
        <v>81</v>
      </c>
      <c r="AY158" s="121" t="s">
        <v>180</v>
      </c>
      <c r="BK158" s="129">
        <f>SUM(BK159:BK197)</f>
        <v>0</v>
      </c>
    </row>
    <row r="159" spans="2:65" s="1" customFormat="1" ht="24.2" customHeight="1">
      <c r="B159" s="33"/>
      <c r="C159" s="132" t="s">
        <v>254</v>
      </c>
      <c r="D159" s="132" t="s">
        <v>182</v>
      </c>
      <c r="E159" s="133" t="s">
        <v>239</v>
      </c>
      <c r="F159" s="134" t="s">
        <v>240</v>
      </c>
      <c r="G159" s="135" t="s">
        <v>185</v>
      </c>
      <c r="H159" s="136">
        <v>15.836</v>
      </c>
      <c r="I159" s="137"/>
      <c r="J159" s="138">
        <f>ROUND(I159*H159,2)</f>
        <v>0</v>
      </c>
      <c r="K159" s="134" t="s">
        <v>186</v>
      </c>
      <c r="L159" s="33"/>
      <c r="M159" s="139" t="s">
        <v>19</v>
      </c>
      <c r="N159" s="140" t="s">
        <v>44</v>
      </c>
      <c r="P159" s="141">
        <f>O159*H159</f>
        <v>0</v>
      </c>
      <c r="Q159" s="141">
        <v>2.16</v>
      </c>
      <c r="R159" s="141">
        <f>Q159*H159</f>
        <v>34.205760000000005</v>
      </c>
      <c r="S159" s="141">
        <v>0</v>
      </c>
      <c r="T159" s="142">
        <f>S159*H159</f>
        <v>0</v>
      </c>
      <c r="AR159" s="143" t="s">
        <v>187</v>
      </c>
      <c r="AT159" s="143" t="s">
        <v>182</v>
      </c>
      <c r="AU159" s="143" t="s">
        <v>83</v>
      </c>
      <c r="AY159" s="18" t="s">
        <v>180</v>
      </c>
      <c r="BE159" s="144">
        <f>IF(N159="základní",J159,0)</f>
        <v>0</v>
      </c>
      <c r="BF159" s="144">
        <f>IF(N159="snížená",J159,0)</f>
        <v>0</v>
      </c>
      <c r="BG159" s="144">
        <f>IF(N159="zákl. přenesená",J159,0)</f>
        <v>0</v>
      </c>
      <c r="BH159" s="144">
        <f>IF(N159="sníž. přenesená",J159,0)</f>
        <v>0</v>
      </c>
      <c r="BI159" s="144">
        <f>IF(N159="nulová",J159,0)</f>
        <v>0</v>
      </c>
      <c r="BJ159" s="18" t="s">
        <v>81</v>
      </c>
      <c r="BK159" s="144">
        <f>ROUND(I159*H159,2)</f>
        <v>0</v>
      </c>
      <c r="BL159" s="18" t="s">
        <v>187</v>
      </c>
      <c r="BM159" s="143" t="s">
        <v>241</v>
      </c>
    </row>
    <row r="160" spans="2:65" s="1" customFormat="1" ht="19.5">
      <c r="B160" s="33"/>
      <c r="D160" s="145" t="s">
        <v>189</v>
      </c>
      <c r="F160" s="146" t="s">
        <v>242</v>
      </c>
      <c r="I160" s="147"/>
      <c r="L160" s="33"/>
      <c r="M160" s="148"/>
      <c r="T160" s="54"/>
      <c r="AT160" s="18" t="s">
        <v>189</v>
      </c>
      <c r="AU160" s="18" t="s">
        <v>83</v>
      </c>
    </row>
    <row r="161" spans="2:65" s="1" customFormat="1" ht="11.25">
      <c r="B161" s="33"/>
      <c r="D161" s="149" t="s">
        <v>191</v>
      </c>
      <c r="F161" s="150" t="s">
        <v>243</v>
      </c>
      <c r="I161" s="147"/>
      <c r="L161" s="33"/>
      <c r="M161" s="148"/>
      <c r="T161" s="54"/>
      <c r="AT161" s="18" t="s">
        <v>191</v>
      </c>
      <c r="AU161" s="18" t="s">
        <v>83</v>
      </c>
    </row>
    <row r="162" spans="2:65" s="12" customFormat="1" ht="22.5">
      <c r="B162" s="151"/>
      <c r="D162" s="145" t="s">
        <v>193</v>
      </c>
      <c r="E162" s="152" t="s">
        <v>19</v>
      </c>
      <c r="F162" s="153" t="s">
        <v>1106</v>
      </c>
      <c r="H162" s="152" t="s">
        <v>19</v>
      </c>
      <c r="I162" s="154"/>
      <c r="L162" s="151"/>
      <c r="M162" s="155"/>
      <c r="T162" s="156"/>
      <c r="AT162" s="152" t="s">
        <v>193</v>
      </c>
      <c r="AU162" s="152" t="s">
        <v>83</v>
      </c>
      <c r="AV162" s="12" t="s">
        <v>81</v>
      </c>
      <c r="AW162" s="12" t="s">
        <v>35</v>
      </c>
      <c r="AX162" s="12" t="s">
        <v>73</v>
      </c>
      <c r="AY162" s="152" t="s">
        <v>180</v>
      </c>
    </row>
    <row r="163" spans="2:65" s="13" customFormat="1" ht="11.25">
      <c r="B163" s="157"/>
      <c r="D163" s="145" t="s">
        <v>193</v>
      </c>
      <c r="E163" s="158" t="s">
        <v>19</v>
      </c>
      <c r="F163" s="159" t="s">
        <v>1082</v>
      </c>
      <c r="H163" s="160">
        <v>8.4350000000000005</v>
      </c>
      <c r="I163" s="161"/>
      <c r="L163" s="157"/>
      <c r="M163" s="162"/>
      <c r="T163" s="163"/>
      <c r="AT163" s="158" t="s">
        <v>193</v>
      </c>
      <c r="AU163" s="158" t="s">
        <v>83</v>
      </c>
      <c r="AV163" s="13" t="s">
        <v>83</v>
      </c>
      <c r="AW163" s="13" t="s">
        <v>35</v>
      </c>
      <c r="AX163" s="13" t="s">
        <v>73</v>
      </c>
      <c r="AY163" s="158" t="s">
        <v>180</v>
      </c>
    </row>
    <row r="164" spans="2:65" s="12" customFormat="1" ht="11.25">
      <c r="B164" s="151"/>
      <c r="D164" s="145" t="s">
        <v>193</v>
      </c>
      <c r="E164" s="152" t="s">
        <v>19</v>
      </c>
      <c r="F164" s="153" t="s">
        <v>1083</v>
      </c>
      <c r="H164" s="152" t="s">
        <v>19</v>
      </c>
      <c r="I164" s="154"/>
      <c r="L164" s="151"/>
      <c r="M164" s="155"/>
      <c r="T164" s="156"/>
      <c r="AT164" s="152" t="s">
        <v>193</v>
      </c>
      <c r="AU164" s="152" t="s">
        <v>83</v>
      </c>
      <c r="AV164" s="12" t="s">
        <v>81</v>
      </c>
      <c r="AW164" s="12" t="s">
        <v>35</v>
      </c>
      <c r="AX164" s="12" t="s">
        <v>73</v>
      </c>
      <c r="AY164" s="152" t="s">
        <v>180</v>
      </c>
    </row>
    <row r="165" spans="2:65" s="13" customFormat="1" ht="11.25">
      <c r="B165" s="157"/>
      <c r="D165" s="145" t="s">
        <v>193</v>
      </c>
      <c r="E165" s="158" t="s">
        <v>19</v>
      </c>
      <c r="F165" s="159" t="s">
        <v>1084</v>
      </c>
      <c r="H165" s="160">
        <v>-0.72899999999999998</v>
      </c>
      <c r="I165" s="161"/>
      <c r="L165" s="157"/>
      <c r="M165" s="162"/>
      <c r="T165" s="163"/>
      <c r="AT165" s="158" t="s">
        <v>193</v>
      </c>
      <c r="AU165" s="158" t="s">
        <v>83</v>
      </c>
      <c r="AV165" s="13" t="s">
        <v>83</v>
      </c>
      <c r="AW165" s="13" t="s">
        <v>35</v>
      </c>
      <c r="AX165" s="13" t="s">
        <v>73</v>
      </c>
      <c r="AY165" s="158" t="s">
        <v>180</v>
      </c>
    </row>
    <row r="166" spans="2:65" s="13" customFormat="1" ht="11.25">
      <c r="B166" s="157"/>
      <c r="D166" s="145" t="s">
        <v>193</v>
      </c>
      <c r="E166" s="158" t="s">
        <v>19</v>
      </c>
      <c r="F166" s="159" t="s">
        <v>1085</v>
      </c>
      <c r="H166" s="160">
        <v>1.2150000000000001</v>
      </c>
      <c r="I166" s="161"/>
      <c r="L166" s="157"/>
      <c r="M166" s="162"/>
      <c r="T166" s="163"/>
      <c r="AT166" s="158" t="s">
        <v>193</v>
      </c>
      <c r="AU166" s="158" t="s">
        <v>83</v>
      </c>
      <c r="AV166" s="13" t="s">
        <v>83</v>
      </c>
      <c r="AW166" s="13" t="s">
        <v>35</v>
      </c>
      <c r="AX166" s="13" t="s">
        <v>73</v>
      </c>
      <c r="AY166" s="158" t="s">
        <v>180</v>
      </c>
    </row>
    <row r="167" spans="2:65" s="12" customFormat="1" ht="11.25">
      <c r="B167" s="151"/>
      <c r="D167" s="145" t="s">
        <v>193</v>
      </c>
      <c r="E167" s="152" t="s">
        <v>19</v>
      </c>
      <c r="F167" s="153" t="s">
        <v>1088</v>
      </c>
      <c r="H167" s="152" t="s">
        <v>19</v>
      </c>
      <c r="I167" s="154"/>
      <c r="L167" s="151"/>
      <c r="M167" s="155"/>
      <c r="T167" s="156"/>
      <c r="AT167" s="152" t="s">
        <v>193</v>
      </c>
      <c r="AU167" s="152" t="s">
        <v>83</v>
      </c>
      <c r="AV167" s="12" t="s">
        <v>81</v>
      </c>
      <c r="AW167" s="12" t="s">
        <v>35</v>
      </c>
      <c r="AX167" s="12" t="s">
        <v>73</v>
      </c>
      <c r="AY167" s="152" t="s">
        <v>180</v>
      </c>
    </row>
    <row r="168" spans="2:65" s="13" customFormat="1" ht="11.25">
      <c r="B168" s="157"/>
      <c r="D168" s="145" t="s">
        <v>193</v>
      </c>
      <c r="E168" s="158" t="s">
        <v>19</v>
      </c>
      <c r="F168" s="159" t="s">
        <v>1107</v>
      </c>
      <c r="H168" s="160">
        <v>6.915</v>
      </c>
      <c r="I168" s="161"/>
      <c r="L168" s="157"/>
      <c r="M168" s="162"/>
      <c r="T168" s="163"/>
      <c r="AT168" s="158" t="s">
        <v>193</v>
      </c>
      <c r="AU168" s="158" t="s">
        <v>83</v>
      </c>
      <c r="AV168" s="13" t="s">
        <v>83</v>
      </c>
      <c r="AW168" s="13" t="s">
        <v>35</v>
      </c>
      <c r="AX168" s="13" t="s">
        <v>73</v>
      </c>
      <c r="AY168" s="158" t="s">
        <v>180</v>
      </c>
    </row>
    <row r="169" spans="2:65" s="14" customFormat="1" ht="11.25">
      <c r="B169" s="164"/>
      <c r="D169" s="145" t="s">
        <v>193</v>
      </c>
      <c r="E169" s="165" t="s">
        <v>19</v>
      </c>
      <c r="F169" s="166" t="s">
        <v>264</v>
      </c>
      <c r="H169" s="167">
        <v>15.836</v>
      </c>
      <c r="I169" s="168"/>
      <c r="L169" s="164"/>
      <c r="M169" s="169"/>
      <c r="T169" s="170"/>
      <c r="AT169" s="165" t="s">
        <v>193</v>
      </c>
      <c r="AU169" s="165" t="s">
        <v>83</v>
      </c>
      <c r="AV169" s="14" t="s">
        <v>187</v>
      </c>
      <c r="AW169" s="14" t="s">
        <v>35</v>
      </c>
      <c r="AX169" s="14" t="s">
        <v>81</v>
      </c>
      <c r="AY169" s="165" t="s">
        <v>180</v>
      </c>
    </row>
    <row r="170" spans="2:65" s="1" customFormat="1" ht="16.5" customHeight="1">
      <c r="B170" s="33"/>
      <c r="C170" s="132" t="s">
        <v>265</v>
      </c>
      <c r="D170" s="132" t="s">
        <v>182</v>
      </c>
      <c r="E170" s="133" t="s">
        <v>246</v>
      </c>
      <c r="F170" s="134" t="s">
        <v>247</v>
      </c>
      <c r="G170" s="135" t="s">
        <v>185</v>
      </c>
      <c r="H170" s="136">
        <v>13.957000000000001</v>
      </c>
      <c r="I170" s="137"/>
      <c r="J170" s="138">
        <f>ROUND(I170*H170,2)</f>
        <v>0</v>
      </c>
      <c r="K170" s="134" t="s">
        <v>186</v>
      </c>
      <c r="L170" s="33"/>
      <c r="M170" s="139" t="s">
        <v>19</v>
      </c>
      <c r="N170" s="140" t="s">
        <v>44</v>
      </c>
      <c r="P170" s="141">
        <f>O170*H170</f>
        <v>0</v>
      </c>
      <c r="Q170" s="141">
        <v>2.5018699999999998</v>
      </c>
      <c r="R170" s="141">
        <f>Q170*H170</f>
        <v>34.918599589999999</v>
      </c>
      <c r="S170" s="141">
        <v>0</v>
      </c>
      <c r="T170" s="142">
        <f>S170*H170</f>
        <v>0</v>
      </c>
      <c r="AR170" s="143" t="s">
        <v>187</v>
      </c>
      <c r="AT170" s="143" t="s">
        <v>182</v>
      </c>
      <c r="AU170" s="143" t="s">
        <v>83</v>
      </c>
      <c r="AY170" s="18" t="s">
        <v>180</v>
      </c>
      <c r="BE170" s="144">
        <f>IF(N170="základní",J170,0)</f>
        <v>0</v>
      </c>
      <c r="BF170" s="144">
        <f>IF(N170="snížená",J170,0)</f>
        <v>0</v>
      </c>
      <c r="BG170" s="144">
        <f>IF(N170="zákl. přenesená",J170,0)</f>
        <v>0</v>
      </c>
      <c r="BH170" s="144">
        <f>IF(N170="sníž. přenesená",J170,0)</f>
        <v>0</v>
      </c>
      <c r="BI170" s="144">
        <f>IF(N170="nulová",J170,0)</f>
        <v>0</v>
      </c>
      <c r="BJ170" s="18" t="s">
        <v>81</v>
      </c>
      <c r="BK170" s="144">
        <f>ROUND(I170*H170,2)</f>
        <v>0</v>
      </c>
      <c r="BL170" s="18" t="s">
        <v>187</v>
      </c>
      <c r="BM170" s="143" t="s">
        <v>248</v>
      </c>
    </row>
    <row r="171" spans="2:65" s="1" customFormat="1" ht="19.5">
      <c r="B171" s="33"/>
      <c r="D171" s="145" t="s">
        <v>189</v>
      </c>
      <c r="F171" s="146" t="s">
        <v>249</v>
      </c>
      <c r="I171" s="147"/>
      <c r="L171" s="33"/>
      <c r="M171" s="148"/>
      <c r="T171" s="54"/>
      <c r="AT171" s="18" t="s">
        <v>189</v>
      </c>
      <c r="AU171" s="18" t="s">
        <v>83</v>
      </c>
    </row>
    <row r="172" spans="2:65" s="1" customFormat="1" ht="11.25">
      <c r="B172" s="33"/>
      <c r="D172" s="149" t="s">
        <v>191</v>
      </c>
      <c r="F172" s="150" t="s">
        <v>250</v>
      </c>
      <c r="I172" s="147"/>
      <c r="L172" s="33"/>
      <c r="M172" s="148"/>
      <c r="T172" s="54"/>
      <c r="AT172" s="18" t="s">
        <v>191</v>
      </c>
      <c r="AU172" s="18" t="s">
        <v>83</v>
      </c>
    </row>
    <row r="173" spans="2:65" s="12" customFormat="1" ht="22.5">
      <c r="B173" s="151"/>
      <c r="D173" s="145" t="s">
        <v>193</v>
      </c>
      <c r="E173" s="152" t="s">
        <v>19</v>
      </c>
      <c r="F173" s="153" t="s">
        <v>1108</v>
      </c>
      <c r="H173" s="152" t="s">
        <v>19</v>
      </c>
      <c r="I173" s="154"/>
      <c r="L173" s="151"/>
      <c r="M173" s="155"/>
      <c r="T173" s="156"/>
      <c r="AT173" s="152" t="s">
        <v>193</v>
      </c>
      <c r="AU173" s="152" t="s">
        <v>83</v>
      </c>
      <c r="AV173" s="12" t="s">
        <v>81</v>
      </c>
      <c r="AW173" s="12" t="s">
        <v>35</v>
      </c>
      <c r="AX173" s="12" t="s">
        <v>73</v>
      </c>
      <c r="AY173" s="152" t="s">
        <v>180</v>
      </c>
    </row>
    <row r="174" spans="2:65" s="13" customFormat="1" ht="11.25">
      <c r="B174" s="157"/>
      <c r="D174" s="145" t="s">
        <v>193</v>
      </c>
      <c r="E174" s="158" t="s">
        <v>19</v>
      </c>
      <c r="F174" s="159" t="s">
        <v>1109</v>
      </c>
      <c r="H174" s="160">
        <v>6.109</v>
      </c>
      <c r="I174" s="161"/>
      <c r="L174" s="157"/>
      <c r="M174" s="162"/>
      <c r="T174" s="163"/>
      <c r="AT174" s="158" t="s">
        <v>193</v>
      </c>
      <c r="AU174" s="158" t="s">
        <v>83</v>
      </c>
      <c r="AV174" s="13" t="s">
        <v>83</v>
      </c>
      <c r="AW174" s="13" t="s">
        <v>35</v>
      </c>
      <c r="AX174" s="13" t="s">
        <v>73</v>
      </c>
      <c r="AY174" s="158" t="s">
        <v>180</v>
      </c>
    </row>
    <row r="175" spans="2:65" s="12" customFormat="1" ht="22.5">
      <c r="B175" s="151"/>
      <c r="D175" s="145" t="s">
        <v>193</v>
      </c>
      <c r="E175" s="152" t="s">
        <v>19</v>
      </c>
      <c r="F175" s="153" t="s">
        <v>1110</v>
      </c>
      <c r="H175" s="152" t="s">
        <v>19</v>
      </c>
      <c r="I175" s="154"/>
      <c r="L175" s="151"/>
      <c r="M175" s="155"/>
      <c r="T175" s="156"/>
      <c r="AT175" s="152" t="s">
        <v>193</v>
      </c>
      <c r="AU175" s="152" t="s">
        <v>83</v>
      </c>
      <c r="AV175" s="12" t="s">
        <v>81</v>
      </c>
      <c r="AW175" s="12" t="s">
        <v>35</v>
      </c>
      <c r="AX175" s="12" t="s">
        <v>73</v>
      </c>
      <c r="AY175" s="152" t="s">
        <v>180</v>
      </c>
    </row>
    <row r="176" spans="2:65" s="13" customFormat="1" ht="11.25">
      <c r="B176" s="157"/>
      <c r="D176" s="145" t="s">
        <v>193</v>
      </c>
      <c r="E176" s="158" t="s">
        <v>19</v>
      </c>
      <c r="F176" s="159" t="s">
        <v>1111</v>
      </c>
      <c r="H176" s="160">
        <v>7.8479999999999999</v>
      </c>
      <c r="I176" s="161"/>
      <c r="L176" s="157"/>
      <c r="M176" s="162"/>
      <c r="T176" s="163"/>
      <c r="AT176" s="158" t="s">
        <v>193</v>
      </c>
      <c r="AU176" s="158" t="s">
        <v>83</v>
      </c>
      <c r="AV176" s="13" t="s">
        <v>83</v>
      </c>
      <c r="AW176" s="13" t="s">
        <v>35</v>
      </c>
      <c r="AX176" s="13" t="s">
        <v>73</v>
      </c>
      <c r="AY176" s="158" t="s">
        <v>180</v>
      </c>
    </row>
    <row r="177" spans="2:65" s="14" customFormat="1" ht="11.25">
      <c r="B177" s="164"/>
      <c r="D177" s="145" t="s">
        <v>193</v>
      </c>
      <c r="E177" s="165" t="s">
        <v>19</v>
      </c>
      <c r="F177" s="166" t="s">
        <v>264</v>
      </c>
      <c r="H177" s="167">
        <v>13.957000000000001</v>
      </c>
      <c r="I177" s="168"/>
      <c r="L177" s="164"/>
      <c r="M177" s="169"/>
      <c r="T177" s="170"/>
      <c r="AT177" s="165" t="s">
        <v>193</v>
      </c>
      <c r="AU177" s="165" t="s">
        <v>83</v>
      </c>
      <c r="AV177" s="14" t="s">
        <v>187</v>
      </c>
      <c r="AW177" s="14" t="s">
        <v>35</v>
      </c>
      <c r="AX177" s="14" t="s">
        <v>81</v>
      </c>
      <c r="AY177" s="165" t="s">
        <v>180</v>
      </c>
    </row>
    <row r="178" spans="2:65" s="1" customFormat="1" ht="24.2" customHeight="1">
      <c r="B178" s="33"/>
      <c r="C178" s="132" t="s">
        <v>8</v>
      </c>
      <c r="D178" s="132" t="s">
        <v>182</v>
      </c>
      <c r="E178" s="133" t="s">
        <v>1112</v>
      </c>
      <c r="F178" s="134" t="s">
        <v>1113</v>
      </c>
      <c r="G178" s="135" t="s">
        <v>185</v>
      </c>
      <c r="H178" s="136">
        <v>0.78600000000000003</v>
      </c>
      <c r="I178" s="137"/>
      <c r="J178" s="138">
        <f>ROUND(I178*H178,2)</f>
        <v>0</v>
      </c>
      <c r="K178" s="134" t="s">
        <v>186</v>
      </c>
      <c r="L178" s="33"/>
      <c r="M178" s="139" t="s">
        <v>19</v>
      </c>
      <c r="N178" s="140" t="s">
        <v>44</v>
      </c>
      <c r="P178" s="141">
        <f>O178*H178</f>
        <v>0</v>
      </c>
      <c r="Q178" s="141">
        <v>2.5236100000000001</v>
      </c>
      <c r="R178" s="141">
        <f>Q178*H178</f>
        <v>1.9835574600000001</v>
      </c>
      <c r="S178" s="141">
        <v>0</v>
      </c>
      <c r="T178" s="142">
        <f>S178*H178</f>
        <v>0</v>
      </c>
      <c r="AR178" s="143" t="s">
        <v>187</v>
      </c>
      <c r="AT178" s="143" t="s">
        <v>182</v>
      </c>
      <c r="AU178" s="143" t="s">
        <v>83</v>
      </c>
      <c r="AY178" s="18" t="s">
        <v>180</v>
      </c>
      <c r="BE178" s="144">
        <f>IF(N178="základní",J178,0)</f>
        <v>0</v>
      </c>
      <c r="BF178" s="144">
        <f>IF(N178="snížená",J178,0)</f>
        <v>0</v>
      </c>
      <c r="BG178" s="144">
        <f>IF(N178="zákl. přenesená",J178,0)</f>
        <v>0</v>
      </c>
      <c r="BH178" s="144">
        <f>IF(N178="sníž. přenesená",J178,0)</f>
        <v>0</v>
      </c>
      <c r="BI178" s="144">
        <f>IF(N178="nulová",J178,0)</f>
        <v>0</v>
      </c>
      <c r="BJ178" s="18" t="s">
        <v>81</v>
      </c>
      <c r="BK178" s="144">
        <f>ROUND(I178*H178,2)</f>
        <v>0</v>
      </c>
      <c r="BL178" s="18" t="s">
        <v>187</v>
      </c>
      <c r="BM178" s="143" t="s">
        <v>1114</v>
      </c>
    </row>
    <row r="179" spans="2:65" s="1" customFormat="1" ht="19.5">
      <c r="B179" s="33"/>
      <c r="D179" s="145" t="s">
        <v>189</v>
      </c>
      <c r="F179" s="146" t="s">
        <v>1115</v>
      </c>
      <c r="I179" s="147"/>
      <c r="L179" s="33"/>
      <c r="M179" s="148"/>
      <c r="T179" s="54"/>
      <c r="AT179" s="18" t="s">
        <v>189</v>
      </c>
      <c r="AU179" s="18" t="s">
        <v>83</v>
      </c>
    </row>
    <row r="180" spans="2:65" s="1" customFormat="1" ht="11.25">
      <c r="B180" s="33"/>
      <c r="D180" s="149" t="s">
        <v>191</v>
      </c>
      <c r="F180" s="150" t="s">
        <v>1116</v>
      </c>
      <c r="I180" s="147"/>
      <c r="L180" s="33"/>
      <c r="M180" s="148"/>
      <c r="T180" s="54"/>
      <c r="AT180" s="18" t="s">
        <v>191</v>
      </c>
      <c r="AU180" s="18" t="s">
        <v>83</v>
      </c>
    </row>
    <row r="181" spans="2:65" s="12" customFormat="1" ht="11.25">
      <c r="B181" s="151"/>
      <c r="D181" s="145" t="s">
        <v>193</v>
      </c>
      <c r="E181" s="152" t="s">
        <v>19</v>
      </c>
      <c r="F181" s="153" t="s">
        <v>1117</v>
      </c>
      <c r="H181" s="152" t="s">
        <v>19</v>
      </c>
      <c r="I181" s="154"/>
      <c r="L181" s="151"/>
      <c r="M181" s="155"/>
      <c r="T181" s="156"/>
      <c r="AT181" s="152" t="s">
        <v>193</v>
      </c>
      <c r="AU181" s="152" t="s">
        <v>83</v>
      </c>
      <c r="AV181" s="12" t="s">
        <v>81</v>
      </c>
      <c r="AW181" s="12" t="s">
        <v>35</v>
      </c>
      <c r="AX181" s="12" t="s">
        <v>73</v>
      </c>
      <c r="AY181" s="152" t="s">
        <v>180</v>
      </c>
    </row>
    <row r="182" spans="2:65" s="12" customFormat="1" ht="11.25">
      <c r="B182" s="151"/>
      <c r="D182" s="145" t="s">
        <v>193</v>
      </c>
      <c r="E182" s="152" t="s">
        <v>19</v>
      </c>
      <c r="F182" s="153" t="s">
        <v>1088</v>
      </c>
      <c r="H182" s="152" t="s">
        <v>19</v>
      </c>
      <c r="I182" s="154"/>
      <c r="L182" s="151"/>
      <c r="M182" s="155"/>
      <c r="T182" s="156"/>
      <c r="AT182" s="152" t="s">
        <v>193</v>
      </c>
      <c r="AU182" s="152" t="s">
        <v>83</v>
      </c>
      <c r="AV182" s="12" t="s">
        <v>81</v>
      </c>
      <c r="AW182" s="12" t="s">
        <v>35</v>
      </c>
      <c r="AX182" s="12" t="s">
        <v>73</v>
      </c>
      <c r="AY182" s="152" t="s">
        <v>180</v>
      </c>
    </row>
    <row r="183" spans="2:65" s="13" customFormat="1" ht="11.25">
      <c r="B183" s="157"/>
      <c r="D183" s="145" t="s">
        <v>193</v>
      </c>
      <c r="E183" s="158" t="s">
        <v>19</v>
      </c>
      <c r="F183" s="159" t="s">
        <v>1118</v>
      </c>
      <c r="H183" s="160">
        <v>0.78600000000000003</v>
      </c>
      <c r="I183" s="161"/>
      <c r="L183" s="157"/>
      <c r="M183" s="162"/>
      <c r="T183" s="163"/>
      <c r="AT183" s="158" t="s">
        <v>193</v>
      </c>
      <c r="AU183" s="158" t="s">
        <v>83</v>
      </c>
      <c r="AV183" s="13" t="s">
        <v>83</v>
      </c>
      <c r="AW183" s="13" t="s">
        <v>35</v>
      </c>
      <c r="AX183" s="13" t="s">
        <v>81</v>
      </c>
      <c r="AY183" s="158" t="s">
        <v>180</v>
      </c>
    </row>
    <row r="184" spans="2:65" s="1" customFormat="1" ht="24.2" customHeight="1">
      <c r="B184" s="33"/>
      <c r="C184" s="132" t="s">
        <v>280</v>
      </c>
      <c r="D184" s="132" t="s">
        <v>182</v>
      </c>
      <c r="E184" s="133" t="s">
        <v>1119</v>
      </c>
      <c r="F184" s="134" t="s">
        <v>1120</v>
      </c>
      <c r="G184" s="135" t="s">
        <v>185</v>
      </c>
      <c r="H184" s="136">
        <v>14.448</v>
      </c>
      <c r="I184" s="137"/>
      <c r="J184" s="138">
        <f>ROUND(I184*H184,2)</f>
        <v>0</v>
      </c>
      <c r="K184" s="134" t="s">
        <v>186</v>
      </c>
      <c r="L184" s="33"/>
      <c r="M184" s="139" t="s">
        <v>19</v>
      </c>
      <c r="N184" s="140" t="s">
        <v>44</v>
      </c>
      <c r="P184" s="141">
        <f>O184*H184</f>
        <v>0</v>
      </c>
      <c r="Q184" s="141">
        <v>2.5236100000000001</v>
      </c>
      <c r="R184" s="141">
        <f>Q184*H184</f>
        <v>36.461117280000003</v>
      </c>
      <c r="S184" s="141">
        <v>0</v>
      </c>
      <c r="T184" s="142">
        <f>S184*H184</f>
        <v>0</v>
      </c>
      <c r="AR184" s="143" t="s">
        <v>187</v>
      </c>
      <c r="AT184" s="143" t="s">
        <v>182</v>
      </c>
      <c r="AU184" s="143" t="s">
        <v>83</v>
      </c>
      <c r="AY184" s="18" t="s">
        <v>180</v>
      </c>
      <c r="BE184" s="144">
        <f>IF(N184="základní",J184,0)</f>
        <v>0</v>
      </c>
      <c r="BF184" s="144">
        <f>IF(N184="snížená",J184,0)</f>
        <v>0</v>
      </c>
      <c r="BG184" s="144">
        <f>IF(N184="zákl. přenesená",J184,0)</f>
        <v>0</v>
      </c>
      <c r="BH184" s="144">
        <f>IF(N184="sníž. přenesená",J184,0)</f>
        <v>0</v>
      </c>
      <c r="BI184" s="144">
        <f>IF(N184="nulová",J184,0)</f>
        <v>0</v>
      </c>
      <c r="BJ184" s="18" t="s">
        <v>81</v>
      </c>
      <c r="BK184" s="144">
        <f>ROUND(I184*H184,2)</f>
        <v>0</v>
      </c>
      <c r="BL184" s="18" t="s">
        <v>187</v>
      </c>
      <c r="BM184" s="143" t="s">
        <v>1121</v>
      </c>
    </row>
    <row r="185" spans="2:65" s="1" customFormat="1" ht="19.5">
      <c r="B185" s="33"/>
      <c r="D185" s="145" t="s">
        <v>189</v>
      </c>
      <c r="F185" s="146" t="s">
        <v>1122</v>
      </c>
      <c r="I185" s="147"/>
      <c r="L185" s="33"/>
      <c r="M185" s="148"/>
      <c r="T185" s="54"/>
      <c r="AT185" s="18" t="s">
        <v>189</v>
      </c>
      <c r="AU185" s="18" t="s">
        <v>83</v>
      </c>
    </row>
    <row r="186" spans="2:65" s="1" customFormat="1" ht="11.25">
      <c r="B186" s="33"/>
      <c r="D186" s="149" t="s">
        <v>191</v>
      </c>
      <c r="F186" s="150" t="s">
        <v>1123</v>
      </c>
      <c r="I186" s="147"/>
      <c r="L186" s="33"/>
      <c r="M186" s="148"/>
      <c r="T186" s="54"/>
      <c r="AT186" s="18" t="s">
        <v>191</v>
      </c>
      <c r="AU186" s="18" t="s">
        <v>83</v>
      </c>
    </row>
    <row r="187" spans="2:65" s="12" customFormat="1" ht="11.25">
      <c r="B187" s="151"/>
      <c r="D187" s="145" t="s">
        <v>193</v>
      </c>
      <c r="E187" s="152" t="s">
        <v>19</v>
      </c>
      <c r="F187" s="153" t="s">
        <v>1117</v>
      </c>
      <c r="H187" s="152" t="s">
        <v>19</v>
      </c>
      <c r="I187" s="154"/>
      <c r="L187" s="151"/>
      <c r="M187" s="155"/>
      <c r="T187" s="156"/>
      <c r="AT187" s="152" t="s">
        <v>193</v>
      </c>
      <c r="AU187" s="152" t="s">
        <v>83</v>
      </c>
      <c r="AV187" s="12" t="s">
        <v>81</v>
      </c>
      <c r="AW187" s="12" t="s">
        <v>35</v>
      </c>
      <c r="AX187" s="12" t="s">
        <v>73</v>
      </c>
      <c r="AY187" s="152" t="s">
        <v>180</v>
      </c>
    </row>
    <row r="188" spans="2:65" s="12" customFormat="1" ht="11.25">
      <c r="B188" s="151"/>
      <c r="D188" s="145" t="s">
        <v>193</v>
      </c>
      <c r="E188" s="152" t="s">
        <v>19</v>
      </c>
      <c r="F188" s="153" t="s">
        <v>1088</v>
      </c>
      <c r="H188" s="152" t="s">
        <v>19</v>
      </c>
      <c r="I188" s="154"/>
      <c r="L188" s="151"/>
      <c r="M188" s="155"/>
      <c r="T188" s="156"/>
      <c r="AT188" s="152" t="s">
        <v>193</v>
      </c>
      <c r="AU188" s="152" t="s">
        <v>83</v>
      </c>
      <c r="AV188" s="12" t="s">
        <v>81</v>
      </c>
      <c r="AW188" s="12" t="s">
        <v>35</v>
      </c>
      <c r="AX188" s="12" t="s">
        <v>73</v>
      </c>
      <c r="AY188" s="152" t="s">
        <v>180</v>
      </c>
    </row>
    <row r="189" spans="2:65" s="13" customFormat="1" ht="11.25">
      <c r="B189" s="157"/>
      <c r="D189" s="145" t="s">
        <v>193</v>
      </c>
      <c r="E189" s="158" t="s">
        <v>19</v>
      </c>
      <c r="F189" s="159" t="s">
        <v>1124</v>
      </c>
      <c r="H189" s="160">
        <v>10.71</v>
      </c>
      <c r="I189" s="161"/>
      <c r="L189" s="157"/>
      <c r="M189" s="162"/>
      <c r="T189" s="163"/>
      <c r="AT189" s="158" t="s">
        <v>193</v>
      </c>
      <c r="AU189" s="158" t="s">
        <v>83</v>
      </c>
      <c r="AV189" s="13" t="s">
        <v>83</v>
      </c>
      <c r="AW189" s="13" t="s">
        <v>35</v>
      </c>
      <c r="AX189" s="13" t="s">
        <v>73</v>
      </c>
      <c r="AY189" s="158" t="s">
        <v>180</v>
      </c>
    </row>
    <row r="190" spans="2:65" s="13" customFormat="1" ht="11.25">
      <c r="B190" s="157"/>
      <c r="D190" s="145" t="s">
        <v>193</v>
      </c>
      <c r="E190" s="158" t="s">
        <v>19</v>
      </c>
      <c r="F190" s="159" t="s">
        <v>1125</v>
      </c>
      <c r="H190" s="160">
        <v>3.738</v>
      </c>
      <c r="I190" s="161"/>
      <c r="L190" s="157"/>
      <c r="M190" s="162"/>
      <c r="T190" s="163"/>
      <c r="AT190" s="158" t="s">
        <v>193</v>
      </c>
      <c r="AU190" s="158" t="s">
        <v>83</v>
      </c>
      <c r="AV190" s="13" t="s">
        <v>83</v>
      </c>
      <c r="AW190" s="13" t="s">
        <v>35</v>
      </c>
      <c r="AX190" s="13" t="s">
        <v>73</v>
      </c>
      <c r="AY190" s="158" t="s">
        <v>180</v>
      </c>
    </row>
    <row r="191" spans="2:65" s="14" customFormat="1" ht="11.25">
      <c r="B191" s="164"/>
      <c r="D191" s="145" t="s">
        <v>193</v>
      </c>
      <c r="E191" s="165" t="s">
        <v>19</v>
      </c>
      <c r="F191" s="166" t="s">
        <v>264</v>
      </c>
      <c r="H191" s="167">
        <v>14.448</v>
      </c>
      <c r="I191" s="168"/>
      <c r="L191" s="164"/>
      <c r="M191" s="169"/>
      <c r="T191" s="170"/>
      <c r="AT191" s="165" t="s">
        <v>193</v>
      </c>
      <c r="AU191" s="165" t="s">
        <v>83</v>
      </c>
      <c r="AV191" s="14" t="s">
        <v>187</v>
      </c>
      <c r="AW191" s="14" t="s">
        <v>35</v>
      </c>
      <c r="AX191" s="14" t="s">
        <v>81</v>
      </c>
      <c r="AY191" s="165" t="s">
        <v>180</v>
      </c>
    </row>
    <row r="192" spans="2:65" s="1" customFormat="1" ht="24.2" customHeight="1">
      <c r="B192" s="33"/>
      <c r="C192" s="132" t="s">
        <v>290</v>
      </c>
      <c r="D192" s="132" t="s">
        <v>182</v>
      </c>
      <c r="E192" s="133" t="s">
        <v>1126</v>
      </c>
      <c r="F192" s="134" t="s">
        <v>1127</v>
      </c>
      <c r="G192" s="135" t="s">
        <v>185</v>
      </c>
      <c r="H192" s="136">
        <v>1.706</v>
      </c>
      <c r="I192" s="137"/>
      <c r="J192" s="138">
        <f>ROUND(I192*H192,2)</f>
        <v>0</v>
      </c>
      <c r="K192" s="134" t="s">
        <v>186</v>
      </c>
      <c r="L192" s="33"/>
      <c r="M192" s="139" t="s">
        <v>19</v>
      </c>
      <c r="N192" s="140" t="s">
        <v>44</v>
      </c>
      <c r="P192" s="141">
        <f>O192*H192</f>
        <v>0</v>
      </c>
      <c r="Q192" s="141">
        <v>2.5018699999999998</v>
      </c>
      <c r="R192" s="141">
        <f>Q192*H192</f>
        <v>4.2681902199999993</v>
      </c>
      <c r="S192" s="141">
        <v>0</v>
      </c>
      <c r="T192" s="142">
        <f>S192*H192</f>
        <v>0</v>
      </c>
      <c r="AR192" s="143" t="s">
        <v>187</v>
      </c>
      <c r="AT192" s="143" t="s">
        <v>182</v>
      </c>
      <c r="AU192" s="143" t="s">
        <v>83</v>
      </c>
      <c r="AY192" s="18" t="s">
        <v>180</v>
      </c>
      <c r="BE192" s="144">
        <f>IF(N192="základní",J192,0)</f>
        <v>0</v>
      </c>
      <c r="BF192" s="144">
        <f>IF(N192="snížená",J192,0)</f>
        <v>0</v>
      </c>
      <c r="BG192" s="144">
        <f>IF(N192="zákl. přenesená",J192,0)</f>
        <v>0</v>
      </c>
      <c r="BH192" s="144">
        <f>IF(N192="sníž. přenesená",J192,0)</f>
        <v>0</v>
      </c>
      <c r="BI192" s="144">
        <f>IF(N192="nulová",J192,0)</f>
        <v>0</v>
      </c>
      <c r="BJ192" s="18" t="s">
        <v>81</v>
      </c>
      <c r="BK192" s="144">
        <f>ROUND(I192*H192,2)</f>
        <v>0</v>
      </c>
      <c r="BL192" s="18" t="s">
        <v>187</v>
      </c>
      <c r="BM192" s="143" t="s">
        <v>1128</v>
      </c>
    </row>
    <row r="193" spans="2:65" s="1" customFormat="1" ht="19.5">
      <c r="B193" s="33"/>
      <c r="D193" s="145" t="s">
        <v>189</v>
      </c>
      <c r="F193" s="146" t="s">
        <v>1129</v>
      </c>
      <c r="I193" s="147"/>
      <c r="L193" s="33"/>
      <c r="M193" s="148"/>
      <c r="T193" s="54"/>
      <c r="AT193" s="18" t="s">
        <v>189</v>
      </c>
      <c r="AU193" s="18" t="s">
        <v>83</v>
      </c>
    </row>
    <row r="194" spans="2:65" s="1" customFormat="1" ht="11.25">
      <c r="B194" s="33"/>
      <c r="D194" s="149" t="s">
        <v>191</v>
      </c>
      <c r="F194" s="150" t="s">
        <v>1130</v>
      </c>
      <c r="I194" s="147"/>
      <c r="L194" s="33"/>
      <c r="M194" s="148"/>
      <c r="T194" s="54"/>
      <c r="AT194" s="18" t="s">
        <v>191</v>
      </c>
      <c r="AU194" s="18" t="s">
        <v>83</v>
      </c>
    </row>
    <row r="195" spans="2:65" s="12" customFormat="1" ht="11.25">
      <c r="B195" s="151"/>
      <c r="D195" s="145" t="s">
        <v>193</v>
      </c>
      <c r="E195" s="152" t="s">
        <v>19</v>
      </c>
      <c r="F195" s="153" t="s">
        <v>1117</v>
      </c>
      <c r="H195" s="152" t="s">
        <v>19</v>
      </c>
      <c r="I195" s="154"/>
      <c r="L195" s="151"/>
      <c r="M195" s="155"/>
      <c r="T195" s="156"/>
      <c r="AT195" s="152" t="s">
        <v>193</v>
      </c>
      <c r="AU195" s="152" t="s">
        <v>83</v>
      </c>
      <c r="AV195" s="12" t="s">
        <v>81</v>
      </c>
      <c r="AW195" s="12" t="s">
        <v>35</v>
      </c>
      <c r="AX195" s="12" t="s">
        <v>73</v>
      </c>
      <c r="AY195" s="152" t="s">
        <v>180</v>
      </c>
    </row>
    <row r="196" spans="2:65" s="12" customFormat="1" ht="11.25">
      <c r="B196" s="151"/>
      <c r="D196" s="145" t="s">
        <v>193</v>
      </c>
      <c r="E196" s="152" t="s">
        <v>19</v>
      </c>
      <c r="F196" s="153" t="s">
        <v>1088</v>
      </c>
      <c r="H196" s="152" t="s">
        <v>19</v>
      </c>
      <c r="I196" s="154"/>
      <c r="L196" s="151"/>
      <c r="M196" s="155"/>
      <c r="T196" s="156"/>
      <c r="AT196" s="152" t="s">
        <v>193</v>
      </c>
      <c r="AU196" s="152" t="s">
        <v>83</v>
      </c>
      <c r="AV196" s="12" t="s">
        <v>81</v>
      </c>
      <c r="AW196" s="12" t="s">
        <v>35</v>
      </c>
      <c r="AX196" s="12" t="s">
        <v>73</v>
      </c>
      <c r="AY196" s="152" t="s">
        <v>180</v>
      </c>
    </row>
    <row r="197" spans="2:65" s="13" customFormat="1" ht="11.25">
      <c r="B197" s="157"/>
      <c r="D197" s="145" t="s">
        <v>193</v>
      </c>
      <c r="E197" s="158" t="s">
        <v>19</v>
      </c>
      <c r="F197" s="159" t="s">
        <v>1131</v>
      </c>
      <c r="H197" s="160">
        <v>1.706</v>
      </c>
      <c r="I197" s="161"/>
      <c r="L197" s="157"/>
      <c r="M197" s="162"/>
      <c r="T197" s="163"/>
      <c r="AT197" s="158" t="s">
        <v>193</v>
      </c>
      <c r="AU197" s="158" t="s">
        <v>83</v>
      </c>
      <c r="AV197" s="13" t="s">
        <v>83</v>
      </c>
      <c r="AW197" s="13" t="s">
        <v>35</v>
      </c>
      <c r="AX197" s="13" t="s">
        <v>81</v>
      </c>
      <c r="AY197" s="158" t="s">
        <v>180</v>
      </c>
    </row>
    <row r="198" spans="2:65" s="11" customFormat="1" ht="22.9" customHeight="1">
      <c r="B198" s="120"/>
      <c r="D198" s="121" t="s">
        <v>72</v>
      </c>
      <c r="E198" s="130" t="s">
        <v>203</v>
      </c>
      <c r="F198" s="130" t="s">
        <v>253</v>
      </c>
      <c r="I198" s="123"/>
      <c r="J198" s="131">
        <f>BK198</f>
        <v>0</v>
      </c>
      <c r="L198" s="120"/>
      <c r="M198" s="125"/>
      <c r="P198" s="126">
        <f>SUM(P199:P256)</f>
        <v>0</v>
      </c>
      <c r="R198" s="126">
        <f>SUM(R199:R256)</f>
        <v>32.2363766</v>
      </c>
      <c r="T198" s="127">
        <f>SUM(T199:T256)</f>
        <v>0</v>
      </c>
      <c r="AR198" s="121" t="s">
        <v>81</v>
      </c>
      <c r="AT198" s="128" t="s">
        <v>72</v>
      </c>
      <c r="AU198" s="128" t="s">
        <v>81</v>
      </c>
      <c r="AY198" s="121" t="s">
        <v>180</v>
      </c>
      <c r="BK198" s="129">
        <f>SUM(BK199:BK256)</f>
        <v>0</v>
      </c>
    </row>
    <row r="199" spans="2:65" s="1" customFormat="1" ht="33" customHeight="1">
      <c r="B199" s="33"/>
      <c r="C199" s="132" t="s">
        <v>302</v>
      </c>
      <c r="D199" s="132" t="s">
        <v>182</v>
      </c>
      <c r="E199" s="133" t="s">
        <v>1132</v>
      </c>
      <c r="F199" s="134" t="s">
        <v>1133</v>
      </c>
      <c r="G199" s="135" t="s">
        <v>257</v>
      </c>
      <c r="H199" s="136">
        <v>2.2000000000000002</v>
      </c>
      <c r="I199" s="137"/>
      <c r="J199" s="138">
        <f>ROUND(I199*H199,2)</f>
        <v>0</v>
      </c>
      <c r="K199" s="134" t="s">
        <v>186</v>
      </c>
      <c r="L199" s="33"/>
      <c r="M199" s="139" t="s">
        <v>19</v>
      </c>
      <c r="N199" s="140" t="s">
        <v>44</v>
      </c>
      <c r="P199" s="141">
        <f>O199*H199</f>
        <v>0</v>
      </c>
      <c r="Q199" s="141">
        <v>0.39723000000000003</v>
      </c>
      <c r="R199" s="141">
        <f>Q199*H199</f>
        <v>0.87390600000000018</v>
      </c>
      <c r="S199" s="141">
        <v>0</v>
      </c>
      <c r="T199" s="142">
        <f>S199*H199</f>
        <v>0</v>
      </c>
      <c r="AR199" s="143" t="s">
        <v>187</v>
      </c>
      <c r="AT199" s="143" t="s">
        <v>182</v>
      </c>
      <c r="AU199" s="143" t="s">
        <v>83</v>
      </c>
      <c r="AY199" s="18" t="s">
        <v>180</v>
      </c>
      <c r="BE199" s="144">
        <f>IF(N199="základní",J199,0)</f>
        <v>0</v>
      </c>
      <c r="BF199" s="144">
        <f>IF(N199="snížená",J199,0)</f>
        <v>0</v>
      </c>
      <c r="BG199" s="144">
        <f>IF(N199="zákl. přenesená",J199,0)</f>
        <v>0</v>
      </c>
      <c r="BH199" s="144">
        <f>IF(N199="sníž. přenesená",J199,0)</f>
        <v>0</v>
      </c>
      <c r="BI199" s="144">
        <f>IF(N199="nulová",J199,0)</f>
        <v>0</v>
      </c>
      <c r="BJ199" s="18" t="s">
        <v>81</v>
      </c>
      <c r="BK199" s="144">
        <f>ROUND(I199*H199,2)</f>
        <v>0</v>
      </c>
      <c r="BL199" s="18" t="s">
        <v>187</v>
      </c>
      <c r="BM199" s="143" t="s">
        <v>1134</v>
      </c>
    </row>
    <row r="200" spans="2:65" s="1" customFormat="1" ht="19.5">
      <c r="B200" s="33"/>
      <c r="D200" s="145" t="s">
        <v>189</v>
      </c>
      <c r="F200" s="146" t="s">
        <v>1135</v>
      </c>
      <c r="I200" s="147"/>
      <c r="L200" s="33"/>
      <c r="M200" s="148"/>
      <c r="T200" s="54"/>
      <c r="AT200" s="18" t="s">
        <v>189</v>
      </c>
      <c r="AU200" s="18" t="s">
        <v>83</v>
      </c>
    </row>
    <row r="201" spans="2:65" s="1" customFormat="1" ht="11.25">
      <c r="B201" s="33"/>
      <c r="D201" s="149" t="s">
        <v>191</v>
      </c>
      <c r="F201" s="150" t="s">
        <v>1136</v>
      </c>
      <c r="I201" s="147"/>
      <c r="L201" s="33"/>
      <c r="M201" s="148"/>
      <c r="T201" s="54"/>
      <c r="AT201" s="18" t="s">
        <v>191</v>
      </c>
      <c r="AU201" s="18" t="s">
        <v>83</v>
      </c>
    </row>
    <row r="202" spans="2:65" s="12" customFormat="1" ht="11.25">
      <c r="B202" s="151"/>
      <c r="D202" s="145" t="s">
        <v>193</v>
      </c>
      <c r="E202" s="152" t="s">
        <v>19</v>
      </c>
      <c r="F202" s="153" t="s">
        <v>1137</v>
      </c>
      <c r="H202" s="152" t="s">
        <v>19</v>
      </c>
      <c r="I202" s="154"/>
      <c r="L202" s="151"/>
      <c r="M202" s="155"/>
      <c r="T202" s="156"/>
      <c r="AT202" s="152" t="s">
        <v>193</v>
      </c>
      <c r="AU202" s="152" t="s">
        <v>83</v>
      </c>
      <c r="AV202" s="12" t="s">
        <v>81</v>
      </c>
      <c r="AW202" s="12" t="s">
        <v>35</v>
      </c>
      <c r="AX202" s="12" t="s">
        <v>73</v>
      </c>
      <c r="AY202" s="152" t="s">
        <v>180</v>
      </c>
    </row>
    <row r="203" spans="2:65" s="13" customFormat="1" ht="11.25">
      <c r="B203" s="157"/>
      <c r="D203" s="145" t="s">
        <v>193</v>
      </c>
      <c r="E203" s="158" t="s">
        <v>19</v>
      </c>
      <c r="F203" s="159" t="s">
        <v>1138</v>
      </c>
      <c r="H203" s="160">
        <v>2.2000000000000002</v>
      </c>
      <c r="I203" s="161"/>
      <c r="L203" s="157"/>
      <c r="M203" s="162"/>
      <c r="T203" s="163"/>
      <c r="AT203" s="158" t="s">
        <v>193</v>
      </c>
      <c r="AU203" s="158" t="s">
        <v>83</v>
      </c>
      <c r="AV203" s="13" t="s">
        <v>83</v>
      </c>
      <c r="AW203" s="13" t="s">
        <v>35</v>
      </c>
      <c r="AX203" s="13" t="s">
        <v>81</v>
      </c>
      <c r="AY203" s="158" t="s">
        <v>180</v>
      </c>
    </row>
    <row r="204" spans="2:65" s="1" customFormat="1" ht="33" customHeight="1">
      <c r="B204" s="33"/>
      <c r="C204" s="132" t="s">
        <v>309</v>
      </c>
      <c r="D204" s="132" t="s">
        <v>182</v>
      </c>
      <c r="E204" s="133" t="s">
        <v>1139</v>
      </c>
      <c r="F204" s="134" t="s">
        <v>1140</v>
      </c>
      <c r="G204" s="135" t="s">
        <v>185</v>
      </c>
      <c r="H204" s="136">
        <v>8.82</v>
      </c>
      <c r="I204" s="137"/>
      <c r="J204" s="138">
        <f>ROUND(I204*H204,2)</f>
        <v>0</v>
      </c>
      <c r="K204" s="134" t="s">
        <v>186</v>
      </c>
      <c r="L204" s="33"/>
      <c r="M204" s="139" t="s">
        <v>19</v>
      </c>
      <c r="N204" s="140" t="s">
        <v>44</v>
      </c>
      <c r="P204" s="141">
        <f>O204*H204</f>
        <v>0</v>
      </c>
      <c r="Q204" s="141">
        <v>0.17677999999999999</v>
      </c>
      <c r="R204" s="141">
        <f>Q204*H204</f>
        <v>1.5591995999999999</v>
      </c>
      <c r="S204" s="141">
        <v>0</v>
      </c>
      <c r="T204" s="142">
        <f>S204*H204</f>
        <v>0</v>
      </c>
      <c r="AR204" s="143" t="s">
        <v>187</v>
      </c>
      <c r="AT204" s="143" t="s">
        <v>182</v>
      </c>
      <c r="AU204" s="143" t="s">
        <v>83</v>
      </c>
      <c r="AY204" s="18" t="s">
        <v>180</v>
      </c>
      <c r="BE204" s="144">
        <f>IF(N204="základní",J204,0)</f>
        <v>0</v>
      </c>
      <c r="BF204" s="144">
        <f>IF(N204="snížená",J204,0)</f>
        <v>0</v>
      </c>
      <c r="BG204" s="144">
        <f>IF(N204="zákl. přenesená",J204,0)</f>
        <v>0</v>
      </c>
      <c r="BH204" s="144">
        <f>IF(N204="sníž. přenesená",J204,0)</f>
        <v>0</v>
      </c>
      <c r="BI204" s="144">
        <f>IF(N204="nulová",J204,0)</f>
        <v>0</v>
      </c>
      <c r="BJ204" s="18" t="s">
        <v>81</v>
      </c>
      <c r="BK204" s="144">
        <f>ROUND(I204*H204,2)</f>
        <v>0</v>
      </c>
      <c r="BL204" s="18" t="s">
        <v>187</v>
      </c>
      <c r="BM204" s="143" t="s">
        <v>1141</v>
      </c>
    </row>
    <row r="205" spans="2:65" s="1" customFormat="1" ht="11.25">
      <c r="B205" s="33"/>
      <c r="D205" s="145" t="s">
        <v>189</v>
      </c>
      <c r="F205" s="146" t="s">
        <v>1142</v>
      </c>
      <c r="I205" s="147"/>
      <c r="L205" s="33"/>
      <c r="M205" s="148"/>
      <c r="T205" s="54"/>
      <c r="AT205" s="18" t="s">
        <v>189</v>
      </c>
      <c r="AU205" s="18" t="s">
        <v>83</v>
      </c>
    </row>
    <row r="206" spans="2:65" s="1" customFormat="1" ht="11.25">
      <c r="B206" s="33"/>
      <c r="D206" s="149" t="s">
        <v>191</v>
      </c>
      <c r="F206" s="150" t="s">
        <v>1143</v>
      </c>
      <c r="I206" s="147"/>
      <c r="L206" s="33"/>
      <c r="M206" s="148"/>
      <c r="T206" s="54"/>
      <c r="AT206" s="18" t="s">
        <v>191</v>
      </c>
      <c r="AU206" s="18" t="s">
        <v>83</v>
      </c>
    </row>
    <row r="207" spans="2:65" s="12" customFormat="1" ht="11.25">
      <c r="B207" s="151"/>
      <c r="D207" s="145" t="s">
        <v>193</v>
      </c>
      <c r="E207" s="152" t="s">
        <v>19</v>
      </c>
      <c r="F207" s="153" t="s">
        <v>1144</v>
      </c>
      <c r="H207" s="152" t="s">
        <v>19</v>
      </c>
      <c r="I207" s="154"/>
      <c r="L207" s="151"/>
      <c r="M207" s="155"/>
      <c r="T207" s="156"/>
      <c r="AT207" s="152" t="s">
        <v>193</v>
      </c>
      <c r="AU207" s="152" t="s">
        <v>83</v>
      </c>
      <c r="AV207" s="12" t="s">
        <v>81</v>
      </c>
      <c r="AW207" s="12" t="s">
        <v>35</v>
      </c>
      <c r="AX207" s="12" t="s">
        <v>73</v>
      </c>
      <c r="AY207" s="152" t="s">
        <v>180</v>
      </c>
    </row>
    <row r="208" spans="2:65" s="13" customFormat="1" ht="11.25">
      <c r="B208" s="157"/>
      <c r="D208" s="145" t="s">
        <v>193</v>
      </c>
      <c r="E208" s="158" t="s">
        <v>19</v>
      </c>
      <c r="F208" s="159" t="s">
        <v>1145</v>
      </c>
      <c r="H208" s="160">
        <v>8.82</v>
      </c>
      <c r="I208" s="161"/>
      <c r="L208" s="157"/>
      <c r="M208" s="162"/>
      <c r="T208" s="163"/>
      <c r="AT208" s="158" t="s">
        <v>193</v>
      </c>
      <c r="AU208" s="158" t="s">
        <v>83</v>
      </c>
      <c r="AV208" s="13" t="s">
        <v>83</v>
      </c>
      <c r="AW208" s="13" t="s">
        <v>35</v>
      </c>
      <c r="AX208" s="13" t="s">
        <v>81</v>
      </c>
      <c r="AY208" s="158" t="s">
        <v>180</v>
      </c>
    </row>
    <row r="209" spans="2:65" s="1" customFormat="1" ht="24.2" customHeight="1">
      <c r="B209" s="33"/>
      <c r="C209" s="132" t="s">
        <v>335</v>
      </c>
      <c r="D209" s="132" t="s">
        <v>182</v>
      </c>
      <c r="E209" s="133" t="s">
        <v>1146</v>
      </c>
      <c r="F209" s="134" t="s">
        <v>1147</v>
      </c>
      <c r="G209" s="135" t="s">
        <v>185</v>
      </c>
      <c r="H209" s="136">
        <v>0.57799999999999996</v>
      </c>
      <c r="I209" s="137"/>
      <c r="J209" s="138">
        <f>ROUND(I209*H209,2)</f>
        <v>0</v>
      </c>
      <c r="K209" s="134" t="s">
        <v>186</v>
      </c>
      <c r="L209" s="33"/>
      <c r="M209" s="139" t="s">
        <v>19</v>
      </c>
      <c r="N209" s="140" t="s">
        <v>44</v>
      </c>
      <c r="P209" s="141">
        <f>O209*H209</f>
        <v>0</v>
      </c>
      <c r="Q209" s="141">
        <v>2.5018699999999998</v>
      </c>
      <c r="R209" s="141">
        <f>Q209*H209</f>
        <v>1.4460808599999997</v>
      </c>
      <c r="S209" s="141">
        <v>0</v>
      </c>
      <c r="T209" s="142">
        <f>S209*H209</f>
        <v>0</v>
      </c>
      <c r="AR209" s="143" t="s">
        <v>187</v>
      </c>
      <c r="AT209" s="143" t="s">
        <v>182</v>
      </c>
      <c r="AU209" s="143" t="s">
        <v>83</v>
      </c>
      <c r="AY209" s="18" t="s">
        <v>180</v>
      </c>
      <c r="BE209" s="144">
        <f>IF(N209="základní",J209,0)</f>
        <v>0</v>
      </c>
      <c r="BF209" s="144">
        <f>IF(N209="snížená",J209,0)</f>
        <v>0</v>
      </c>
      <c r="BG209" s="144">
        <f>IF(N209="zákl. přenesená",J209,0)</f>
        <v>0</v>
      </c>
      <c r="BH209" s="144">
        <f>IF(N209="sníž. přenesená",J209,0)</f>
        <v>0</v>
      </c>
      <c r="BI209" s="144">
        <f>IF(N209="nulová",J209,0)</f>
        <v>0</v>
      </c>
      <c r="BJ209" s="18" t="s">
        <v>81</v>
      </c>
      <c r="BK209" s="144">
        <f>ROUND(I209*H209,2)</f>
        <v>0</v>
      </c>
      <c r="BL209" s="18" t="s">
        <v>187</v>
      </c>
      <c r="BM209" s="143" t="s">
        <v>1148</v>
      </c>
    </row>
    <row r="210" spans="2:65" s="1" customFormat="1" ht="19.5">
      <c r="B210" s="33"/>
      <c r="D210" s="145" t="s">
        <v>189</v>
      </c>
      <c r="F210" s="146" t="s">
        <v>1149</v>
      </c>
      <c r="I210" s="147"/>
      <c r="L210" s="33"/>
      <c r="M210" s="148"/>
      <c r="T210" s="54"/>
      <c r="AT210" s="18" t="s">
        <v>189</v>
      </c>
      <c r="AU210" s="18" t="s">
        <v>83</v>
      </c>
    </row>
    <row r="211" spans="2:65" s="1" customFormat="1" ht="11.25">
      <c r="B211" s="33"/>
      <c r="D211" s="149" t="s">
        <v>191</v>
      </c>
      <c r="F211" s="150" t="s">
        <v>1150</v>
      </c>
      <c r="I211" s="147"/>
      <c r="L211" s="33"/>
      <c r="M211" s="148"/>
      <c r="T211" s="54"/>
      <c r="AT211" s="18" t="s">
        <v>191</v>
      </c>
      <c r="AU211" s="18" t="s">
        <v>83</v>
      </c>
    </row>
    <row r="212" spans="2:65" s="12" customFormat="1" ht="11.25">
      <c r="B212" s="151"/>
      <c r="D212" s="145" t="s">
        <v>193</v>
      </c>
      <c r="E212" s="152" t="s">
        <v>19</v>
      </c>
      <c r="F212" s="153" t="s">
        <v>1137</v>
      </c>
      <c r="H212" s="152" t="s">
        <v>19</v>
      </c>
      <c r="I212" s="154"/>
      <c r="L212" s="151"/>
      <c r="M212" s="155"/>
      <c r="T212" s="156"/>
      <c r="AT212" s="152" t="s">
        <v>193</v>
      </c>
      <c r="AU212" s="152" t="s">
        <v>83</v>
      </c>
      <c r="AV212" s="12" t="s">
        <v>81</v>
      </c>
      <c r="AW212" s="12" t="s">
        <v>35</v>
      </c>
      <c r="AX212" s="12" t="s">
        <v>73</v>
      </c>
      <c r="AY212" s="152" t="s">
        <v>180</v>
      </c>
    </row>
    <row r="213" spans="2:65" s="13" customFormat="1" ht="11.25">
      <c r="B213" s="157"/>
      <c r="D213" s="145" t="s">
        <v>193</v>
      </c>
      <c r="E213" s="158" t="s">
        <v>19</v>
      </c>
      <c r="F213" s="159" t="s">
        <v>1151</v>
      </c>
      <c r="H213" s="160">
        <v>0.57799999999999996</v>
      </c>
      <c r="I213" s="161"/>
      <c r="L213" s="157"/>
      <c r="M213" s="162"/>
      <c r="T213" s="163"/>
      <c r="AT213" s="158" t="s">
        <v>193</v>
      </c>
      <c r="AU213" s="158" t="s">
        <v>83</v>
      </c>
      <c r="AV213" s="13" t="s">
        <v>83</v>
      </c>
      <c r="AW213" s="13" t="s">
        <v>35</v>
      </c>
      <c r="AX213" s="13" t="s">
        <v>81</v>
      </c>
      <c r="AY213" s="158" t="s">
        <v>180</v>
      </c>
    </row>
    <row r="214" spans="2:65" s="1" customFormat="1" ht="16.5" customHeight="1">
      <c r="B214" s="33"/>
      <c r="C214" s="132" t="s">
        <v>343</v>
      </c>
      <c r="D214" s="132" t="s">
        <v>182</v>
      </c>
      <c r="E214" s="133" t="s">
        <v>1152</v>
      </c>
      <c r="F214" s="134" t="s">
        <v>1153</v>
      </c>
      <c r="G214" s="135" t="s">
        <v>225</v>
      </c>
      <c r="H214" s="136">
        <v>1.4E-2</v>
      </c>
      <c r="I214" s="137"/>
      <c r="J214" s="138">
        <f>ROUND(I214*H214,2)</f>
        <v>0</v>
      </c>
      <c r="K214" s="134" t="s">
        <v>186</v>
      </c>
      <c r="L214" s="33"/>
      <c r="M214" s="139" t="s">
        <v>19</v>
      </c>
      <c r="N214" s="140" t="s">
        <v>44</v>
      </c>
      <c r="P214" s="141">
        <f>O214*H214</f>
        <v>0</v>
      </c>
      <c r="Q214" s="141">
        <v>1.04922</v>
      </c>
      <c r="R214" s="141">
        <f>Q214*H214</f>
        <v>1.468908E-2</v>
      </c>
      <c r="S214" s="141">
        <v>0</v>
      </c>
      <c r="T214" s="142">
        <f>S214*H214</f>
        <v>0</v>
      </c>
      <c r="AR214" s="143" t="s">
        <v>187</v>
      </c>
      <c r="AT214" s="143" t="s">
        <v>182</v>
      </c>
      <c r="AU214" s="143" t="s">
        <v>83</v>
      </c>
      <c r="AY214" s="18" t="s">
        <v>180</v>
      </c>
      <c r="BE214" s="144">
        <f>IF(N214="základní",J214,0)</f>
        <v>0</v>
      </c>
      <c r="BF214" s="144">
        <f>IF(N214="snížená",J214,0)</f>
        <v>0</v>
      </c>
      <c r="BG214" s="144">
        <f>IF(N214="zákl. přenesená",J214,0)</f>
        <v>0</v>
      </c>
      <c r="BH214" s="144">
        <f>IF(N214="sníž. přenesená",J214,0)</f>
        <v>0</v>
      </c>
      <c r="BI214" s="144">
        <f>IF(N214="nulová",J214,0)</f>
        <v>0</v>
      </c>
      <c r="BJ214" s="18" t="s">
        <v>81</v>
      </c>
      <c r="BK214" s="144">
        <f>ROUND(I214*H214,2)</f>
        <v>0</v>
      </c>
      <c r="BL214" s="18" t="s">
        <v>187</v>
      </c>
      <c r="BM214" s="143" t="s">
        <v>1154</v>
      </c>
    </row>
    <row r="215" spans="2:65" s="1" customFormat="1" ht="29.25">
      <c r="B215" s="33"/>
      <c r="D215" s="145" t="s">
        <v>189</v>
      </c>
      <c r="F215" s="146" t="s">
        <v>1155</v>
      </c>
      <c r="I215" s="147"/>
      <c r="L215" s="33"/>
      <c r="M215" s="148"/>
      <c r="T215" s="54"/>
      <c r="AT215" s="18" t="s">
        <v>189</v>
      </c>
      <c r="AU215" s="18" t="s">
        <v>83</v>
      </c>
    </row>
    <row r="216" spans="2:65" s="1" customFormat="1" ht="11.25">
      <c r="B216" s="33"/>
      <c r="D216" s="149" t="s">
        <v>191</v>
      </c>
      <c r="F216" s="150" t="s">
        <v>1156</v>
      </c>
      <c r="I216" s="147"/>
      <c r="L216" s="33"/>
      <c r="M216" s="148"/>
      <c r="T216" s="54"/>
      <c r="AT216" s="18" t="s">
        <v>191</v>
      </c>
      <c r="AU216" s="18" t="s">
        <v>83</v>
      </c>
    </row>
    <row r="217" spans="2:65" s="13" customFormat="1" ht="11.25">
      <c r="B217" s="157"/>
      <c r="D217" s="145" t="s">
        <v>193</v>
      </c>
      <c r="F217" s="159" t="s">
        <v>1157</v>
      </c>
      <c r="H217" s="160">
        <v>1.4E-2</v>
      </c>
      <c r="I217" s="161"/>
      <c r="L217" s="157"/>
      <c r="M217" s="162"/>
      <c r="T217" s="163"/>
      <c r="AT217" s="158" t="s">
        <v>193</v>
      </c>
      <c r="AU217" s="158" t="s">
        <v>83</v>
      </c>
      <c r="AV217" s="13" t="s">
        <v>83</v>
      </c>
      <c r="AW217" s="13" t="s">
        <v>4</v>
      </c>
      <c r="AX217" s="13" t="s">
        <v>81</v>
      </c>
      <c r="AY217" s="158" t="s">
        <v>180</v>
      </c>
    </row>
    <row r="218" spans="2:65" s="1" customFormat="1" ht="16.5" customHeight="1">
      <c r="B218" s="33"/>
      <c r="C218" s="132" t="s">
        <v>352</v>
      </c>
      <c r="D218" s="132" t="s">
        <v>182</v>
      </c>
      <c r="E218" s="133" t="s">
        <v>1158</v>
      </c>
      <c r="F218" s="134" t="s">
        <v>1159</v>
      </c>
      <c r="G218" s="135" t="s">
        <v>225</v>
      </c>
      <c r="H218" s="136">
        <v>2.3E-2</v>
      </c>
      <c r="I218" s="137"/>
      <c r="J218" s="138">
        <f>ROUND(I218*H218,2)</f>
        <v>0</v>
      </c>
      <c r="K218" s="134" t="s">
        <v>186</v>
      </c>
      <c r="L218" s="33"/>
      <c r="M218" s="139" t="s">
        <v>19</v>
      </c>
      <c r="N218" s="140" t="s">
        <v>44</v>
      </c>
      <c r="P218" s="141">
        <f>O218*H218</f>
        <v>0</v>
      </c>
      <c r="Q218" s="141">
        <v>1.06277</v>
      </c>
      <c r="R218" s="141">
        <f>Q218*H218</f>
        <v>2.444371E-2</v>
      </c>
      <c r="S218" s="141">
        <v>0</v>
      </c>
      <c r="T218" s="142">
        <f>S218*H218</f>
        <v>0</v>
      </c>
      <c r="AR218" s="143" t="s">
        <v>187</v>
      </c>
      <c r="AT218" s="143" t="s">
        <v>182</v>
      </c>
      <c r="AU218" s="143" t="s">
        <v>83</v>
      </c>
      <c r="AY218" s="18" t="s">
        <v>180</v>
      </c>
      <c r="BE218" s="144">
        <f>IF(N218="základní",J218,0)</f>
        <v>0</v>
      </c>
      <c r="BF218" s="144">
        <f>IF(N218="snížená",J218,0)</f>
        <v>0</v>
      </c>
      <c r="BG218" s="144">
        <f>IF(N218="zákl. přenesená",J218,0)</f>
        <v>0</v>
      </c>
      <c r="BH218" s="144">
        <f>IF(N218="sníž. přenesená",J218,0)</f>
        <v>0</v>
      </c>
      <c r="BI218" s="144">
        <f>IF(N218="nulová",J218,0)</f>
        <v>0</v>
      </c>
      <c r="BJ218" s="18" t="s">
        <v>81</v>
      </c>
      <c r="BK218" s="144">
        <f>ROUND(I218*H218,2)</f>
        <v>0</v>
      </c>
      <c r="BL218" s="18" t="s">
        <v>187</v>
      </c>
      <c r="BM218" s="143" t="s">
        <v>1160</v>
      </c>
    </row>
    <row r="219" spans="2:65" s="1" customFormat="1" ht="29.25">
      <c r="B219" s="33"/>
      <c r="D219" s="145" t="s">
        <v>189</v>
      </c>
      <c r="F219" s="146" t="s">
        <v>1161</v>
      </c>
      <c r="I219" s="147"/>
      <c r="L219" s="33"/>
      <c r="M219" s="148"/>
      <c r="T219" s="54"/>
      <c r="AT219" s="18" t="s">
        <v>189</v>
      </c>
      <c r="AU219" s="18" t="s">
        <v>83</v>
      </c>
    </row>
    <row r="220" spans="2:65" s="1" customFormat="1" ht="11.25">
      <c r="B220" s="33"/>
      <c r="D220" s="149" t="s">
        <v>191</v>
      </c>
      <c r="F220" s="150" t="s">
        <v>1162</v>
      </c>
      <c r="I220" s="147"/>
      <c r="L220" s="33"/>
      <c r="M220" s="148"/>
      <c r="T220" s="54"/>
      <c r="AT220" s="18" t="s">
        <v>191</v>
      </c>
      <c r="AU220" s="18" t="s">
        <v>83</v>
      </c>
    </row>
    <row r="221" spans="2:65" s="13" customFormat="1" ht="11.25">
      <c r="B221" s="157"/>
      <c r="D221" s="145" t="s">
        <v>193</v>
      </c>
      <c r="F221" s="159" t="s">
        <v>1163</v>
      </c>
      <c r="H221" s="160">
        <v>2.3E-2</v>
      </c>
      <c r="I221" s="161"/>
      <c r="L221" s="157"/>
      <c r="M221" s="162"/>
      <c r="T221" s="163"/>
      <c r="AT221" s="158" t="s">
        <v>193</v>
      </c>
      <c r="AU221" s="158" t="s">
        <v>83</v>
      </c>
      <c r="AV221" s="13" t="s">
        <v>83</v>
      </c>
      <c r="AW221" s="13" t="s">
        <v>4</v>
      </c>
      <c r="AX221" s="13" t="s">
        <v>81</v>
      </c>
      <c r="AY221" s="158" t="s">
        <v>180</v>
      </c>
    </row>
    <row r="222" spans="2:65" s="1" customFormat="1" ht="24.2" customHeight="1">
      <c r="B222" s="33"/>
      <c r="C222" s="132" t="s">
        <v>358</v>
      </c>
      <c r="D222" s="132" t="s">
        <v>182</v>
      </c>
      <c r="E222" s="133" t="s">
        <v>1164</v>
      </c>
      <c r="F222" s="134" t="s">
        <v>1165</v>
      </c>
      <c r="G222" s="135" t="s">
        <v>346</v>
      </c>
      <c r="H222" s="136">
        <v>10</v>
      </c>
      <c r="I222" s="137"/>
      <c r="J222" s="138">
        <f>ROUND(I222*H222,2)</f>
        <v>0</v>
      </c>
      <c r="K222" s="134" t="s">
        <v>19</v>
      </c>
      <c r="L222" s="33"/>
      <c r="M222" s="139" t="s">
        <v>19</v>
      </c>
      <c r="N222" s="140" t="s">
        <v>44</v>
      </c>
      <c r="P222" s="141">
        <f>O222*H222</f>
        <v>0</v>
      </c>
      <c r="Q222" s="141">
        <v>0.19203000000000001</v>
      </c>
      <c r="R222" s="141">
        <f>Q222*H222</f>
        <v>1.9203000000000001</v>
      </c>
      <c r="S222" s="141">
        <v>0</v>
      </c>
      <c r="T222" s="142">
        <f>S222*H222</f>
        <v>0</v>
      </c>
      <c r="AR222" s="143" t="s">
        <v>187</v>
      </c>
      <c r="AT222" s="143" t="s">
        <v>182</v>
      </c>
      <c r="AU222" s="143" t="s">
        <v>83</v>
      </c>
      <c r="AY222" s="18" t="s">
        <v>180</v>
      </c>
      <c r="BE222" s="144">
        <f>IF(N222="základní",J222,0)</f>
        <v>0</v>
      </c>
      <c r="BF222" s="144">
        <f>IF(N222="snížená",J222,0)</f>
        <v>0</v>
      </c>
      <c r="BG222" s="144">
        <f>IF(N222="zákl. přenesená",J222,0)</f>
        <v>0</v>
      </c>
      <c r="BH222" s="144">
        <f>IF(N222="sníž. přenesená",J222,0)</f>
        <v>0</v>
      </c>
      <c r="BI222" s="144">
        <f>IF(N222="nulová",J222,0)</f>
        <v>0</v>
      </c>
      <c r="BJ222" s="18" t="s">
        <v>81</v>
      </c>
      <c r="BK222" s="144">
        <f>ROUND(I222*H222,2)</f>
        <v>0</v>
      </c>
      <c r="BL222" s="18" t="s">
        <v>187</v>
      </c>
      <c r="BM222" s="143" t="s">
        <v>1166</v>
      </c>
    </row>
    <row r="223" spans="2:65" s="1" customFormat="1" ht="11.25">
      <c r="B223" s="33"/>
      <c r="D223" s="145" t="s">
        <v>189</v>
      </c>
      <c r="F223" s="146" t="s">
        <v>1165</v>
      </c>
      <c r="I223" s="147"/>
      <c r="L223" s="33"/>
      <c r="M223" s="148"/>
      <c r="T223" s="54"/>
      <c r="AT223" s="18" t="s">
        <v>189</v>
      </c>
      <c r="AU223" s="18" t="s">
        <v>83</v>
      </c>
    </row>
    <row r="224" spans="2:65" s="12" customFormat="1" ht="11.25">
      <c r="B224" s="151"/>
      <c r="D224" s="145" t="s">
        <v>193</v>
      </c>
      <c r="E224" s="152" t="s">
        <v>19</v>
      </c>
      <c r="F224" s="153" t="s">
        <v>1117</v>
      </c>
      <c r="H224" s="152" t="s">
        <v>19</v>
      </c>
      <c r="I224" s="154"/>
      <c r="L224" s="151"/>
      <c r="M224" s="155"/>
      <c r="T224" s="156"/>
      <c r="AT224" s="152" t="s">
        <v>193</v>
      </c>
      <c r="AU224" s="152" t="s">
        <v>83</v>
      </c>
      <c r="AV224" s="12" t="s">
        <v>81</v>
      </c>
      <c r="AW224" s="12" t="s">
        <v>35</v>
      </c>
      <c r="AX224" s="12" t="s">
        <v>73</v>
      </c>
      <c r="AY224" s="152" t="s">
        <v>180</v>
      </c>
    </row>
    <row r="225" spans="2:65" s="12" customFormat="1" ht="11.25">
      <c r="B225" s="151"/>
      <c r="D225" s="145" t="s">
        <v>193</v>
      </c>
      <c r="E225" s="152" t="s">
        <v>19</v>
      </c>
      <c r="F225" s="153" t="s">
        <v>1167</v>
      </c>
      <c r="H225" s="152" t="s">
        <v>19</v>
      </c>
      <c r="I225" s="154"/>
      <c r="L225" s="151"/>
      <c r="M225" s="155"/>
      <c r="T225" s="156"/>
      <c r="AT225" s="152" t="s">
        <v>193</v>
      </c>
      <c r="AU225" s="152" t="s">
        <v>83</v>
      </c>
      <c r="AV225" s="12" t="s">
        <v>81</v>
      </c>
      <c r="AW225" s="12" t="s">
        <v>35</v>
      </c>
      <c r="AX225" s="12" t="s">
        <v>73</v>
      </c>
      <c r="AY225" s="152" t="s">
        <v>180</v>
      </c>
    </row>
    <row r="226" spans="2:65" s="13" customFormat="1" ht="11.25">
      <c r="B226" s="157"/>
      <c r="D226" s="145" t="s">
        <v>193</v>
      </c>
      <c r="E226" s="158" t="s">
        <v>19</v>
      </c>
      <c r="F226" s="159" t="s">
        <v>1168</v>
      </c>
      <c r="H226" s="160">
        <v>10</v>
      </c>
      <c r="I226" s="161"/>
      <c r="L226" s="157"/>
      <c r="M226" s="162"/>
      <c r="T226" s="163"/>
      <c r="AT226" s="158" t="s">
        <v>193</v>
      </c>
      <c r="AU226" s="158" t="s">
        <v>83</v>
      </c>
      <c r="AV226" s="13" t="s">
        <v>83</v>
      </c>
      <c r="AW226" s="13" t="s">
        <v>35</v>
      </c>
      <c r="AX226" s="13" t="s">
        <v>81</v>
      </c>
      <c r="AY226" s="158" t="s">
        <v>180</v>
      </c>
    </row>
    <row r="227" spans="2:65" s="1" customFormat="1" ht="21.75" customHeight="1">
      <c r="B227" s="33"/>
      <c r="C227" s="132" t="s">
        <v>7</v>
      </c>
      <c r="D227" s="132" t="s">
        <v>182</v>
      </c>
      <c r="E227" s="133" t="s">
        <v>1169</v>
      </c>
      <c r="F227" s="134" t="s">
        <v>1170</v>
      </c>
      <c r="G227" s="135" t="s">
        <v>257</v>
      </c>
      <c r="H227" s="136">
        <v>146.69999999999999</v>
      </c>
      <c r="I227" s="137"/>
      <c r="J227" s="138">
        <f>ROUND(I227*H227,2)</f>
        <v>0</v>
      </c>
      <c r="K227" s="134" t="s">
        <v>19</v>
      </c>
      <c r="L227" s="33"/>
      <c r="M227" s="139" t="s">
        <v>19</v>
      </c>
      <c r="N227" s="140" t="s">
        <v>44</v>
      </c>
      <c r="P227" s="141">
        <f>O227*H227</f>
        <v>0</v>
      </c>
      <c r="Q227" s="141">
        <v>0</v>
      </c>
      <c r="R227" s="141">
        <f>Q227*H227</f>
        <v>0</v>
      </c>
      <c r="S227" s="141">
        <v>0</v>
      </c>
      <c r="T227" s="142">
        <f>S227*H227</f>
        <v>0</v>
      </c>
      <c r="AR227" s="143" t="s">
        <v>187</v>
      </c>
      <c r="AT227" s="143" t="s">
        <v>182</v>
      </c>
      <c r="AU227" s="143" t="s">
        <v>83</v>
      </c>
      <c r="AY227" s="18" t="s">
        <v>180</v>
      </c>
      <c r="BE227" s="144">
        <f>IF(N227="základní",J227,0)</f>
        <v>0</v>
      </c>
      <c r="BF227" s="144">
        <f>IF(N227="snížená",J227,0)</f>
        <v>0</v>
      </c>
      <c r="BG227" s="144">
        <f>IF(N227="zákl. přenesená",J227,0)</f>
        <v>0</v>
      </c>
      <c r="BH227" s="144">
        <f>IF(N227="sníž. přenesená",J227,0)</f>
        <v>0</v>
      </c>
      <c r="BI227" s="144">
        <f>IF(N227="nulová",J227,0)</f>
        <v>0</v>
      </c>
      <c r="BJ227" s="18" t="s">
        <v>81</v>
      </c>
      <c r="BK227" s="144">
        <f>ROUND(I227*H227,2)</f>
        <v>0</v>
      </c>
      <c r="BL227" s="18" t="s">
        <v>187</v>
      </c>
      <c r="BM227" s="143" t="s">
        <v>1171</v>
      </c>
    </row>
    <row r="228" spans="2:65" s="1" customFormat="1" ht="11.25">
      <c r="B228" s="33"/>
      <c r="D228" s="145" t="s">
        <v>189</v>
      </c>
      <c r="F228" s="146" t="s">
        <v>1170</v>
      </c>
      <c r="I228" s="147"/>
      <c r="L228" s="33"/>
      <c r="M228" s="148"/>
      <c r="T228" s="54"/>
      <c r="AT228" s="18" t="s">
        <v>189</v>
      </c>
      <c r="AU228" s="18" t="s">
        <v>83</v>
      </c>
    </row>
    <row r="229" spans="2:65" s="1" customFormat="1" ht="29.25">
      <c r="B229" s="33"/>
      <c r="D229" s="145" t="s">
        <v>477</v>
      </c>
      <c r="F229" s="181" t="s">
        <v>1172</v>
      </c>
      <c r="I229" s="147"/>
      <c r="L229" s="33"/>
      <c r="M229" s="148"/>
      <c r="T229" s="54"/>
      <c r="AT229" s="18" t="s">
        <v>477</v>
      </c>
      <c r="AU229" s="18" t="s">
        <v>83</v>
      </c>
    </row>
    <row r="230" spans="2:65" s="12" customFormat="1" ht="11.25">
      <c r="B230" s="151"/>
      <c r="D230" s="145" t="s">
        <v>193</v>
      </c>
      <c r="E230" s="152" t="s">
        <v>19</v>
      </c>
      <c r="F230" s="153" t="s">
        <v>1173</v>
      </c>
      <c r="H230" s="152" t="s">
        <v>19</v>
      </c>
      <c r="I230" s="154"/>
      <c r="L230" s="151"/>
      <c r="M230" s="155"/>
      <c r="T230" s="156"/>
      <c r="AT230" s="152" t="s">
        <v>193</v>
      </c>
      <c r="AU230" s="152" t="s">
        <v>83</v>
      </c>
      <c r="AV230" s="12" t="s">
        <v>81</v>
      </c>
      <c r="AW230" s="12" t="s">
        <v>35</v>
      </c>
      <c r="AX230" s="12" t="s">
        <v>73</v>
      </c>
      <c r="AY230" s="152" t="s">
        <v>180</v>
      </c>
    </row>
    <row r="231" spans="2:65" s="13" customFormat="1" ht="11.25">
      <c r="B231" s="157"/>
      <c r="D231" s="145" t="s">
        <v>193</v>
      </c>
      <c r="E231" s="158" t="s">
        <v>19</v>
      </c>
      <c r="F231" s="159" t="s">
        <v>1174</v>
      </c>
      <c r="H231" s="160">
        <v>52.2</v>
      </c>
      <c r="I231" s="161"/>
      <c r="L231" s="157"/>
      <c r="M231" s="162"/>
      <c r="T231" s="163"/>
      <c r="AT231" s="158" t="s">
        <v>193</v>
      </c>
      <c r="AU231" s="158" t="s">
        <v>83</v>
      </c>
      <c r="AV231" s="13" t="s">
        <v>83</v>
      </c>
      <c r="AW231" s="13" t="s">
        <v>35</v>
      </c>
      <c r="AX231" s="13" t="s">
        <v>73</v>
      </c>
      <c r="AY231" s="158" t="s">
        <v>180</v>
      </c>
    </row>
    <row r="232" spans="2:65" s="13" customFormat="1" ht="11.25">
      <c r="B232" s="157"/>
      <c r="D232" s="145" t="s">
        <v>193</v>
      </c>
      <c r="E232" s="158" t="s">
        <v>19</v>
      </c>
      <c r="F232" s="159" t="s">
        <v>1175</v>
      </c>
      <c r="H232" s="160">
        <v>94.5</v>
      </c>
      <c r="I232" s="161"/>
      <c r="L232" s="157"/>
      <c r="M232" s="162"/>
      <c r="T232" s="163"/>
      <c r="AT232" s="158" t="s">
        <v>193</v>
      </c>
      <c r="AU232" s="158" t="s">
        <v>83</v>
      </c>
      <c r="AV232" s="13" t="s">
        <v>83</v>
      </c>
      <c r="AW232" s="13" t="s">
        <v>35</v>
      </c>
      <c r="AX232" s="13" t="s">
        <v>73</v>
      </c>
      <c r="AY232" s="158" t="s">
        <v>180</v>
      </c>
    </row>
    <row r="233" spans="2:65" s="14" customFormat="1" ht="11.25">
      <c r="B233" s="164"/>
      <c r="D233" s="145" t="s">
        <v>193</v>
      </c>
      <c r="E233" s="165" t="s">
        <v>19</v>
      </c>
      <c r="F233" s="166" t="s">
        <v>264</v>
      </c>
      <c r="H233" s="167">
        <v>146.69999999999999</v>
      </c>
      <c r="I233" s="168"/>
      <c r="L233" s="164"/>
      <c r="M233" s="169"/>
      <c r="T233" s="170"/>
      <c r="AT233" s="165" t="s">
        <v>193</v>
      </c>
      <c r="AU233" s="165" t="s">
        <v>83</v>
      </c>
      <c r="AV233" s="14" t="s">
        <v>187</v>
      </c>
      <c r="AW233" s="14" t="s">
        <v>35</v>
      </c>
      <c r="AX233" s="14" t="s">
        <v>81</v>
      </c>
      <c r="AY233" s="165" t="s">
        <v>180</v>
      </c>
    </row>
    <row r="234" spans="2:65" s="1" customFormat="1" ht="24.2" customHeight="1">
      <c r="B234" s="33"/>
      <c r="C234" s="171" t="s">
        <v>369</v>
      </c>
      <c r="D234" s="171" t="s">
        <v>353</v>
      </c>
      <c r="E234" s="172" t="s">
        <v>1176</v>
      </c>
      <c r="F234" s="173" t="s">
        <v>1177</v>
      </c>
      <c r="G234" s="174" t="s">
        <v>257</v>
      </c>
      <c r="H234" s="175">
        <v>161.37</v>
      </c>
      <c r="I234" s="176"/>
      <c r="J234" s="177">
        <f>ROUND(I234*H234,2)</f>
        <v>0</v>
      </c>
      <c r="K234" s="173" t="s">
        <v>186</v>
      </c>
      <c r="L234" s="178"/>
      <c r="M234" s="179" t="s">
        <v>19</v>
      </c>
      <c r="N234" s="180" t="s">
        <v>44</v>
      </c>
      <c r="P234" s="141">
        <f>O234*H234</f>
        <v>0</v>
      </c>
      <c r="Q234" s="141">
        <v>3.2300000000000002E-2</v>
      </c>
      <c r="R234" s="141">
        <f>Q234*H234</f>
        <v>5.2122510000000002</v>
      </c>
      <c r="S234" s="141">
        <v>0</v>
      </c>
      <c r="T234" s="142">
        <f>S234*H234</f>
        <v>0</v>
      </c>
      <c r="AR234" s="143" t="s">
        <v>238</v>
      </c>
      <c r="AT234" s="143" t="s">
        <v>353</v>
      </c>
      <c r="AU234" s="143" t="s">
        <v>83</v>
      </c>
      <c r="AY234" s="18" t="s">
        <v>180</v>
      </c>
      <c r="BE234" s="144">
        <f>IF(N234="základní",J234,0)</f>
        <v>0</v>
      </c>
      <c r="BF234" s="144">
        <f>IF(N234="snížená",J234,0)</f>
        <v>0</v>
      </c>
      <c r="BG234" s="144">
        <f>IF(N234="zákl. přenesená",J234,0)</f>
        <v>0</v>
      </c>
      <c r="BH234" s="144">
        <f>IF(N234="sníž. přenesená",J234,0)</f>
        <v>0</v>
      </c>
      <c r="BI234" s="144">
        <f>IF(N234="nulová",J234,0)</f>
        <v>0</v>
      </c>
      <c r="BJ234" s="18" t="s">
        <v>81</v>
      </c>
      <c r="BK234" s="144">
        <f>ROUND(I234*H234,2)</f>
        <v>0</v>
      </c>
      <c r="BL234" s="18" t="s">
        <v>187</v>
      </c>
      <c r="BM234" s="143" t="s">
        <v>1178</v>
      </c>
    </row>
    <row r="235" spans="2:65" s="1" customFormat="1" ht="11.25">
      <c r="B235" s="33"/>
      <c r="D235" s="145" t="s">
        <v>189</v>
      </c>
      <c r="F235" s="146" t="s">
        <v>1177</v>
      </c>
      <c r="I235" s="147"/>
      <c r="L235" s="33"/>
      <c r="M235" s="148"/>
      <c r="T235" s="54"/>
      <c r="AT235" s="18" t="s">
        <v>189</v>
      </c>
      <c r="AU235" s="18" t="s">
        <v>83</v>
      </c>
    </row>
    <row r="236" spans="2:65" s="1" customFormat="1" ht="29.25">
      <c r="B236" s="33"/>
      <c r="D236" s="145" t="s">
        <v>477</v>
      </c>
      <c r="F236" s="181" t="s">
        <v>1179</v>
      </c>
      <c r="I236" s="147"/>
      <c r="L236" s="33"/>
      <c r="M236" s="148"/>
      <c r="T236" s="54"/>
      <c r="AT236" s="18" t="s">
        <v>477</v>
      </c>
      <c r="AU236" s="18" t="s">
        <v>83</v>
      </c>
    </row>
    <row r="237" spans="2:65" s="13" customFormat="1" ht="11.25">
      <c r="B237" s="157"/>
      <c r="D237" s="145" t="s">
        <v>193</v>
      </c>
      <c r="F237" s="159" t="s">
        <v>1180</v>
      </c>
      <c r="H237" s="160">
        <v>161.37</v>
      </c>
      <c r="I237" s="161"/>
      <c r="L237" s="157"/>
      <c r="M237" s="162"/>
      <c r="T237" s="163"/>
      <c r="AT237" s="158" t="s">
        <v>193</v>
      </c>
      <c r="AU237" s="158" t="s">
        <v>83</v>
      </c>
      <c r="AV237" s="13" t="s">
        <v>83</v>
      </c>
      <c r="AW237" s="13" t="s">
        <v>4</v>
      </c>
      <c r="AX237" s="13" t="s">
        <v>81</v>
      </c>
      <c r="AY237" s="158" t="s">
        <v>180</v>
      </c>
    </row>
    <row r="238" spans="2:65" s="1" customFormat="1" ht="24.2" customHeight="1">
      <c r="B238" s="33"/>
      <c r="C238" s="132" t="s">
        <v>379</v>
      </c>
      <c r="D238" s="132" t="s">
        <v>182</v>
      </c>
      <c r="E238" s="133" t="s">
        <v>255</v>
      </c>
      <c r="F238" s="134" t="s">
        <v>256</v>
      </c>
      <c r="G238" s="135" t="s">
        <v>257</v>
      </c>
      <c r="H238" s="136">
        <v>49.267000000000003</v>
      </c>
      <c r="I238" s="137"/>
      <c r="J238" s="138">
        <f>ROUND(I238*H238,2)</f>
        <v>0</v>
      </c>
      <c r="K238" s="134" t="s">
        <v>186</v>
      </c>
      <c r="L238" s="33"/>
      <c r="M238" s="139" t="s">
        <v>19</v>
      </c>
      <c r="N238" s="140" t="s">
        <v>44</v>
      </c>
      <c r="P238" s="141">
        <f>O238*H238</f>
        <v>0</v>
      </c>
      <c r="Q238" s="141">
        <v>6.1719999999999997E-2</v>
      </c>
      <c r="R238" s="141">
        <f>Q238*H238</f>
        <v>3.0407592399999999</v>
      </c>
      <c r="S238" s="141">
        <v>0</v>
      </c>
      <c r="T238" s="142">
        <f>S238*H238</f>
        <v>0</v>
      </c>
      <c r="AR238" s="143" t="s">
        <v>187</v>
      </c>
      <c r="AT238" s="143" t="s">
        <v>182</v>
      </c>
      <c r="AU238" s="143" t="s">
        <v>83</v>
      </c>
      <c r="AY238" s="18" t="s">
        <v>180</v>
      </c>
      <c r="BE238" s="144">
        <f>IF(N238="základní",J238,0)</f>
        <v>0</v>
      </c>
      <c r="BF238" s="144">
        <f>IF(N238="snížená",J238,0)</f>
        <v>0</v>
      </c>
      <c r="BG238" s="144">
        <f>IF(N238="zákl. přenesená",J238,0)</f>
        <v>0</v>
      </c>
      <c r="BH238" s="144">
        <f>IF(N238="sníž. přenesená",J238,0)</f>
        <v>0</v>
      </c>
      <c r="BI238" s="144">
        <f>IF(N238="nulová",J238,0)</f>
        <v>0</v>
      </c>
      <c r="BJ238" s="18" t="s">
        <v>81</v>
      </c>
      <c r="BK238" s="144">
        <f>ROUND(I238*H238,2)</f>
        <v>0</v>
      </c>
      <c r="BL238" s="18" t="s">
        <v>187</v>
      </c>
      <c r="BM238" s="143" t="s">
        <v>258</v>
      </c>
    </row>
    <row r="239" spans="2:65" s="1" customFormat="1" ht="19.5">
      <c r="B239" s="33"/>
      <c r="D239" s="145" t="s">
        <v>189</v>
      </c>
      <c r="F239" s="146" t="s">
        <v>259</v>
      </c>
      <c r="I239" s="147"/>
      <c r="L239" s="33"/>
      <c r="M239" s="148"/>
      <c r="T239" s="54"/>
      <c r="AT239" s="18" t="s">
        <v>189</v>
      </c>
      <c r="AU239" s="18" t="s">
        <v>83</v>
      </c>
    </row>
    <row r="240" spans="2:65" s="1" customFormat="1" ht="11.25">
      <c r="B240" s="33"/>
      <c r="D240" s="149" t="s">
        <v>191</v>
      </c>
      <c r="F240" s="150" t="s">
        <v>260</v>
      </c>
      <c r="I240" s="147"/>
      <c r="L240" s="33"/>
      <c r="M240" s="148"/>
      <c r="T240" s="54"/>
      <c r="AT240" s="18" t="s">
        <v>191</v>
      </c>
      <c r="AU240" s="18" t="s">
        <v>83</v>
      </c>
    </row>
    <row r="241" spans="2:65" s="12" customFormat="1" ht="11.25">
      <c r="B241" s="151"/>
      <c r="D241" s="145" t="s">
        <v>193</v>
      </c>
      <c r="E241" s="152" t="s">
        <v>19</v>
      </c>
      <c r="F241" s="153" t="s">
        <v>1117</v>
      </c>
      <c r="H241" s="152" t="s">
        <v>19</v>
      </c>
      <c r="I241" s="154"/>
      <c r="L241" s="151"/>
      <c r="M241" s="155"/>
      <c r="T241" s="156"/>
      <c r="AT241" s="152" t="s">
        <v>193</v>
      </c>
      <c r="AU241" s="152" t="s">
        <v>83</v>
      </c>
      <c r="AV241" s="12" t="s">
        <v>81</v>
      </c>
      <c r="AW241" s="12" t="s">
        <v>35</v>
      </c>
      <c r="AX241" s="12" t="s">
        <v>73</v>
      </c>
      <c r="AY241" s="152" t="s">
        <v>180</v>
      </c>
    </row>
    <row r="242" spans="2:65" s="13" customFormat="1" ht="11.25">
      <c r="B242" s="157"/>
      <c r="D242" s="145" t="s">
        <v>193</v>
      </c>
      <c r="E242" s="158" t="s">
        <v>19</v>
      </c>
      <c r="F242" s="159" t="s">
        <v>1181</v>
      </c>
      <c r="H242" s="160">
        <v>3.19</v>
      </c>
      <c r="I242" s="161"/>
      <c r="L242" s="157"/>
      <c r="M242" s="162"/>
      <c r="T242" s="163"/>
      <c r="AT242" s="158" t="s">
        <v>193</v>
      </c>
      <c r="AU242" s="158" t="s">
        <v>83</v>
      </c>
      <c r="AV242" s="13" t="s">
        <v>83</v>
      </c>
      <c r="AW242" s="13" t="s">
        <v>35</v>
      </c>
      <c r="AX242" s="13" t="s">
        <v>73</v>
      </c>
      <c r="AY242" s="158" t="s">
        <v>180</v>
      </c>
    </row>
    <row r="243" spans="2:65" s="13" customFormat="1" ht="11.25">
      <c r="B243" s="157"/>
      <c r="D243" s="145" t="s">
        <v>193</v>
      </c>
      <c r="E243" s="158" t="s">
        <v>19</v>
      </c>
      <c r="F243" s="159" t="s">
        <v>1182</v>
      </c>
      <c r="H243" s="160">
        <v>48.877000000000002</v>
      </c>
      <c r="I243" s="161"/>
      <c r="L243" s="157"/>
      <c r="M243" s="162"/>
      <c r="T243" s="163"/>
      <c r="AT243" s="158" t="s">
        <v>193</v>
      </c>
      <c r="AU243" s="158" t="s">
        <v>83</v>
      </c>
      <c r="AV243" s="13" t="s">
        <v>83</v>
      </c>
      <c r="AW243" s="13" t="s">
        <v>35</v>
      </c>
      <c r="AX243" s="13" t="s">
        <v>73</v>
      </c>
      <c r="AY243" s="158" t="s">
        <v>180</v>
      </c>
    </row>
    <row r="244" spans="2:65" s="13" customFormat="1" ht="11.25">
      <c r="B244" s="157"/>
      <c r="D244" s="145" t="s">
        <v>193</v>
      </c>
      <c r="E244" s="158" t="s">
        <v>19</v>
      </c>
      <c r="F244" s="159" t="s">
        <v>1183</v>
      </c>
      <c r="H244" s="160">
        <v>-2.8</v>
      </c>
      <c r="I244" s="161"/>
      <c r="L244" s="157"/>
      <c r="M244" s="162"/>
      <c r="T244" s="163"/>
      <c r="AT244" s="158" t="s">
        <v>193</v>
      </c>
      <c r="AU244" s="158" t="s">
        <v>83</v>
      </c>
      <c r="AV244" s="13" t="s">
        <v>83</v>
      </c>
      <c r="AW244" s="13" t="s">
        <v>35</v>
      </c>
      <c r="AX244" s="13" t="s">
        <v>73</v>
      </c>
      <c r="AY244" s="158" t="s">
        <v>180</v>
      </c>
    </row>
    <row r="245" spans="2:65" s="14" customFormat="1" ht="11.25">
      <c r="B245" s="164"/>
      <c r="D245" s="145" t="s">
        <v>193</v>
      </c>
      <c r="E245" s="165" t="s">
        <v>19</v>
      </c>
      <c r="F245" s="166" t="s">
        <v>264</v>
      </c>
      <c r="H245" s="167">
        <v>49.267000000000003</v>
      </c>
      <c r="I245" s="168"/>
      <c r="L245" s="164"/>
      <c r="M245" s="169"/>
      <c r="T245" s="170"/>
      <c r="AT245" s="165" t="s">
        <v>193</v>
      </c>
      <c r="AU245" s="165" t="s">
        <v>83</v>
      </c>
      <c r="AV245" s="14" t="s">
        <v>187</v>
      </c>
      <c r="AW245" s="14" t="s">
        <v>35</v>
      </c>
      <c r="AX245" s="14" t="s">
        <v>81</v>
      </c>
      <c r="AY245" s="165" t="s">
        <v>180</v>
      </c>
    </row>
    <row r="246" spans="2:65" s="1" customFormat="1" ht="24.2" customHeight="1">
      <c r="B246" s="33"/>
      <c r="C246" s="132" t="s">
        <v>407</v>
      </c>
      <c r="D246" s="132" t="s">
        <v>182</v>
      </c>
      <c r="E246" s="133" t="s">
        <v>266</v>
      </c>
      <c r="F246" s="134" t="s">
        <v>267</v>
      </c>
      <c r="G246" s="135" t="s">
        <v>257</v>
      </c>
      <c r="H246" s="136">
        <v>226.99100000000001</v>
      </c>
      <c r="I246" s="137"/>
      <c r="J246" s="138">
        <f>ROUND(I246*H246,2)</f>
        <v>0</v>
      </c>
      <c r="K246" s="134" t="s">
        <v>186</v>
      </c>
      <c r="L246" s="33"/>
      <c r="M246" s="139" t="s">
        <v>19</v>
      </c>
      <c r="N246" s="140" t="s">
        <v>44</v>
      </c>
      <c r="P246" s="141">
        <f>O246*H246</f>
        <v>0</v>
      </c>
      <c r="Q246" s="141">
        <v>7.9210000000000003E-2</v>
      </c>
      <c r="R246" s="141">
        <f>Q246*H246</f>
        <v>17.979957110000001</v>
      </c>
      <c r="S246" s="141">
        <v>0</v>
      </c>
      <c r="T246" s="142">
        <f>S246*H246</f>
        <v>0</v>
      </c>
      <c r="AR246" s="143" t="s">
        <v>187</v>
      </c>
      <c r="AT246" s="143" t="s">
        <v>182</v>
      </c>
      <c r="AU246" s="143" t="s">
        <v>83</v>
      </c>
      <c r="AY246" s="18" t="s">
        <v>180</v>
      </c>
      <c r="BE246" s="144">
        <f>IF(N246="základní",J246,0)</f>
        <v>0</v>
      </c>
      <c r="BF246" s="144">
        <f>IF(N246="snížená",J246,0)</f>
        <v>0</v>
      </c>
      <c r="BG246" s="144">
        <f>IF(N246="zákl. přenesená",J246,0)</f>
        <v>0</v>
      </c>
      <c r="BH246" s="144">
        <f>IF(N246="sníž. přenesená",J246,0)</f>
        <v>0</v>
      </c>
      <c r="BI246" s="144">
        <f>IF(N246="nulová",J246,0)</f>
        <v>0</v>
      </c>
      <c r="BJ246" s="18" t="s">
        <v>81</v>
      </c>
      <c r="BK246" s="144">
        <f>ROUND(I246*H246,2)</f>
        <v>0</v>
      </c>
      <c r="BL246" s="18" t="s">
        <v>187</v>
      </c>
      <c r="BM246" s="143" t="s">
        <v>268</v>
      </c>
    </row>
    <row r="247" spans="2:65" s="1" customFormat="1" ht="19.5">
      <c r="B247" s="33"/>
      <c r="D247" s="145" t="s">
        <v>189</v>
      </c>
      <c r="F247" s="146" t="s">
        <v>269</v>
      </c>
      <c r="I247" s="147"/>
      <c r="L247" s="33"/>
      <c r="M247" s="148"/>
      <c r="T247" s="54"/>
      <c r="AT247" s="18" t="s">
        <v>189</v>
      </c>
      <c r="AU247" s="18" t="s">
        <v>83</v>
      </c>
    </row>
    <row r="248" spans="2:65" s="1" customFormat="1" ht="11.25">
      <c r="B248" s="33"/>
      <c r="D248" s="149" t="s">
        <v>191</v>
      </c>
      <c r="F248" s="150" t="s">
        <v>270</v>
      </c>
      <c r="I248" s="147"/>
      <c r="L248" s="33"/>
      <c r="M248" s="148"/>
      <c r="T248" s="54"/>
      <c r="AT248" s="18" t="s">
        <v>191</v>
      </c>
      <c r="AU248" s="18" t="s">
        <v>83</v>
      </c>
    </row>
    <row r="249" spans="2:65" s="12" customFormat="1" ht="11.25">
      <c r="B249" s="151"/>
      <c r="D249" s="145" t="s">
        <v>193</v>
      </c>
      <c r="E249" s="152" t="s">
        <v>19</v>
      </c>
      <c r="F249" s="153" t="s">
        <v>1117</v>
      </c>
      <c r="H249" s="152" t="s">
        <v>19</v>
      </c>
      <c r="I249" s="154"/>
      <c r="L249" s="151"/>
      <c r="M249" s="155"/>
      <c r="T249" s="156"/>
      <c r="AT249" s="152" t="s">
        <v>193</v>
      </c>
      <c r="AU249" s="152" t="s">
        <v>83</v>
      </c>
      <c r="AV249" s="12" t="s">
        <v>81</v>
      </c>
      <c r="AW249" s="12" t="s">
        <v>35</v>
      </c>
      <c r="AX249" s="12" t="s">
        <v>73</v>
      </c>
      <c r="AY249" s="152" t="s">
        <v>180</v>
      </c>
    </row>
    <row r="250" spans="2:65" s="13" customFormat="1" ht="22.5">
      <c r="B250" s="157"/>
      <c r="D250" s="145" t="s">
        <v>193</v>
      </c>
      <c r="E250" s="158" t="s">
        <v>19</v>
      </c>
      <c r="F250" s="159" t="s">
        <v>1184</v>
      </c>
      <c r="H250" s="160">
        <v>252.791</v>
      </c>
      <c r="I250" s="161"/>
      <c r="L250" s="157"/>
      <c r="M250" s="162"/>
      <c r="T250" s="163"/>
      <c r="AT250" s="158" t="s">
        <v>193</v>
      </c>
      <c r="AU250" s="158" t="s">
        <v>83</v>
      </c>
      <c r="AV250" s="13" t="s">
        <v>83</v>
      </c>
      <c r="AW250" s="13" t="s">
        <v>35</v>
      </c>
      <c r="AX250" s="13" t="s">
        <v>73</v>
      </c>
      <c r="AY250" s="158" t="s">
        <v>180</v>
      </c>
    </row>
    <row r="251" spans="2:65" s="13" customFormat="1" ht="11.25">
      <c r="B251" s="157"/>
      <c r="D251" s="145" t="s">
        <v>193</v>
      </c>
      <c r="E251" s="158" t="s">
        <v>19</v>
      </c>
      <c r="F251" s="159" t="s">
        <v>1185</v>
      </c>
      <c r="H251" s="160">
        <v>-25.8</v>
      </c>
      <c r="I251" s="161"/>
      <c r="L251" s="157"/>
      <c r="M251" s="162"/>
      <c r="T251" s="163"/>
      <c r="AT251" s="158" t="s">
        <v>193</v>
      </c>
      <c r="AU251" s="158" t="s">
        <v>83</v>
      </c>
      <c r="AV251" s="13" t="s">
        <v>83</v>
      </c>
      <c r="AW251" s="13" t="s">
        <v>35</v>
      </c>
      <c r="AX251" s="13" t="s">
        <v>73</v>
      </c>
      <c r="AY251" s="158" t="s">
        <v>180</v>
      </c>
    </row>
    <row r="252" spans="2:65" s="14" customFormat="1" ht="11.25">
      <c r="B252" s="164"/>
      <c r="D252" s="145" t="s">
        <v>193</v>
      </c>
      <c r="E252" s="165" t="s">
        <v>19</v>
      </c>
      <c r="F252" s="166" t="s">
        <v>264</v>
      </c>
      <c r="H252" s="167">
        <v>226.99100000000001</v>
      </c>
      <c r="I252" s="168"/>
      <c r="L252" s="164"/>
      <c r="M252" s="169"/>
      <c r="T252" s="170"/>
      <c r="AT252" s="165" t="s">
        <v>193</v>
      </c>
      <c r="AU252" s="165" t="s">
        <v>83</v>
      </c>
      <c r="AV252" s="14" t="s">
        <v>187</v>
      </c>
      <c r="AW252" s="14" t="s">
        <v>35</v>
      </c>
      <c r="AX252" s="14" t="s">
        <v>81</v>
      </c>
      <c r="AY252" s="165" t="s">
        <v>180</v>
      </c>
    </row>
    <row r="253" spans="2:65" s="1" customFormat="1" ht="24.2" customHeight="1">
      <c r="B253" s="33"/>
      <c r="C253" s="132" t="s">
        <v>414</v>
      </c>
      <c r="D253" s="132" t="s">
        <v>182</v>
      </c>
      <c r="E253" s="133" t="s">
        <v>1186</v>
      </c>
      <c r="F253" s="134" t="s">
        <v>1187</v>
      </c>
      <c r="G253" s="135" t="s">
        <v>417</v>
      </c>
      <c r="H253" s="136">
        <v>1</v>
      </c>
      <c r="I253" s="137"/>
      <c r="J253" s="138">
        <f>ROUND(I253*H253,2)</f>
        <v>0</v>
      </c>
      <c r="K253" s="134" t="s">
        <v>19</v>
      </c>
      <c r="L253" s="33"/>
      <c r="M253" s="139" t="s">
        <v>19</v>
      </c>
      <c r="N253" s="140" t="s">
        <v>44</v>
      </c>
      <c r="P253" s="141">
        <f>O253*H253</f>
        <v>0</v>
      </c>
      <c r="Q253" s="141">
        <v>0.16478999999999999</v>
      </c>
      <c r="R253" s="141">
        <f>Q253*H253</f>
        <v>0.16478999999999999</v>
      </c>
      <c r="S253" s="141">
        <v>0</v>
      </c>
      <c r="T253" s="142">
        <f>S253*H253</f>
        <v>0</v>
      </c>
      <c r="AR253" s="143" t="s">
        <v>187</v>
      </c>
      <c r="AT253" s="143" t="s">
        <v>182</v>
      </c>
      <c r="AU253" s="143" t="s">
        <v>83</v>
      </c>
      <c r="AY253" s="18" t="s">
        <v>180</v>
      </c>
      <c r="BE253" s="144">
        <f>IF(N253="základní",J253,0)</f>
        <v>0</v>
      </c>
      <c r="BF253" s="144">
        <f>IF(N253="snížená",J253,0)</f>
        <v>0</v>
      </c>
      <c r="BG253" s="144">
        <f>IF(N253="zákl. přenesená",J253,0)</f>
        <v>0</v>
      </c>
      <c r="BH253" s="144">
        <f>IF(N253="sníž. přenesená",J253,0)</f>
        <v>0</v>
      </c>
      <c r="BI253" s="144">
        <f>IF(N253="nulová",J253,0)</f>
        <v>0</v>
      </c>
      <c r="BJ253" s="18" t="s">
        <v>81</v>
      </c>
      <c r="BK253" s="144">
        <f>ROUND(I253*H253,2)</f>
        <v>0</v>
      </c>
      <c r="BL253" s="18" t="s">
        <v>187</v>
      </c>
      <c r="BM253" s="143" t="s">
        <v>1188</v>
      </c>
    </row>
    <row r="254" spans="2:65" s="1" customFormat="1" ht="11.25">
      <c r="B254" s="33"/>
      <c r="D254" s="145" t="s">
        <v>189</v>
      </c>
      <c r="F254" s="146" t="s">
        <v>1187</v>
      </c>
      <c r="I254" s="147"/>
      <c r="L254" s="33"/>
      <c r="M254" s="148"/>
      <c r="T254" s="54"/>
      <c r="AT254" s="18" t="s">
        <v>189</v>
      </c>
      <c r="AU254" s="18" t="s">
        <v>83</v>
      </c>
    </row>
    <row r="255" spans="2:65" s="12" customFormat="1" ht="22.5">
      <c r="B255" s="151"/>
      <c r="D255" s="145" t="s">
        <v>193</v>
      </c>
      <c r="E255" s="152" t="s">
        <v>19</v>
      </c>
      <c r="F255" s="153" t="s">
        <v>1189</v>
      </c>
      <c r="H255" s="152" t="s">
        <v>19</v>
      </c>
      <c r="I255" s="154"/>
      <c r="L255" s="151"/>
      <c r="M255" s="155"/>
      <c r="T255" s="156"/>
      <c r="AT255" s="152" t="s">
        <v>193</v>
      </c>
      <c r="AU255" s="152" t="s">
        <v>83</v>
      </c>
      <c r="AV255" s="12" t="s">
        <v>81</v>
      </c>
      <c r="AW255" s="12" t="s">
        <v>35</v>
      </c>
      <c r="AX255" s="12" t="s">
        <v>73</v>
      </c>
      <c r="AY255" s="152" t="s">
        <v>180</v>
      </c>
    </row>
    <row r="256" spans="2:65" s="13" customFormat="1" ht="11.25">
      <c r="B256" s="157"/>
      <c r="D256" s="145" t="s">
        <v>193</v>
      </c>
      <c r="E256" s="158" t="s">
        <v>19</v>
      </c>
      <c r="F256" s="159" t="s">
        <v>81</v>
      </c>
      <c r="H256" s="160">
        <v>1</v>
      </c>
      <c r="I256" s="161"/>
      <c r="L256" s="157"/>
      <c r="M256" s="162"/>
      <c r="T256" s="163"/>
      <c r="AT256" s="158" t="s">
        <v>193</v>
      </c>
      <c r="AU256" s="158" t="s">
        <v>83</v>
      </c>
      <c r="AV256" s="13" t="s">
        <v>83</v>
      </c>
      <c r="AW256" s="13" t="s">
        <v>35</v>
      </c>
      <c r="AX256" s="13" t="s">
        <v>81</v>
      </c>
      <c r="AY256" s="158" t="s">
        <v>180</v>
      </c>
    </row>
    <row r="257" spans="2:65" s="11" customFormat="1" ht="22.9" customHeight="1">
      <c r="B257" s="120"/>
      <c r="D257" s="121" t="s">
        <v>72</v>
      </c>
      <c r="E257" s="130" t="s">
        <v>222</v>
      </c>
      <c r="F257" s="130" t="s">
        <v>273</v>
      </c>
      <c r="I257" s="123"/>
      <c r="J257" s="131">
        <f>BK257</f>
        <v>0</v>
      </c>
      <c r="L257" s="120"/>
      <c r="M257" s="125"/>
      <c r="P257" s="126">
        <f>SUM(P258:P348)</f>
        <v>0</v>
      </c>
      <c r="R257" s="126">
        <f>SUM(R258:R348)</f>
        <v>80.560396149999974</v>
      </c>
      <c r="T257" s="127">
        <f>SUM(T258:T348)</f>
        <v>0</v>
      </c>
      <c r="AR257" s="121" t="s">
        <v>81</v>
      </c>
      <c r="AT257" s="128" t="s">
        <v>72</v>
      </c>
      <c r="AU257" s="128" t="s">
        <v>81</v>
      </c>
      <c r="AY257" s="121" t="s">
        <v>180</v>
      </c>
      <c r="BK257" s="129">
        <f>SUM(BK258:BK348)</f>
        <v>0</v>
      </c>
    </row>
    <row r="258" spans="2:65" s="1" customFormat="1" ht="44.25" customHeight="1">
      <c r="B258" s="33"/>
      <c r="C258" s="132" t="s">
        <v>421</v>
      </c>
      <c r="D258" s="132" t="s">
        <v>182</v>
      </c>
      <c r="E258" s="133" t="s">
        <v>274</v>
      </c>
      <c r="F258" s="134" t="s">
        <v>275</v>
      </c>
      <c r="G258" s="135" t="s">
        <v>257</v>
      </c>
      <c r="H258" s="136">
        <v>367</v>
      </c>
      <c r="I258" s="137"/>
      <c r="J258" s="138">
        <f>ROUND(I258*H258,2)</f>
        <v>0</v>
      </c>
      <c r="K258" s="134" t="s">
        <v>186</v>
      </c>
      <c r="L258" s="33"/>
      <c r="M258" s="139" t="s">
        <v>19</v>
      </c>
      <c r="N258" s="140" t="s">
        <v>44</v>
      </c>
      <c r="P258" s="141">
        <f>O258*H258</f>
        <v>0</v>
      </c>
      <c r="Q258" s="141">
        <v>2.1899999999999999E-2</v>
      </c>
      <c r="R258" s="141">
        <f>Q258*H258</f>
        <v>8.0373000000000001</v>
      </c>
      <c r="S258" s="141">
        <v>0</v>
      </c>
      <c r="T258" s="142">
        <f>S258*H258</f>
        <v>0</v>
      </c>
      <c r="AR258" s="143" t="s">
        <v>187</v>
      </c>
      <c r="AT258" s="143" t="s">
        <v>182</v>
      </c>
      <c r="AU258" s="143" t="s">
        <v>83</v>
      </c>
      <c r="AY258" s="18" t="s">
        <v>180</v>
      </c>
      <c r="BE258" s="144">
        <f>IF(N258="základní",J258,0)</f>
        <v>0</v>
      </c>
      <c r="BF258" s="144">
        <f>IF(N258="snížená",J258,0)</f>
        <v>0</v>
      </c>
      <c r="BG258" s="144">
        <f>IF(N258="zákl. přenesená",J258,0)</f>
        <v>0</v>
      </c>
      <c r="BH258" s="144">
        <f>IF(N258="sníž. přenesená",J258,0)</f>
        <v>0</v>
      </c>
      <c r="BI258" s="144">
        <f>IF(N258="nulová",J258,0)</f>
        <v>0</v>
      </c>
      <c r="BJ258" s="18" t="s">
        <v>81</v>
      </c>
      <c r="BK258" s="144">
        <f>ROUND(I258*H258,2)</f>
        <v>0</v>
      </c>
      <c r="BL258" s="18" t="s">
        <v>187</v>
      </c>
      <c r="BM258" s="143" t="s">
        <v>276</v>
      </c>
    </row>
    <row r="259" spans="2:65" s="1" customFormat="1" ht="29.25">
      <c r="B259" s="33"/>
      <c r="D259" s="145" t="s">
        <v>189</v>
      </c>
      <c r="F259" s="146" t="s">
        <v>277</v>
      </c>
      <c r="I259" s="147"/>
      <c r="L259" s="33"/>
      <c r="M259" s="148"/>
      <c r="T259" s="54"/>
      <c r="AT259" s="18" t="s">
        <v>189</v>
      </c>
      <c r="AU259" s="18" t="s">
        <v>83</v>
      </c>
    </row>
    <row r="260" spans="2:65" s="1" customFormat="1" ht="11.25">
      <c r="B260" s="33"/>
      <c r="D260" s="149" t="s">
        <v>191</v>
      </c>
      <c r="F260" s="150" t="s">
        <v>278</v>
      </c>
      <c r="I260" s="147"/>
      <c r="L260" s="33"/>
      <c r="M260" s="148"/>
      <c r="T260" s="54"/>
      <c r="AT260" s="18" t="s">
        <v>191</v>
      </c>
      <c r="AU260" s="18" t="s">
        <v>83</v>
      </c>
    </row>
    <row r="261" spans="2:65" s="12" customFormat="1" ht="11.25">
      <c r="B261" s="151"/>
      <c r="D261" s="145" t="s">
        <v>193</v>
      </c>
      <c r="E261" s="152" t="s">
        <v>19</v>
      </c>
      <c r="F261" s="153" t="s">
        <v>1117</v>
      </c>
      <c r="H261" s="152" t="s">
        <v>19</v>
      </c>
      <c r="I261" s="154"/>
      <c r="L261" s="151"/>
      <c r="M261" s="155"/>
      <c r="T261" s="156"/>
      <c r="AT261" s="152" t="s">
        <v>193</v>
      </c>
      <c r="AU261" s="152" t="s">
        <v>83</v>
      </c>
      <c r="AV261" s="12" t="s">
        <v>81</v>
      </c>
      <c r="AW261" s="12" t="s">
        <v>35</v>
      </c>
      <c r="AX261" s="12" t="s">
        <v>73</v>
      </c>
      <c r="AY261" s="152" t="s">
        <v>180</v>
      </c>
    </row>
    <row r="262" spans="2:65" s="13" customFormat="1" ht="11.25">
      <c r="B262" s="157"/>
      <c r="D262" s="145" t="s">
        <v>193</v>
      </c>
      <c r="E262" s="158" t="s">
        <v>19</v>
      </c>
      <c r="F262" s="159" t="s">
        <v>1190</v>
      </c>
      <c r="H262" s="160">
        <v>367</v>
      </c>
      <c r="I262" s="161"/>
      <c r="L262" s="157"/>
      <c r="M262" s="162"/>
      <c r="T262" s="163"/>
      <c r="AT262" s="158" t="s">
        <v>193</v>
      </c>
      <c r="AU262" s="158" t="s">
        <v>83</v>
      </c>
      <c r="AV262" s="13" t="s">
        <v>83</v>
      </c>
      <c r="AW262" s="13" t="s">
        <v>35</v>
      </c>
      <c r="AX262" s="13" t="s">
        <v>81</v>
      </c>
      <c r="AY262" s="158" t="s">
        <v>180</v>
      </c>
    </row>
    <row r="263" spans="2:65" s="1" customFormat="1" ht="24.2" customHeight="1">
      <c r="B263" s="33"/>
      <c r="C263" s="132" t="s">
        <v>427</v>
      </c>
      <c r="D263" s="132" t="s">
        <v>182</v>
      </c>
      <c r="E263" s="133" t="s">
        <v>281</v>
      </c>
      <c r="F263" s="134" t="s">
        <v>282</v>
      </c>
      <c r="G263" s="135" t="s">
        <v>257</v>
      </c>
      <c r="H263" s="136">
        <v>78.7</v>
      </c>
      <c r="I263" s="137"/>
      <c r="J263" s="138">
        <f>ROUND(I263*H263,2)</f>
        <v>0</v>
      </c>
      <c r="K263" s="134" t="s">
        <v>186</v>
      </c>
      <c r="L263" s="33"/>
      <c r="M263" s="139" t="s">
        <v>19</v>
      </c>
      <c r="N263" s="140" t="s">
        <v>44</v>
      </c>
      <c r="P263" s="141">
        <f>O263*H263</f>
        <v>0</v>
      </c>
      <c r="Q263" s="141">
        <v>3.4680000000000002E-2</v>
      </c>
      <c r="R263" s="141">
        <f>Q263*H263</f>
        <v>2.7293160000000003</v>
      </c>
      <c r="S263" s="141">
        <v>0</v>
      </c>
      <c r="T263" s="142">
        <f>S263*H263</f>
        <v>0</v>
      </c>
      <c r="AR263" s="143" t="s">
        <v>187</v>
      </c>
      <c r="AT263" s="143" t="s">
        <v>182</v>
      </c>
      <c r="AU263" s="143" t="s">
        <v>83</v>
      </c>
      <c r="AY263" s="18" t="s">
        <v>180</v>
      </c>
      <c r="BE263" s="144">
        <f>IF(N263="základní",J263,0)</f>
        <v>0</v>
      </c>
      <c r="BF263" s="144">
        <f>IF(N263="snížená",J263,0)</f>
        <v>0</v>
      </c>
      <c r="BG263" s="144">
        <f>IF(N263="zákl. přenesená",J263,0)</f>
        <v>0</v>
      </c>
      <c r="BH263" s="144">
        <f>IF(N263="sníž. přenesená",J263,0)</f>
        <v>0</v>
      </c>
      <c r="BI263" s="144">
        <f>IF(N263="nulová",J263,0)</f>
        <v>0</v>
      </c>
      <c r="BJ263" s="18" t="s">
        <v>81</v>
      </c>
      <c r="BK263" s="144">
        <f>ROUND(I263*H263,2)</f>
        <v>0</v>
      </c>
      <c r="BL263" s="18" t="s">
        <v>187</v>
      </c>
      <c r="BM263" s="143" t="s">
        <v>283</v>
      </c>
    </row>
    <row r="264" spans="2:65" s="1" customFormat="1" ht="19.5">
      <c r="B264" s="33"/>
      <c r="D264" s="145" t="s">
        <v>189</v>
      </c>
      <c r="F264" s="146" t="s">
        <v>284</v>
      </c>
      <c r="I264" s="147"/>
      <c r="L264" s="33"/>
      <c r="M264" s="148"/>
      <c r="T264" s="54"/>
      <c r="AT264" s="18" t="s">
        <v>189</v>
      </c>
      <c r="AU264" s="18" t="s">
        <v>83</v>
      </c>
    </row>
    <row r="265" spans="2:65" s="1" customFormat="1" ht="11.25">
      <c r="B265" s="33"/>
      <c r="D265" s="149" t="s">
        <v>191</v>
      </c>
      <c r="F265" s="150" t="s">
        <v>285</v>
      </c>
      <c r="I265" s="147"/>
      <c r="L265" s="33"/>
      <c r="M265" s="148"/>
      <c r="T265" s="54"/>
      <c r="AT265" s="18" t="s">
        <v>191</v>
      </c>
      <c r="AU265" s="18" t="s">
        <v>83</v>
      </c>
    </row>
    <row r="266" spans="2:65" s="12" customFormat="1" ht="11.25">
      <c r="B266" s="151"/>
      <c r="D266" s="145" t="s">
        <v>193</v>
      </c>
      <c r="E266" s="152" t="s">
        <v>19</v>
      </c>
      <c r="F266" s="153" t="s">
        <v>286</v>
      </c>
      <c r="H266" s="152" t="s">
        <v>19</v>
      </c>
      <c r="I266" s="154"/>
      <c r="L266" s="151"/>
      <c r="M266" s="155"/>
      <c r="T266" s="156"/>
      <c r="AT266" s="152" t="s">
        <v>193</v>
      </c>
      <c r="AU266" s="152" t="s">
        <v>83</v>
      </c>
      <c r="AV266" s="12" t="s">
        <v>81</v>
      </c>
      <c r="AW266" s="12" t="s">
        <v>35</v>
      </c>
      <c r="AX266" s="12" t="s">
        <v>73</v>
      </c>
      <c r="AY266" s="152" t="s">
        <v>180</v>
      </c>
    </row>
    <row r="267" spans="2:65" s="12" customFormat="1" ht="22.5">
      <c r="B267" s="151"/>
      <c r="D267" s="145" t="s">
        <v>193</v>
      </c>
      <c r="E267" s="152" t="s">
        <v>19</v>
      </c>
      <c r="F267" s="153" t="s">
        <v>1191</v>
      </c>
      <c r="H267" s="152" t="s">
        <v>19</v>
      </c>
      <c r="I267" s="154"/>
      <c r="L267" s="151"/>
      <c r="M267" s="155"/>
      <c r="T267" s="156"/>
      <c r="AT267" s="152" t="s">
        <v>193</v>
      </c>
      <c r="AU267" s="152" t="s">
        <v>83</v>
      </c>
      <c r="AV267" s="12" t="s">
        <v>81</v>
      </c>
      <c r="AW267" s="12" t="s">
        <v>35</v>
      </c>
      <c r="AX267" s="12" t="s">
        <v>73</v>
      </c>
      <c r="AY267" s="152" t="s">
        <v>180</v>
      </c>
    </row>
    <row r="268" spans="2:65" s="13" customFormat="1" ht="11.25">
      <c r="B268" s="157"/>
      <c r="D268" s="145" t="s">
        <v>193</v>
      </c>
      <c r="E268" s="158" t="s">
        <v>19</v>
      </c>
      <c r="F268" s="159" t="s">
        <v>1192</v>
      </c>
      <c r="H268" s="160">
        <v>57.8</v>
      </c>
      <c r="I268" s="161"/>
      <c r="L268" s="157"/>
      <c r="M268" s="162"/>
      <c r="T268" s="163"/>
      <c r="AT268" s="158" t="s">
        <v>193</v>
      </c>
      <c r="AU268" s="158" t="s">
        <v>83</v>
      </c>
      <c r="AV268" s="13" t="s">
        <v>83</v>
      </c>
      <c r="AW268" s="13" t="s">
        <v>35</v>
      </c>
      <c r="AX268" s="13" t="s">
        <v>73</v>
      </c>
      <c r="AY268" s="158" t="s">
        <v>180</v>
      </c>
    </row>
    <row r="269" spans="2:65" s="13" customFormat="1" ht="11.25">
      <c r="B269" s="157"/>
      <c r="D269" s="145" t="s">
        <v>193</v>
      </c>
      <c r="E269" s="158" t="s">
        <v>19</v>
      </c>
      <c r="F269" s="159" t="s">
        <v>1193</v>
      </c>
      <c r="H269" s="160">
        <v>20.9</v>
      </c>
      <c r="I269" s="161"/>
      <c r="L269" s="157"/>
      <c r="M269" s="162"/>
      <c r="T269" s="163"/>
      <c r="AT269" s="158" t="s">
        <v>193</v>
      </c>
      <c r="AU269" s="158" t="s">
        <v>83</v>
      </c>
      <c r="AV269" s="13" t="s">
        <v>83</v>
      </c>
      <c r="AW269" s="13" t="s">
        <v>35</v>
      </c>
      <c r="AX269" s="13" t="s">
        <v>73</v>
      </c>
      <c r="AY269" s="158" t="s">
        <v>180</v>
      </c>
    </row>
    <row r="270" spans="2:65" s="14" customFormat="1" ht="11.25">
      <c r="B270" s="164"/>
      <c r="D270" s="145" t="s">
        <v>193</v>
      </c>
      <c r="E270" s="165" t="s">
        <v>19</v>
      </c>
      <c r="F270" s="166" t="s">
        <v>264</v>
      </c>
      <c r="H270" s="167">
        <v>78.7</v>
      </c>
      <c r="I270" s="168"/>
      <c r="L270" s="164"/>
      <c r="M270" s="169"/>
      <c r="T270" s="170"/>
      <c r="AT270" s="165" t="s">
        <v>193</v>
      </c>
      <c r="AU270" s="165" t="s">
        <v>83</v>
      </c>
      <c r="AV270" s="14" t="s">
        <v>187</v>
      </c>
      <c r="AW270" s="14" t="s">
        <v>35</v>
      </c>
      <c r="AX270" s="14" t="s">
        <v>81</v>
      </c>
      <c r="AY270" s="165" t="s">
        <v>180</v>
      </c>
    </row>
    <row r="271" spans="2:65" s="1" customFormat="1" ht="44.25" customHeight="1">
      <c r="B271" s="33"/>
      <c r="C271" s="132" t="s">
        <v>433</v>
      </c>
      <c r="D271" s="132" t="s">
        <v>182</v>
      </c>
      <c r="E271" s="133" t="s">
        <v>291</v>
      </c>
      <c r="F271" s="134" t="s">
        <v>292</v>
      </c>
      <c r="G271" s="135" t="s">
        <v>257</v>
      </c>
      <c r="H271" s="136">
        <v>606.97299999999996</v>
      </c>
      <c r="I271" s="137"/>
      <c r="J271" s="138">
        <f>ROUND(I271*H271,2)</f>
        <v>0</v>
      </c>
      <c r="K271" s="134" t="s">
        <v>186</v>
      </c>
      <c r="L271" s="33"/>
      <c r="M271" s="139" t="s">
        <v>19</v>
      </c>
      <c r="N271" s="140" t="s">
        <v>44</v>
      </c>
      <c r="P271" s="141">
        <f>O271*H271</f>
        <v>0</v>
      </c>
      <c r="Q271" s="141">
        <v>2.06E-2</v>
      </c>
      <c r="R271" s="141">
        <f>Q271*H271</f>
        <v>12.503643799999999</v>
      </c>
      <c r="S271" s="141">
        <v>0</v>
      </c>
      <c r="T271" s="142">
        <f>S271*H271</f>
        <v>0</v>
      </c>
      <c r="AR271" s="143" t="s">
        <v>187</v>
      </c>
      <c r="AT271" s="143" t="s">
        <v>182</v>
      </c>
      <c r="AU271" s="143" t="s">
        <v>83</v>
      </c>
      <c r="AY271" s="18" t="s">
        <v>180</v>
      </c>
      <c r="BE271" s="144">
        <f>IF(N271="základní",J271,0)</f>
        <v>0</v>
      </c>
      <c r="BF271" s="144">
        <f>IF(N271="snížená",J271,0)</f>
        <v>0</v>
      </c>
      <c r="BG271" s="144">
        <f>IF(N271="zákl. přenesená",J271,0)</f>
        <v>0</v>
      </c>
      <c r="BH271" s="144">
        <f>IF(N271="sníž. přenesená",J271,0)</f>
        <v>0</v>
      </c>
      <c r="BI271" s="144">
        <f>IF(N271="nulová",J271,0)</f>
        <v>0</v>
      </c>
      <c r="BJ271" s="18" t="s">
        <v>81</v>
      </c>
      <c r="BK271" s="144">
        <f>ROUND(I271*H271,2)</f>
        <v>0</v>
      </c>
      <c r="BL271" s="18" t="s">
        <v>187</v>
      </c>
      <c r="BM271" s="143" t="s">
        <v>293</v>
      </c>
    </row>
    <row r="272" spans="2:65" s="1" customFormat="1" ht="29.25">
      <c r="B272" s="33"/>
      <c r="D272" s="145" t="s">
        <v>189</v>
      </c>
      <c r="F272" s="146" t="s">
        <v>294</v>
      </c>
      <c r="I272" s="147"/>
      <c r="L272" s="33"/>
      <c r="M272" s="148"/>
      <c r="T272" s="54"/>
      <c r="AT272" s="18" t="s">
        <v>189</v>
      </c>
      <c r="AU272" s="18" t="s">
        <v>83</v>
      </c>
    </row>
    <row r="273" spans="2:65" s="1" customFormat="1" ht="11.25">
      <c r="B273" s="33"/>
      <c r="D273" s="149" t="s">
        <v>191</v>
      </c>
      <c r="F273" s="150" t="s">
        <v>295</v>
      </c>
      <c r="I273" s="147"/>
      <c r="L273" s="33"/>
      <c r="M273" s="148"/>
      <c r="T273" s="54"/>
      <c r="AT273" s="18" t="s">
        <v>191</v>
      </c>
      <c r="AU273" s="18" t="s">
        <v>83</v>
      </c>
    </row>
    <row r="274" spans="2:65" s="12" customFormat="1" ht="11.25">
      <c r="B274" s="151"/>
      <c r="D274" s="145" t="s">
        <v>193</v>
      </c>
      <c r="E274" s="152" t="s">
        <v>19</v>
      </c>
      <c r="F274" s="153" t="s">
        <v>1117</v>
      </c>
      <c r="H274" s="152" t="s">
        <v>19</v>
      </c>
      <c r="I274" s="154"/>
      <c r="L274" s="151"/>
      <c r="M274" s="155"/>
      <c r="T274" s="156"/>
      <c r="AT274" s="152" t="s">
        <v>193</v>
      </c>
      <c r="AU274" s="152" t="s">
        <v>83</v>
      </c>
      <c r="AV274" s="12" t="s">
        <v>81</v>
      </c>
      <c r="AW274" s="12" t="s">
        <v>35</v>
      </c>
      <c r="AX274" s="12" t="s">
        <v>73</v>
      </c>
      <c r="AY274" s="152" t="s">
        <v>180</v>
      </c>
    </row>
    <row r="275" spans="2:65" s="13" customFormat="1" ht="33.75">
      <c r="B275" s="157"/>
      <c r="D275" s="145" t="s">
        <v>193</v>
      </c>
      <c r="E275" s="158" t="s">
        <v>19</v>
      </c>
      <c r="F275" s="159" t="s">
        <v>1194</v>
      </c>
      <c r="H275" s="160">
        <v>1104.903</v>
      </c>
      <c r="I275" s="161"/>
      <c r="L275" s="157"/>
      <c r="M275" s="162"/>
      <c r="T275" s="163"/>
      <c r="AT275" s="158" t="s">
        <v>193</v>
      </c>
      <c r="AU275" s="158" t="s">
        <v>83</v>
      </c>
      <c r="AV275" s="13" t="s">
        <v>83</v>
      </c>
      <c r="AW275" s="13" t="s">
        <v>35</v>
      </c>
      <c r="AX275" s="13" t="s">
        <v>73</v>
      </c>
      <c r="AY275" s="158" t="s">
        <v>180</v>
      </c>
    </row>
    <row r="276" spans="2:65" s="13" customFormat="1" ht="11.25">
      <c r="B276" s="157"/>
      <c r="D276" s="145" t="s">
        <v>193</v>
      </c>
      <c r="E276" s="158" t="s">
        <v>19</v>
      </c>
      <c r="F276" s="159" t="s">
        <v>1195</v>
      </c>
      <c r="H276" s="160">
        <v>-75.605000000000004</v>
      </c>
      <c r="I276" s="161"/>
      <c r="L276" s="157"/>
      <c r="M276" s="162"/>
      <c r="T276" s="163"/>
      <c r="AT276" s="158" t="s">
        <v>193</v>
      </c>
      <c r="AU276" s="158" t="s">
        <v>83</v>
      </c>
      <c r="AV276" s="13" t="s">
        <v>83</v>
      </c>
      <c r="AW276" s="13" t="s">
        <v>35</v>
      </c>
      <c r="AX276" s="13" t="s">
        <v>73</v>
      </c>
      <c r="AY276" s="158" t="s">
        <v>180</v>
      </c>
    </row>
    <row r="277" spans="2:65" s="13" customFormat="1" ht="11.25">
      <c r="B277" s="157"/>
      <c r="D277" s="145" t="s">
        <v>193</v>
      </c>
      <c r="E277" s="158" t="s">
        <v>19</v>
      </c>
      <c r="F277" s="159" t="s">
        <v>1196</v>
      </c>
      <c r="H277" s="160">
        <v>-282.48500000000001</v>
      </c>
      <c r="I277" s="161"/>
      <c r="L277" s="157"/>
      <c r="M277" s="162"/>
      <c r="T277" s="163"/>
      <c r="AT277" s="158" t="s">
        <v>193</v>
      </c>
      <c r="AU277" s="158" t="s">
        <v>83</v>
      </c>
      <c r="AV277" s="13" t="s">
        <v>83</v>
      </c>
      <c r="AW277" s="13" t="s">
        <v>35</v>
      </c>
      <c r="AX277" s="13" t="s">
        <v>73</v>
      </c>
      <c r="AY277" s="158" t="s">
        <v>180</v>
      </c>
    </row>
    <row r="278" spans="2:65" s="12" customFormat="1" ht="11.25">
      <c r="B278" s="151"/>
      <c r="D278" s="145" t="s">
        <v>193</v>
      </c>
      <c r="E278" s="152" t="s">
        <v>19</v>
      </c>
      <c r="F278" s="153" t="s">
        <v>1197</v>
      </c>
      <c r="H278" s="152" t="s">
        <v>19</v>
      </c>
      <c r="I278" s="154"/>
      <c r="L278" s="151"/>
      <c r="M278" s="155"/>
      <c r="T278" s="156"/>
      <c r="AT278" s="152" t="s">
        <v>193</v>
      </c>
      <c r="AU278" s="152" t="s">
        <v>83</v>
      </c>
      <c r="AV278" s="12" t="s">
        <v>81</v>
      </c>
      <c r="AW278" s="12" t="s">
        <v>35</v>
      </c>
      <c r="AX278" s="12" t="s">
        <v>73</v>
      </c>
      <c r="AY278" s="152" t="s">
        <v>180</v>
      </c>
    </row>
    <row r="279" spans="2:65" s="13" customFormat="1" ht="33.75">
      <c r="B279" s="157"/>
      <c r="D279" s="145" t="s">
        <v>193</v>
      </c>
      <c r="E279" s="158" t="s">
        <v>19</v>
      </c>
      <c r="F279" s="159" t="s">
        <v>1198</v>
      </c>
      <c r="H279" s="160">
        <v>-82.64</v>
      </c>
      <c r="I279" s="161"/>
      <c r="L279" s="157"/>
      <c r="M279" s="162"/>
      <c r="T279" s="163"/>
      <c r="AT279" s="158" t="s">
        <v>193</v>
      </c>
      <c r="AU279" s="158" t="s">
        <v>83</v>
      </c>
      <c r="AV279" s="13" t="s">
        <v>83</v>
      </c>
      <c r="AW279" s="13" t="s">
        <v>35</v>
      </c>
      <c r="AX279" s="13" t="s">
        <v>73</v>
      </c>
      <c r="AY279" s="158" t="s">
        <v>180</v>
      </c>
    </row>
    <row r="280" spans="2:65" s="13" customFormat="1" ht="11.25">
      <c r="B280" s="157"/>
      <c r="D280" s="145" t="s">
        <v>193</v>
      </c>
      <c r="E280" s="158" t="s">
        <v>19</v>
      </c>
      <c r="F280" s="159" t="s">
        <v>1199</v>
      </c>
      <c r="H280" s="160">
        <v>-57.2</v>
      </c>
      <c r="I280" s="161"/>
      <c r="L280" s="157"/>
      <c r="M280" s="162"/>
      <c r="T280" s="163"/>
      <c r="AT280" s="158" t="s">
        <v>193</v>
      </c>
      <c r="AU280" s="158" t="s">
        <v>83</v>
      </c>
      <c r="AV280" s="13" t="s">
        <v>83</v>
      </c>
      <c r="AW280" s="13" t="s">
        <v>35</v>
      </c>
      <c r="AX280" s="13" t="s">
        <v>73</v>
      </c>
      <c r="AY280" s="158" t="s">
        <v>180</v>
      </c>
    </row>
    <row r="281" spans="2:65" s="14" customFormat="1" ht="11.25">
      <c r="B281" s="164"/>
      <c r="D281" s="145" t="s">
        <v>193</v>
      </c>
      <c r="E281" s="165" t="s">
        <v>19</v>
      </c>
      <c r="F281" s="166" t="s">
        <v>264</v>
      </c>
      <c r="H281" s="167">
        <v>606.97299999999996</v>
      </c>
      <c r="I281" s="168"/>
      <c r="L281" s="164"/>
      <c r="M281" s="169"/>
      <c r="T281" s="170"/>
      <c r="AT281" s="165" t="s">
        <v>193</v>
      </c>
      <c r="AU281" s="165" t="s">
        <v>83</v>
      </c>
      <c r="AV281" s="14" t="s">
        <v>187</v>
      </c>
      <c r="AW281" s="14" t="s">
        <v>35</v>
      </c>
      <c r="AX281" s="14" t="s">
        <v>81</v>
      </c>
      <c r="AY281" s="165" t="s">
        <v>180</v>
      </c>
    </row>
    <row r="282" spans="2:65" s="1" customFormat="1" ht="33" customHeight="1">
      <c r="B282" s="33"/>
      <c r="C282" s="132" t="s">
        <v>440</v>
      </c>
      <c r="D282" s="132" t="s">
        <v>182</v>
      </c>
      <c r="E282" s="133" t="s">
        <v>310</v>
      </c>
      <c r="F282" s="134" t="s">
        <v>311</v>
      </c>
      <c r="G282" s="135" t="s">
        <v>185</v>
      </c>
      <c r="H282" s="136">
        <v>22.725000000000001</v>
      </c>
      <c r="I282" s="137"/>
      <c r="J282" s="138">
        <f>ROUND(I282*H282,2)</f>
        <v>0</v>
      </c>
      <c r="K282" s="134" t="s">
        <v>186</v>
      </c>
      <c r="L282" s="33"/>
      <c r="M282" s="139" t="s">
        <v>19</v>
      </c>
      <c r="N282" s="140" t="s">
        <v>44</v>
      </c>
      <c r="P282" s="141">
        <f>O282*H282</f>
        <v>0</v>
      </c>
      <c r="Q282" s="141">
        <v>2.5018699999999998</v>
      </c>
      <c r="R282" s="141">
        <f>Q282*H282</f>
        <v>56.85499575</v>
      </c>
      <c r="S282" s="141">
        <v>0</v>
      </c>
      <c r="T282" s="142">
        <f>S282*H282</f>
        <v>0</v>
      </c>
      <c r="AR282" s="143" t="s">
        <v>187</v>
      </c>
      <c r="AT282" s="143" t="s">
        <v>182</v>
      </c>
      <c r="AU282" s="143" t="s">
        <v>83</v>
      </c>
      <c r="AY282" s="18" t="s">
        <v>180</v>
      </c>
      <c r="BE282" s="144">
        <f>IF(N282="základní",J282,0)</f>
        <v>0</v>
      </c>
      <c r="BF282" s="144">
        <f>IF(N282="snížená",J282,0)</f>
        <v>0</v>
      </c>
      <c r="BG282" s="144">
        <f>IF(N282="zákl. přenesená",J282,0)</f>
        <v>0</v>
      </c>
      <c r="BH282" s="144">
        <f>IF(N282="sníž. přenesená",J282,0)</f>
        <v>0</v>
      </c>
      <c r="BI282" s="144">
        <f>IF(N282="nulová",J282,0)</f>
        <v>0</v>
      </c>
      <c r="BJ282" s="18" t="s">
        <v>81</v>
      </c>
      <c r="BK282" s="144">
        <f>ROUND(I282*H282,2)</f>
        <v>0</v>
      </c>
      <c r="BL282" s="18" t="s">
        <v>187</v>
      </c>
      <c r="BM282" s="143" t="s">
        <v>312</v>
      </c>
    </row>
    <row r="283" spans="2:65" s="1" customFormat="1" ht="19.5">
      <c r="B283" s="33"/>
      <c r="D283" s="145" t="s">
        <v>189</v>
      </c>
      <c r="F283" s="146" t="s">
        <v>313</v>
      </c>
      <c r="I283" s="147"/>
      <c r="L283" s="33"/>
      <c r="M283" s="148"/>
      <c r="T283" s="54"/>
      <c r="AT283" s="18" t="s">
        <v>189</v>
      </c>
      <c r="AU283" s="18" t="s">
        <v>83</v>
      </c>
    </row>
    <row r="284" spans="2:65" s="1" customFormat="1" ht="11.25">
      <c r="B284" s="33"/>
      <c r="D284" s="149" t="s">
        <v>191</v>
      </c>
      <c r="F284" s="150" t="s">
        <v>314</v>
      </c>
      <c r="I284" s="147"/>
      <c r="L284" s="33"/>
      <c r="M284" s="148"/>
      <c r="T284" s="54"/>
      <c r="AT284" s="18" t="s">
        <v>191</v>
      </c>
      <c r="AU284" s="18" t="s">
        <v>83</v>
      </c>
    </row>
    <row r="285" spans="2:65" s="12" customFormat="1" ht="11.25">
      <c r="B285" s="151"/>
      <c r="D285" s="145" t="s">
        <v>193</v>
      </c>
      <c r="E285" s="152" t="s">
        <v>19</v>
      </c>
      <c r="F285" s="153" t="s">
        <v>1117</v>
      </c>
      <c r="H285" s="152" t="s">
        <v>19</v>
      </c>
      <c r="I285" s="154"/>
      <c r="L285" s="151"/>
      <c r="M285" s="155"/>
      <c r="T285" s="156"/>
      <c r="AT285" s="152" t="s">
        <v>193</v>
      </c>
      <c r="AU285" s="152" t="s">
        <v>83</v>
      </c>
      <c r="AV285" s="12" t="s">
        <v>81</v>
      </c>
      <c r="AW285" s="12" t="s">
        <v>35</v>
      </c>
      <c r="AX285" s="12" t="s">
        <v>73</v>
      </c>
      <c r="AY285" s="152" t="s">
        <v>180</v>
      </c>
    </row>
    <row r="286" spans="2:65" s="13" customFormat="1" ht="11.25">
      <c r="B286" s="157"/>
      <c r="D286" s="145" t="s">
        <v>193</v>
      </c>
      <c r="E286" s="158" t="s">
        <v>19</v>
      </c>
      <c r="F286" s="159" t="s">
        <v>1200</v>
      </c>
      <c r="H286" s="160">
        <v>8.9</v>
      </c>
      <c r="I286" s="161"/>
      <c r="L286" s="157"/>
      <c r="M286" s="162"/>
      <c r="T286" s="163"/>
      <c r="AT286" s="158" t="s">
        <v>193</v>
      </c>
      <c r="AU286" s="158" t="s">
        <v>83</v>
      </c>
      <c r="AV286" s="13" t="s">
        <v>83</v>
      </c>
      <c r="AW286" s="13" t="s">
        <v>35</v>
      </c>
      <c r="AX286" s="13" t="s">
        <v>73</v>
      </c>
      <c r="AY286" s="158" t="s">
        <v>180</v>
      </c>
    </row>
    <row r="287" spans="2:65" s="13" customFormat="1" ht="11.25">
      <c r="B287" s="157"/>
      <c r="D287" s="145" t="s">
        <v>193</v>
      </c>
      <c r="E287" s="158" t="s">
        <v>19</v>
      </c>
      <c r="F287" s="159" t="s">
        <v>1201</v>
      </c>
      <c r="H287" s="160">
        <v>9.7799999999999994</v>
      </c>
      <c r="I287" s="161"/>
      <c r="L287" s="157"/>
      <c r="M287" s="162"/>
      <c r="T287" s="163"/>
      <c r="AT287" s="158" t="s">
        <v>193</v>
      </c>
      <c r="AU287" s="158" t="s">
        <v>83</v>
      </c>
      <c r="AV287" s="13" t="s">
        <v>83</v>
      </c>
      <c r="AW287" s="13" t="s">
        <v>35</v>
      </c>
      <c r="AX287" s="13" t="s">
        <v>73</v>
      </c>
      <c r="AY287" s="158" t="s">
        <v>180</v>
      </c>
    </row>
    <row r="288" spans="2:65" s="13" customFormat="1" ht="11.25">
      <c r="B288" s="157"/>
      <c r="D288" s="145" t="s">
        <v>193</v>
      </c>
      <c r="E288" s="158" t="s">
        <v>19</v>
      </c>
      <c r="F288" s="159" t="s">
        <v>1202</v>
      </c>
      <c r="H288" s="160">
        <v>3.7</v>
      </c>
      <c r="I288" s="161"/>
      <c r="L288" s="157"/>
      <c r="M288" s="162"/>
      <c r="T288" s="163"/>
      <c r="AT288" s="158" t="s">
        <v>193</v>
      </c>
      <c r="AU288" s="158" t="s">
        <v>83</v>
      </c>
      <c r="AV288" s="13" t="s">
        <v>83</v>
      </c>
      <c r="AW288" s="13" t="s">
        <v>35</v>
      </c>
      <c r="AX288" s="13" t="s">
        <v>73</v>
      </c>
      <c r="AY288" s="158" t="s">
        <v>180</v>
      </c>
    </row>
    <row r="289" spans="2:51" s="13" customFormat="1" ht="11.25">
      <c r="B289" s="157"/>
      <c r="D289" s="145" t="s">
        <v>193</v>
      </c>
      <c r="E289" s="158" t="s">
        <v>19</v>
      </c>
      <c r="F289" s="159" t="s">
        <v>1203</v>
      </c>
      <c r="H289" s="160">
        <v>2.73</v>
      </c>
      <c r="I289" s="161"/>
      <c r="L289" s="157"/>
      <c r="M289" s="162"/>
      <c r="T289" s="163"/>
      <c r="AT289" s="158" t="s">
        <v>193</v>
      </c>
      <c r="AU289" s="158" t="s">
        <v>83</v>
      </c>
      <c r="AV289" s="13" t="s">
        <v>83</v>
      </c>
      <c r="AW289" s="13" t="s">
        <v>35</v>
      </c>
      <c r="AX289" s="13" t="s">
        <v>73</v>
      </c>
      <c r="AY289" s="158" t="s">
        <v>180</v>
      </c>
    </row>
    <row r="290" spans="2:51" s="13" customFormat="1" ht="11.25">
      <c r="B290" s="157"/>
      <c r="D290" s="145" t="s">
        <v>193</v>
      </c>
      <c r="E290" s="158" t="s">
        <v>19</v>
      </c>
      <c r="F290" s="159" t="s">
        <v>1204</v>
      </c>
      <c r="H290" s="160">
        <v>50.94</v>
      </c>
      <c r="I290" s="161"/>
      <c r="L290" s="157"/>
      <c r="M290" s="162"/>
      <c r="T290" s="163"/>
      <c r="AT290" s="158" t="s">
        <v>193</v>
      </c>
      <c r="AU290" s="158" t="s">
        <v>83</v>
      </c>
      <c r="AV290" s="13" t="s">
        <v>83</v>
      </c>
      <c r="AW290" s="13" t="s">
        <v>35</v>
      </c>
      <c r="AX290" s="13" t="s">
        <v>73</v>
      </c>
      <c r="AY290" s="158" t="s">
        <v>180</v>
      </c>
    </row>
    <row r="291" spans="2:51" s="13" customFormat="1" ht="11.25">
      <c r="B291" s="157"/>
      <c r="D291" s="145" t="s">
        <v>193</v>
      </c>
      <c r="E291" s="158" t="s">
        <v>19</v>
      </c>
      <c r="F291" s="159" t="s">
        <v>1205</v>
      </c>
      <c r="H291" s="160">
        <v>39.53</v>
      </c>
      <c r="I291" s="161"/>
      <c r="L291" s="157"/>
      <c r="M291" s="162"/>
      <c r="T291" s="163"/>
      <c r="AT291" s="158" t="s">
        <v>193</v>
      </c>
      <c r="AU291" s="158" t="s">
        <v>83</v>
      </c>
      <c r="AV291" s="13" t="s">
        <v>83</v>
      </c>
      <c r="AW291" s="13" t="s">
        <v>35</v>
      </c>
      <c r="AX291" s="13" t="s">
        <v>73</v>
      </c>
      <c r="AY291" s="158" t="s">
        <v>180</v>
      </c>
    </row>
    <row r="292" spans="2:51" s="13" customFormat="1" ht="11.25">
      <c r="B292" s="157"/>
      <c r="D292" s="145" t="s">
        <v>193</v>
      </c>
      <c r="E292" s="158" t="s">
        <v>19</v>
      </c>
      <c r="F292" s="159" t="s">
        <v>1206</v>
      </c>
      <c r="H292" s="160">
        <v>26.4</v>
      </c>
      <c r="I292" s="161"/>
      <c r="L292" s="157"/>
      <c r="M292" s="162"/>
      <c r="T292" s="163"/>
      <c r="AT292" s="158" t="s">
        <v>193</v>
      </c>
      <c r="AU292" s="158" t="s">
        <v>83</v>
      </c>
      <c r="AV292" s="13" t="s">
        <v>83</v>
      </c>
      <c r="AW292" s="13" t="s">
        <v>35</v>
      </c>
      <c r="AX292" s="13" t="s">
        <v>73</v>
      </c>
      <c r="AY292" s="158" t="s">
        <v>180</v>
      </c>
    </row>
    <row r="293" spans="2:51" s="13" customFormat="1" ht="11.25">
      <c r="B293" s="157"/>
      <c r="D293" s="145" t="s">
        <v>193</v>
      </c>
      <c r="E293" s="158" t="s">
        <v>19</v>
      </c>
      <c r="F293" s="159" t="s">
        <v>1207</v>
      </c>
      <c r="H293" s="160">
        <v>4.2300000000000004</v>
      </c>
      <c r="I293" s="161"/>
      <c r="L293" s="157"/>
      <c r="M293" s="162"/>
      <c r="T293" s="163"/>
      <c r="AT293" s="158" t="s">
        <v>193</v>
      </c>
      <c r="AU293" s="158" t="s">
        <v>83</v>
      </c>
      <c r="AV293" s="13" t="s">
        <v>83</v>
      </c>
      <c r="AW293" s="13" t="s">
        <v>35</v>
      </c>
      <c r="AX293" s="13" t="s">
        <v>73</v>
      </c>
      <c r="AY293" s="158" t="s">
        <v>180</v>
      </c>
    </row>
    <row r="294" spans="2:51" s="13" customFormat="1" ht="11.25">
      <c r="B294" s="157"/>
      <c r="D294" s="145" t="s">
        <v>193</v>
      </c>
      <c r="E294" s="158" t="s">
        <v>19</v>
      </c>
      <c r="F294" s="159" t="s">
        <v>1208</v>
      </c>
      <c r="H294" s="160">
        <v>3.91</v>
      </c>
      <c r="I294" s="161"/>
      <c r="L294" s="157"/>
      <c r="M294" s="162"/>
      <c r="T294" s="163"/>
      <c r="AT294" s="158" t="s">
        <v>193</v>
      </c>
      <c r="AU294" s="158" t="s">
        <v>83</v>
      </c>
      <c r="AV294" s="13" t="s">
        <v>83</v>
      </c>
      <c r="AW294" s="13" t="s">
        <v>35</v>
      </c>
      <c r="AX294" s="13" t="s">
        <v>73</v>
      </c>
      <c r="AY294" s="158" t="s">
        <v>180</v>
      </c>
    </row>
    <row r="295" spans="2:51" s="13" customFormat="1" ht="11.25">
      <c r="B295" s="157"/>
      <c r="D295" s="145" t="s">
        <v>193</v>
      </c>
      <c r="E295" s="158" t="s">
        <v>19</v>
      </c>
      <c r="F295" s="159" t="s">
        <v>1209</v>
      </c>
      <c r="H295" s="160">
        <v>4.4800000000000004</v>
      </c>
      <c r="I295" s="161"/>
      <c r="L295" s="157"/>
      <c r="M295" s="162"/>
      <c r="T295" s="163"/>
      <c r="AT295" s="158" t="s">
        <v>193</v>
      </c>
      <c r="AU295" s="158" t="s">
        <v>83</v>
      </c>
      <c r="AV295" s="13" t="s">
        <v>83</v>
      </c>
      <c r="AW295" s="13" t="s">
        <v>35</v>
      </c>
      <c r="AX295" s="13" t="s">
        <v>73</v>
      </c>
      <c r="AY295" s="158" t="s">
        <v>180</v>
      </c>
    </row>
    <row r="296" spans="2:51" s="13" customFormat="1" ht="11.25">
      <c r="B296" s="157"/>
      <c r="D296" s="145" t="s">
        <v>193</v>
      </c>
      <c r="E296" s="158" t="s">
        <v>19</v>
      </c>
      <c r="F296" s="159" t="s">
        <v>1210</v>
      </c>
      <c r="H296" s="160">
        <v>4.74</v>
      </c>
      <c r="I296" s="161"/>
      <c r="L296" s="157"/>
      <c r="M296" s="162"/>
      <c r="T296" s="163"/>
      <c r="AT296" s="158" t="s">
        <v>193</v>
      </c>
      <c r="AU296" s="158" t="s">
        <v>83</v>
      </c>
      <c r="AV296" s="13" t="s">
        <v>83</v>
      </c>
      <c r="AW296" s="13" t="s">
        <v>35</v>
      </c>
      <c r="AX296" s="13" t="s">
        <v>73</v>
      </c>
      <c r="AY296" s="158" t="s">
        <v>180</v>
      </c>
    </row>
    <row r="297" spans="2:51" s="13" customFormat="1" ht="11.25">
      <c r="B297" s="157"/>
      <c r="D297" s="145" t="s">
        <v>193</v>
      </c>
      <c r="E297" s="158" t="s">
        <v>19</v>
      </c>
      <c r="F297" s="159" t="s">
        <v>1211</v>
      </c>
      <c r="H297" s="160">
        <v>33.909999999999997</v>
      </c>
      <c r="I297" s="161"/>
      <c r="L297" s="157"/>
      <c r="M297" s="162"/>
      <c r="T297" s="163"/>
      <c r="AT297" s="158" t="s">
        <v>193</v>
      </c>
      <c r="AU297" s="158" t="s">
        <v>83</v>
      </c>
      <c r="AV297" s="13" t="s">
        <v>83</v>
      </c>
      <c r="AW297" s="13" t="s">
        <v>35</v>
      </c>
      <c r="AX297" s="13" t="s">
        <v>73</v>
      </c>
      <c r="AY297" s="158" t="s">
        <v>180</v>
      </c>
    </row>
    <row r="298" spans="2:51" s="13" customFormat="1" ht="11.25">
      <c r="B298" s="157"/>
      <c r="D298" s="145" t="s">
        <v>193</v>
      </c>
      <c r="E298" s="158" t="s">
        <v>19</v>
      </c>
      <c r="F298" s="159" t="s">
        <v>1212</v>
      </c>
      <c r="H298" s="160">
        <v>18.37</v>
      </c>
      <c r="I298" s="161"/>
      <c r="L298" s="157"/>
      <c r="M298" s="162"/>
      <c r="T298" s="163"/>
      <c r="AT298" s="158" t="s">
        <v>193</v>
      </c>
      <c r="AU298" s="158" t="s">
        <v>83</v>
      </c>
      <c r="AV298" s="13" t="s">
        <v>83</v>
      </c>
      <c r="AW298" s="13" t="s">
        <v>35</v>
      </c>
      <c r="AX298" s="13" t="s">
        <v>73</v>
      </c>
      <c r="AY298" s="158" t="s">
        <v>180</v>
      </c>
    </row>
    <row r="299" spans="2:51" s="13" customFormat="1" ht="11.25">
      <c r="B299" s="157"/>
      <c r="D299" s="145" t="s">
        <v>193</v>
      </c>
      <c r="E299" s="158" t="s">
        <v>19</v>
      </c>
      <c r="F299" s="159" t="s">
        <v>1213</v>
      </c>
      <c r="H299" s="160">
        <v>10.53</v>
      </c>
      <c r="I299" s="161"/>
      <c r="L299" s="157"/>
      <c r="M299" s="162"/>
      <c r="T299" s="163"/>
      <c r="AT299" s="158" t="s">
        <v>193</v>
      </c>
      <c r="AU299" s="158" t="s">
        <v>83</v>
      </c>
      <c r="AV299" s="13" t="s">
        <v>83</v>
      </c>
      <c r="AW299" s="13" t="s">
        <v>35</v>
      </c>
      <c r="AX299" s="13" t="s">
        <v>73</v>
      </c>
      <c r="AY299" s="158" t="s">
        <v>180</v>
      </c>
    </row>
    <row r="300" spans="2:51" s="13" customFormat="1" ht="11.25">
      <c r="B300" s="157"/>
      <c r="D300" s="145" t="s">
        <v>193</v>
      </c>
      <c r="E300" s="158" t="s">
        <v>19</v>
      </c>
      <c r="F300" s="159" t="s">
        <v>1214</v>
      </c>
      <c r="H300" s="160">
        <v>3.62</v>
      </c>
      <c r="I300" s="161"/>
      <c r="L300" s="157"/>
      <c r="M300" s="162"/>
      <c r="T300" s="163"/>
      <c r="AT300" s="158" t="s">
        <v>193</v>
      </c>
      <c r="AU300" s="158" t="s">
        <v>83</v>
      </c>
      <c r="AV300" s="13" t="s">
        <v>83</v>
      </c>
      <c r="AW300" s="13" t="s">
        <v>35</v>
      </c>
      <c r="AX300" s="13" t="s">
        <v>73</v>
      </c>
      <c r="AY300" s="158" t="s">
        <v>180</v>
      </c>
    </row>
    <row r="301" spans="2:51" s="13" customFormat="1" ht="11.25">
      <c r="B301" s="157"/>
      <c r="D301" s="145" t="s">
        <v>193</v>
      </c>
      <c r="E301" s="158" t="s">
        <v>19</v>
      </c>
      <c r="F301" s="159" t="s">
        <v>1215</v>
      </c>
      <c r="H301" s="160">
        <v>2.2000000000000002</v>
      </c>
      <c r="I301" s="161"/>
      <c r="L301" s="157"/>
      <c r="M301" s="162"/>
      <c r="T301" s="163"/>
      <c r="AT301" s="158" t="s">
        <v>193</v>
      </c>
      <c r="AU301" s="158" t="s">
        <v>83</v>
      </c>
      <c r="AV301" s="13" t="s">
        <v>83</v>
      </c>
      <c r="AW301" s="13" t="s">
        <v>35</v>
      </c>
      <c r="AX301" s="13" t="s">
        <v>73</v>
      </c>
      <c r="AY301" s="158" t="s">
        <v>180</v>
      </c>
    </row>
    <row r="302" spans="2:51" s="13" customFormat="1" ht="11.25">
      <c r="B302" s="157"/>
      <c r="D302" s="145" t="s">
        <v>193</v>
      </c>
      <c r="E302" s="158" t="s">
        <v>19</v>
      </c>
      <c r="F302" s="159" t="s">
        <v>1216</v>
      </c>
      <c r="H302" s="160">
        <v>3.68</v>
      </c>
      <c r="I302" s="161"/>
      <c r="L302" s="157"/>
      <c r="M302" s="162"/>
      <c r="T302" s="163"/>
      <c r="AT302" s="158" t="s">
        <v>193</v>
      </c>
      <c r="AU302" s="158" t="s">
        <v>83</v>
      </c>
      <c r="AV302" s="13" t="s">
        <v>83</v>
      </c>
      <c r="AW302" s="13" t="s">
        <v>35</v>
      </c>
      <c r="AX302" s="13" t="s">
        <v>73</v>
      </c>
      <c r="AY302" s="158" t="s">
        <v>180</v>
      </c>
    </row>
    <row r="303" spans="2:51" s="13" customFormat="1" ht="11.25">
      <c r="B303" s="157"/>
      <c r="D303" s="145" t="s">
        <v>193</v>
      </c>
      <c r="E303" s="158" t="s">
        <v>19</v>
      </c>
      <c r="F303" s="159" t="s">
        <v>1217</v>
      </c>
      <c r="H303" s="160">
        <v>15</v>
      </c>
      <c r="I303" s="161"/>
      <c r="L303" s="157"/>
      <c r="M303" s="162"/>
      <c r="T303" s="163"/>
      <c r="AT303" s="158" t="s">
        <v>193</v>
      </c>
      <c r="AU303" s="158" t="s">
        <v>83</v>
      </c>
      <c r="AV303" s="13" t="s">
        <v>83</v>
      </c>
      <c r="AW303" s="13" t="s">
        <v>35</v>
      </c>
      <c r="AX303" s="13" t="s">
        <v>73</v>
      </c>
      <c r="AY303" s="158" t="s">
        <v>180</v>
      </c>
    </row>
    <row r="304" spans="2:51" s="13" customFormat="1" ht="11.25">
      <c r="B304" s="157"/>
      <c r="D304" s="145" t="s">
        <v>193</v>
      </c>
      <c r="E304" s="158" t="s">
        <v>19</v>
      </c>
      <c r="F304" s="159" t="s">
        <v>1218</v>
      </c>
      <c r="H304" s="160">
        <v>8.15</v>
      </c>
      <c r="I304" s="161"/>
      <c r="L304" s="157"/>
      <c r="M304" s="162"/>
      <c r="T304" s="163"/>
      <c r="AT304" s="158" t="s">
        <v>193</v>
      </c>
      <c r="AU304" s="158" t="s">
        <v>83</v>
      </c>
      <c r="AV304" s="13" t="s">
        <v>83</v>
      </c>
      <c r="AW304" s="13" t="s">
        <v>35</v>
      </c>
      <c r="AX304" s="13" t="s">
        <v>73</v>
      </c>
      <c r="AY304" s="158" t="s">
        <v>180</v>
      </c>
    </row>
    <row r="305" spans="2:65" s="13" customFormat="1" ht="11.25">
      <c r="B305" s="157"/>
      <c r="D305" s="145" t="s">
        <v>193</v>
      </c>
      <c r="E305" s="158" t="s">
        <v>19</v>
      </c>
      <c r="F305" s="159" t="s">
        <v>1219</v>
      </c>
      <c r="H305" s="160">
        <v>8.7100000000000009</v>
      </c>
      <c r="I305" s="161"/>
      <c r="L305" s="157"/>
      <c r="M305" s="162"/>
      <c r="T305" s="163"/>
      <c r="AT305" s="158" t="s">
        <v>193</v>
      </c>
      <c r="AU305" s="158" t="s">
        <v>83</v>
      </c>
      <c r="AV305" s="13" t="s">
        <v>83</v>
      </c>
      <c r="AW305" s="13" t="s">
        <v>35</v>
      </c>
      <c r="AX305" s="13" t="s">
        <v>73</v>
      </c>
      <c r="AY305" s="158" t="s">
        <v>180</v>
      </c>
    </row>
    <row r="306" spans="2:65" s="13" customFormat="1" ht="11.25">
      <c r="B306" s="157"/>
      <c r="D306" s="145" t="s">
        <v>193</v>
      </c>
      <c r="E306" s="158" t="s">
        <v>19</v>
      </c>
      <c r="F306" s="159" t="s">
        <v>1220</v>
      </c>
      <c r="H306" s="160">
        <v>50.92</v>
      </c>
      <c r="I306" s="161"/>
      <c r="L306" s="157"/>
      <c r="M306" s="162"/>
      <c r="T306" s="163"/>
      <c r="AT306" s="158" t="s">
        <v>193</v>
      </c>
      <c r="AU306" s="158" t="s">
        <v>83</v>
      </c>
      <c r="AV306" s="13" t="s">
        <v>83</v>
      </c>
      <c r="AW306" s="13" t="s">
        <v>35</v>
      </c>
      <c r="AX306" s="13" t="s">
        <v>73</v>
      </c>
      <c r="AY306" s="158" t="s">
        <v>180</v>
      </c>
    </row>
    <row r="307" spans="2:65" s="13" customFormat="1" ht="11.25">
      <c r="B307" s="157"/>
      <c r="D307" s="145" t="s">
        <v>193</v>
      </c>
      <c r="E307" s="158" t="s">
        <v>19</v>
      </c>
      <c r="F307" s="159" t="s">
        <v>1221</v>
      </c>
      <c r="H307" s="160">
        <v>66.08</v>
      </c>
      <c r="I307" s="161"/>
      <c r="L307" s="157"/>
      <c r="M307" s="162"/>
      <c r="T307" s="163"/>
      <c r="AT307" s="158" t="s">
        <v>193</v>
      </c>
      <c r="AU307" s="158" t="s">
        <v>83</v>
      </c>
      <c r="AV307" s="13" t="s">
        <v>83</v>
      </c>
      <c r="AW307" s="13" t="s">
        <v>35</v>
      </c>
      <c r="AX307" s="13" t="s">
        <v>73</v>
      </c>
      <c r="AY307" s="158" t="s">
        <v>180</v>
      </c>
    </row>
    <row r="308" spans="2:65" s="13" customFormat="1" ht="11.25">
      <c r="B308" s="157"/>
      <c r="D308" s="145" t="s">
        <v>193</v>
      </c>
      <c r="E308" s="158" t="s">
        <v>19</v>
      </c>
      <c r="F308" s="159" t="s">
        <v>1222</v>
      </c>
      <c r="H308" s="160">
        <v>17.47</v>
      </c>
      <c r="I308" s="161"/>
      <c r="L308" s="157"/>
      <c r="M308" s="162"/>
      <c r="T308" s="163"/>
      <c r="AT308" s="158" t="s">
        <v>193</v>
      </c>
      <c r="AU308" s="158" t="s">
        <v>83</v>
      </c>
      <c r="AV308" s="13" t="s">
        <v>83</v>
      </c>
      <c r="AW308" s="13" t="s">
        <v>35</v>
      </c>
      <c r="AX308" s="13" t="s">
        <v>73</v>
      </c>
      <c r="AY308" s="158" t="s">
        <v>180</v>
      </c>
    </row>
    <row r="309" spans="2:65" s="13" customFormat="1" ht="11.25">
      <c r="B309" s="157"/>
      <c r="D309" s="145" t="s">
        <v>193</v>
      </c>
      <c r="E309" s="158" t="s">
        <v>19</v>
      </c>
      <c r="F309" s="159" t="s">
        <v>1223</v>
      </c>
      <c r="H309" s="160">
        <v>15.19</v>
      </c>
      <c r="I309" s="161"/>
      <c r="L309" s="157"/>
      <c r="M309" s="162"/>
      <c r="T309" s="163"/>
      <c r="AT309" s="158" t="s">
        <v>193</v>
      </c>
      <c r="AU309" s="158" t="s">
        <v>83</v>
      </c>
      <c r="AV309" s="13" t="s">
        <v>83</v>
      </c>
      <c r="AW309" s="13" t="s">
        <v>35</v>
      </c>
      <c r="AX309" s="13" t="s">
        <v>73</v>
      </c>
      <c r="AY309" s="158" t="s">
        <v>180</v>
      </c>
    </row>
    <row r="310" spans="2:65" s="13" customFormat="1" ht="11.25">
      <c r="B310" s="157"/>
      <c r="D310" s="145" t="s">
        <v>193</v>
      </c>
      <c r="E310" s="158" t="s">
        <v>19</v>
      </c>
      <c r="F310" s="159" t="s">
        <v>1224</v>
      </c>
      <c r="H310" s="160">
        <v>4.28</v>
      </c>
      <c r="I310" s="161"/>
      <c r="L310" s="157"/>
      <c r="M310" s="162"/>
      <c r="T310" s="163"/>
      <c r="AT310" s="158" t="s">
        <v>193</v>
      </c>
      <c r="AU310" s="158" t="s">
        <v>83</v>
      </c>
      <c r="AV310" s="13" t="s">
        <v>83</v>
      </c>
      <c r="AW310" s="13" t="s">
        <v>35</v>
      </c>
      <c r="AX310" s="13" t="s">
        <v>73</v>
      </c>
      <c r="AY310" s="158" t="s">
        <v>180</v>
      </c>
    </row>
    <row r="311" spans="2:65" s="13" customFormat="1" ht="11.25">
      <c r="B311" s="157"/>
      <c r="D311" s="145" t="s">
        <v>193</v>
      </c>
      <c r="E311" s="158" t="s">
        <v>19</v>
      </c>
      <c r="F311" s="159" t="s">
        <v>1225</v>
      </c>
      <c r="H311" s="160">
        <v>2.56</v>
      </c>
      <c r="I311" s="161"/>
      <c r="L311" s="157"/>
      <c r="M311" s="162"/>
      <c r="T311" s="163"/>
      <c r="AT311" s="158" t="s">
        <v>193</v>
      </c>
      <c r="AU311" s="158" t="s">
        <v>83</v>
      </c>
      <c r="AV311" s="13" t="s">
        <v>83</v>
      </c>
      <c r="AW311" s="13" t="s">
        <v>35</v>
      </c>
      <c r="AX311" s="13" t="s">
        <v>73</v>
      </c>
      <c r="AY311" s="158" t="s">
        <v>180</v>
      </c>
    </row>
    <row r="312" spans="2:65" s="13" customFormat="1" ht="11.25">
      <c r="B312" s="157"/>
      <c r="D312" s="145" t="s">
        <v>193</v>
      </c>
      <c r="E312" s="158" t="s">
        <v>19</v>
      </c>
      <c r="F312" s="159" t="s">
        <v>1226</v>
      </c>
      <c r="H312" s="160">
        <v>7.5</v>
      </c>
      <c r="I312" s="161"/>
      <c r="L312" s="157"/>
      <c r="M312" s="162"/>
      <c r="T312" s="163"/>
      <c r="AT312" s="158" t="s">
        <v>193</v>
      </c>
      <c r="AU312" s="158" t="s">
        <v>83</v>
      </c>
      <c r="AV312" s="13" t="s">
        <v>83</v>
      </c>
      <c r="AW312" s="13" t="s">
        <v>35</v>
      </c>
      <c r="AX312" s="13" t="s">
        <v>73</v>
      </c>
      <c r="AY312" s="158" t="s">
        <v>180</v>
      </c>
    </row>
    <row r="313" spans="2:65" s="13" customFormat="1" ht="11.25">
      <c r="B313" s="157"/>
      <c r="D313" s="145" t="s">
        <v>193</v>
      </c>
      <c r="E313" s="158" t="s">
        <v>19</v>
      </c>
      <c r="F313" s="159" t="s">
        <v>1227</v>
      </c>
      <c r="H313" s="160">
        <v>6.48</v>
      </c>
      <c r="I313" s="161"/>
      <c r="L313" s="157"/>
      <c r="M313" s="162"/>
      <c r="T313" s="163"/>
      <c r="AT313" s="158" t="s">
        <v>193</v>
      </c>
      <c r="AU313" s="158" t="s">
        <v>83</v>
      </c>
      <c r="AV313" s="13" t="s">
        <v>83</v>
      </c>
      <c r="AW313" s="13" t="s">
        <v>35</v>
      </c>
      <c r="AX313" s="13" t="s">
        <v>73</v>
      </c>
      <c r="AY313" s="158" t="s">
        <v>180</v>
      </c>
    </row>
    <row r="314" spans="2:65" s="13" customFormat="1" ht="11.25">
      <c r="B314" s="157"/>
      <c r="D314" s="145" t="s">
        <v>193</v>
      </c>
      <c r="E314" s="158" t="s">
        <v>19</v>
      </c>
      <c r="F314" s="159" t="s">
        <v>1228</v>
      </c>
      <c r="H314" s="160">
        <v>20.5</v>
      </c>
      <c r="I314" s="161"/>
      <c r="L314" s="157"/>
      <c r="M314" s="162"/>
      <c r="T314" s="163"/>
      <c r="AT314" s="158" t="s">
        <v>193</v>
      </c>
      <c r="AU314" s="158" t="s">
        <v>83</v>
      </c>
      <c r="AV314" s="13" t="s">
        <v>83</v>
      </c>
      <c r="AW314" s="13" t="s">
        <v>35</v>
      </c>
      <c r="AX314" s="13" t="s">
        <v>73</v>
      </c>
      <c r="AY314" s="158" t="s">
        <v>180</v>
      </c>
    </row>
    <row r="315" spans="2:65" s="14" customFormat="1" ht="11.25">
      <c r="B315" s="164"/>
      <c r="D315" s="145" t="s">
        <v>193</v>
      </c>
      <c r="E315" s="165" t="s">
        <v>19</v>
      </c>
      <c r="F315" s="166" t="s">
        <v>264</v>
      </c>
      <c r="H315" s="167">
        <v>454.49</v>
      </c>
      <c r="I315" s="168"/>
      <c r="L315" s="164"/>
      <c r="M315" s="169"/>
      <c r="T315" s="170"/>
      <c r="AT315" s="165" t="s">
        <v>193</v>
      </c>
      <c r="AU315" s="165" t="s">
        <v>83</v>
      </c>
      <c r="AV315" s="14" t="s">
        <v>187</v>
      </c>
      <c r="AW315" s="14" t="s">
        <v>35</v>
      </c>
      <c r="AX315" s="14" t="s">
        <v>81</v>
      </c>
      <c r="AY315" s="165" t="s">
        <v>180</v>
      </c>
    </row>
    <row r="316" spans="2:65" s="13" customFormat="1" ht="11.25">
      <c r="B316" s="157"/>
      <c r="D316" s="145" t="s">
        <v>193</v>
      </c>
      <c r="F316" s="159" t="s">
        <v>1229</v>
      </c>
      <c r="H316" s="160">
        <v>22.725000000000001</v>
      </c>
      <c r="I316" s="161"/>
      <c r="L316" s="157"/>
      <c r="M316" s="162"/>
      <c r="T316" s="163"/>
      <c r="AT316" s="158" t="s">
        <v>193</v>
      </c>
      <c r="AU316" s="158" t="s">
        <v>83</v>
      </c>
      <c r="AV316" s="13" t="s">
        <v>83</v>
      </c>
      <c r="AW316" s="13" t="s">
        <v>4</v>
      </c>
      <c r="AX316" s="13" t="s">
        <v>81</v>
      </c>
      <c r="AY316" s="158" t="s">
        <v>180</v>
      </c>
    </row>
    <row r="317" spans="2:65" s="1" customFormat="1" ht="37.9" customHeight="1">
      <c r="B317" s="33"/>
      <c r="C317" s="132" t="s">
        <v>448</v>
      </c>
      <c r="D317" s="132" t="s">
        <v>182</v>
      </c>
      <c r="E317" s="133" t="s">
        <v>336</v>
      </c>
      <c r="F317" s="134" t="s">
        <v>337</v>
      </c>
      <c r="G317" s="135" t="s">
        <v>338</v>
      </c>
      <c r="H317" s="136">
        <v>83.03</v>
      </c>
      <c r="I317" s="137"/>
      <c r="J317" s="138">
        <f>ROUND(I317*H317,2)</f>
        <v>0</v>
      </c>
      <c r="K317" s="134" t="s">
        <v>186</v>
      </c>
      <c r="L317" s="33"/>
      <c r="M317" s="139" t="s">
        <v>19</v>
      </c>
      <c r="N317" s="140" t="s">
        <v>44</v>
      </c>
      <c r="P317" s="141">
        <f>O317*H317</f>
        <v>0</v>
      </c>
      <c r="Q317" s="141">
        <v>2.0000000000000002E-5</v>
      </c>
      <c r="R317" s="141">
        <f>Q317*H317</f>
        <v>1.6606000000000001E-3</v>
      </c>
      <c r="S317" s="141">
        <v>0</v>
      </c>
      <c r="T317" s="142">
        <f>S317*H317</f>
        <v>0</v>
      </c>
      <c r="AR317" s="143" t="s">
        <v>187</v>
      </c>
      <c r="AT317" s="143" t="s">
        <v>182</v>
      </c>
      <c r="AU317" s="143" t="s">
        <v>83</v>
      </c>
      <c r="AY317" s="18" t="s">
        <v>180</v>
      </c>
      <c r="BE317" s="144">
        <f>IF(N317="základní",J317,0)</f>
        <v>0</v>
      </c>
      <c r="BF317" s="144">
        <f>IF(N317="snížená",J317,0)</f>
        <v>0</v>
      </c>
      <c r="BG317" s="144">
        <f>IF(N317="zákl. přenesená",J317,0)</f>
        <v>0</v>
      </c>
      <c r="BH317" s="144">
        <f>IF(N317="sníž. přenesená",J317,0)</f>
        <v>0</v>
      </c>
      <c r="BI317" s="144">
        <f>IF(N317="nulová",J317,0)</f>
        <v>0</v>
      </c>
      <c r="BJ317" s="18" t="s">
        <v>81</v>
      </c>
      <c r="BK317" s="144">
        <f>ROUND(I317*H317,2)</f>
        <v>0</v>
      </c>
      <c r="BL317" s="18" t="s">
        <v>187</v>
      </c>
      <c r="BM317" s="143" t="s">
        <v>339</v>
      </c>
    </row>
    <row r="318" spans="2:65" s="1" customFormat="1" ht="29.25">
      <c r="B318" s="33"/>
      <c r="D318" s="145" t="s">
        <v>189</v>
      </c>
      <c r="F318" s="146" t="s">
        <v>340</v>
      </c>
      <c r="I318" s="147"/>
      <c r="L318" s="33"/>
      <c r="M318" s="148"/>
      <c r="T318" s="54"/>
      <c r="AT318" s="18" t="s">
        <v>189</v>
      </c>
      <c r="AU318" s="18" t="s">
        <v>83</v>
      </c>
    </row>
    <row r="319" spans="2:65" s="1" customFormat="1" ht="11.25">
      <c r="B319" s="33"/>
      <c r="D319" s="149" t="s">
        <v>191</v>
      </c>
      <c r="F319" s="150" t="s">
        <v>341</v>
      </c>
      <c r="I319" s="147"/>
      <c r="L319" s="33"/>
      <c r="M319" s="148"/>
      <c r="T319" s="54"/>
      <c r="AT319" s="18" t="s">
        <v>191</v>
      </c>
      <c r="AU319" s="18" t="s">
        <v>83</v>
      </c>
    </row>
    <row r="320" spans="2:65" s="12" customFormat="1" ht="11.25">
      <c r="B320" s="151"/>
      <c r="D320" s="145" t="s">
        <v>193</v>
      </c>
      <c r="E320" s="152" t="s">
        <v>19</v>
      </c>
      <c r="F320" s="153" t="s">
        <v>1117</v>
      </c>
      <c r="H320" s="152" t="s">
        <v>19</v>
      </c>
      <c r="I320" s="154"/>
      <c r="L320" s="151"/>
      <c r="M320" s="155"/>
      <c r="T320" s="156"/>
      <c r="AT320" s="152" t="s">
        <v>193</v>
      </c>
      <c r="AU320" s="152" t="s">
        <v>83</v>
      </c>
      <c r="AV320" s="12" t="s">
        <v>81</v>
      </c>
      <c r="AW320" s="12" t="s">
        <v>35</v>
      </c>
      <c r="AX320" s="12" t="s">
        <v>73</v>
      </c>
      <c r="AY320" s="152" t="s">
        <v>180</v>
      </c>
    </row>
    <row r="321" spans="2:65" s="13" customFormat="1" ht="11.25">
      <c r="B321" s="157"/>
      <c r="D321" s="145" t="s">
        <v>193</v>
      </c>
      <c r="E321" s="158" t="s">
        <v>19</v>
      </c>
      <c r="F321" s="159" t="s">
        <v>1230</v>
      </c>
      <c r="H321" s="160">
        <v>83.03</v>
      </c>
      <c r="I321" s="161"/>
      <c r="L321" s="157"/>
      <c r="M321" s="162"/>
      <c r="T321" s="163"/>
      <c r="AT321" s="158" t="s">
        <v>193</v>
      </c>
      <c r="AU321" s="158" t="s">
        <v>83</v>
      </c>
      <c r="AV321" s="13" t="s">
        <v>83</v>
      </c>
      <c r="AW321" s="13" t="s">
        <v>35</v>
      </c>
      <c r="AX321" s="13" t="s">
        <v>73</v>
      </c>
      <c r="AY321" s="158" t="s">
        <v>180</v>
      </c>
    </row>
    <row r="322" spans="2:65" s="14" customFormat="1" ht="11.25">
      <c r="B322" s="164"/>
      <c r="D322" s="145" t="s">
        <v>193</v>
      </c>
      <c r="E322" s="165" t="s">
        <v>19</v>
      </c>
      <c r="F322" s="166" t="s">
        <v>264</v>
      </c>
      <c r="H322" s="167">
        <v>83.03</v>
      </c>
      <c r="I322" s="168"/>
      <c r="L322" s="164"/>
      <c r="M322" s="169"/>
      <c r="T322" s="170"/>
      <c r="AT322" s="165" t="s">
        <v>193</v>
      </c>
      <c r="AU322" s="165" t="s">
        <v>83</v>
      </c>
      <c r="AV322" s="14" t="s">
        <v>187</v>
      </c>
      <c r="AW322" s="14" t="s">
        <v>35</v>
      </c>
      <c r="AX322" s="14" t="s">
        <v>81</v>
      </c>
      <c r="AY322" s="165" t="s">
        <v>180</v>
      </c>
    </row>
    <row r="323" spans="2:65" s="1" customFormat="1" ht="33" customHeight="1">
      <c r="B323" s="33"/>
      <c r="C323" s="132" t="s">
        <v>458</v>
      </c>
      <c r="D323" s="132" t="s">
        <v>182</v>
      </c>
      <c r="E323" s="133" t="s">
        <v>1231</v>
      </c>
      <c r="F323" s="134" t="s">
        <v>1232</v>
      </c>
      <c r="G323" s="135" t="s">
        <v>346</v>
      </c>
      <c r="H323" s="136">
        <v>2</v>
      </c>
      <c r="I323" s="137"/>
      <c r="J323" s="138">
        <f>ROUND(I323*H323,2)</f>
        <v>0</v>
      </c>
      <c r="K323" s="134" t="s">
        <v>186</v>
      </c>
      <c r="L323" s="33"/>
      <c r="M323" s="139" t="s">
        <v>19</v>
      </c>
      <c r="N323" s="140" t="s">
        <v>44</v>
      </c>
      <c r="P323" s="141">
        <f>O323*H323</f>
        <v>0</v>
      </c>
      <c r="Q323" s="141">
        <v>5.3620000000000001E-2</v>
      </c>
      <c r="R323" s="141">
        <f>Q323*H323</f>
        <v>0.10724</v>
      </c>
      <c r="S323" s="141">
        <v>0</v>
      </c>
      <c r="T323" s="142">
        <f>S323*H323</f>
        <v>0</v>
      </c>
      <c r="AR323" s="143" t="s">
        <v>187</v>
      </c>
      <c r="AT323" s="143" t="s">
        <v>182</v>
      </c>
      <c r="AU323" s="143" t="s">
        <v>83</v>
      </c>
      <c r="AY323" s="18" t="s">
        <v>180</v>
      </c>
      <c r="BE323" s="144">
        <f>IF(N323="základní",J323,0)</f>
        <v>0</v>
      </c>
      <c r="BF323" s="144">
        <f>IF(N323="snížená",J323,0)</f>
        <v>0</v>
      </c>
      <c r="BG323" s="144">
        <f>IF(N323="zákl. přenesená",J323,0)</f>
        <v>0</v>
      </c>
      <c r="BH323" s="144">
        <f>IF(N323="sníž. přenesená",J323,0)</f>
        <v>0</v>
      </c>
      <c r="BI323" s="144">
        <f>IF(N323="nulová",J323,0)</f>
        <v>0</v>
      </c>
      <c r="BJ323" s="18" t="s">
        <v>81</v>
      </c>
      <c r="BK323" s="144">
        <f>ROUND(I323*H323,2)</f>
        <v>0</v>
      </c>
      <c r="BL323" s="18" t="s">
        <v>187</v>
      </c>
      <c r="BM323" s="143" t="s">
        <v>1233</v>
      </c>
    </row>
    <row r="324" spans="2:65" s="1" customFormat="1" ht="19.5">
      <c r="B324" s="33"/>
      <c r="D324" s="145" t="s">
        <v>189</v>
      </c>
      <c r="F324" s="146" t="s">
        <v>1234</v>
      </c>
      <c r="I324" s="147"/>
      <c r="L324" s="33"/>
      <c r="M324" s="148"/>
      <c r="T324" s="54"/>
      <c r="AT324" s="18" t="s">
        <v>189</v>
      </c>
      <c r="AU324" s="18" t="s">
        <v>83</v>
      </c>
    </row>
    <row r="325" spans="2:65" s="1" customFormat="1" ht="11.25">
      <c r="B325" s="33"/>
      <c r="D325" s="149" t="s">
        <v>191</v>
      </c>
      <c r="F325" s="150" t="s">
        <v>1235</v>
      </c>
      <c r="I325" s="147"/>
      <c r="L325" s="33"/>
      <c r="M325" s="148"/>
      <c r="T325" s="54"/>
      <c r="AT325" s="18" t="s">
        <v>191</v>
      </c>
      <c r="AU325" s="18" t="s">
        <v>83</v>
      </c>
    </row>
    <row r="326" spans="2:65" s="12" customFormat="1" ht="11.25">
      <c r="B326" s="151"/>
      <c r="D326" s="145" t="s">
        <v>193</v>
      </c>
      <c r="E326" s="152" t="s">
        <v>19</v>
      </c>
      <c r="F326" s="153" t="s">
        <v>286</v>
      </c>
      <c r="H326" s="152" t="s">
        <v>19</v>
      </c>
      <c r="I326" s="154"/>
      <c r="L326" s="151"/>
      <c r="M326" s="155"/>
      <c r="T326" s="156"/>
      <c r="AT326" s="152" t="s">
        <v>193</v>
      </c>
      <c r="AU326" s="152" t="s">
        <v>83</v>
      </c>
      <c r="AV326" s="12" t="s">
        <v>81</v>
      </c>
      <c r="AW326" s="12" t="s">
        <v>35</v>
      </c>
      <c r="AX326" s="12" t="s">
        <v>73</v>
      </c>
      <c r="AY326" s="152" t="s">
        <v>180</v>
      </c>
    </row>
    <row r="327" spans="2:65" s="12" customFormat="1" ht="22.5">
      <c r="B327" s="151"/>
      <c r="D327" s="145" t="s">
        <v>193</v>
      </c>
      <c r="E327" s="152" t="s">
        <v>19</v>
      </c>
      <c r="F327" s="153" t="s">
        <v>1191</v>
      </c>
      <c r="H327" s="152" t="s">
        <v>19</v>
      </c>
      <c r="I327" s="154"/>
      <c r="L327" s="151"/>
      <c r="M327" s="155"/>
      <c r="T327" s="156"/>
      <c r="AT327" s="152" t="s">
        <v>193</v>
      </c>
      <c r="AU327" s="152" t="s">
        <v>83</v>
      </c>
      <c r="AV327" s="12" t="s">
        <v>81</v>
      </c>
      <c r="AW327" s="12" t="s">
        <v>35</v>
      </c>
      <c r="AX327" s="12" t="s">
        <v>73</v>
      </c>
      <c r="AY327" s="152" t="s">
        <v>180</v>
      </c>
    </row>
    <row r="328" spans="2:65" s="13" customFormat="1" ht="11.25">
      <c r="B328" s="157"/>
      <c r="D328" s="145" t="s">
        <v>193</v>
      </c>
      <c r="E328" s="158" t="s">
        <v>19</v>
      </c>
      <c r="F328" s="159" t="s">
        <v>1236</v>
      </c>
      <c r="H328" s="160">
        <v>1</v>
      </c>
      <c r="I328" s="161"/>
      <c r="L328" s="157"/>
      <c r="M328" s="162"/>
      <c r="T328" s="163"/>
      <c r="AT328" s="158" t="s">
        <v>193</v>
      </c>
      <c r="AU328" s="158" t="s">
        <v>83</v>
      </c>
      <c r="AV328" s="13" t="s">
        <v>83</v>
      </c>
      <c r="AW328" s="13" t="s">
        <v>35</v>
      </c>
      <c r="AX328" s="13" t="s">
        <v>73</v>
      </c>
      <c r="AY328" s="158" t="s">
        <v>180</v>
      </c>
    </row>
    <row r="329" spans="2:65" s="13" customFormat="1" ht="11.25">
      <c r="B329" s="157"/>
      <c r="D329" s="145" t="s">
        <v>193</v>
      </c>
      <c r="E329" s="158" t="s">
        <v>19</v>
      </c>
      <c r="F329" s="159" t="s">
        <v>1237</v>
      </c>
      <c r="H329" s="160">
        <v>1</v>
      </c>
      <c r="I329" s="161"/>
      <c r="L329" s="157"/>
      <c r="M329" s="162"/>
      <c r="T329" s="163"/>
      <c r="AT329" s="158" t="s">
        <v>193</v>
      </c>
      <c r="AU329" s="158" t="s">
        <v>83</v>
      </c>
      <c r="AV329" s="13" t="s">
        <v>83</v>
      </c>
      <c r="AW329" s="13" t="s">
        <v>35</v>
      </c>
      <c r="AX329" s="13" t="s">
        <v>73</v>
      </c>
      <c r="AY329" s="158" t="s">
        <v>180</v>
      </c>
    </row>
    <row r="330" spans="2:65" s="14" customFormat="1" ht="11.25">
      <c r="B330" s="164"/>
      <c r="D330" s="145" t="s">
        <v>193</v>
      </c>
      <c r="E330" s="165" t="s">
        <v>19</v>
      </c>
      <c r="F330" s="166" t="s">
        <v>264</v>
      </c>
      <c r="H330" s="167">
        <v>2</v>
      </c>
      <c r="I330" s="168"/>
      <c r="L330" s="164"/>
      <c r="M330" s="169"/>
      <c r="T330" s="170"/>
      <c r="AT330" s="165" t="s">
        <v>193</v>
      </c>
      <c r="AU330" s="165" t="s">
        <v>83</v>
      </c>
      <c r="AV330" s="14" t="s">
        <v>187</v>
      </c>
      <c r="AW330" s="14" t="s">
        <v>35</v>
      </c>
      <c r="AX330" s="14" t="s">
        <v>81</v>
      </c>
      <c r="AY330" s="165" t="s">
        <v>180</v>
      </c>
    </row>
    <row r="331" spans="2:65" s="1" customFormat="1" ht="24.2" customHeight="1">
      <c r="B331" s="33"/>
      <c r="C331" s="171" t="s">
        <v>466</v>
      </c>
      <c r="D331" s="171" t="s">
        <v>353</v>
      </c>
      <c r="E331" s="172" t="s">
        <v>1238</v>
      </c>
      <c r="F331" s="173" t="s">
        <v>1239</v>
      </c>
      <c r="G331" s="174" t="s">
        <v>346</v>
      </c>
      <c r="H331" s="175">
        <v>2</v>
      </c>
      <c r="I331" s="176"/>
      <c r="J331" s="177">
        <f>ROUND(I331*H331,2)</f>
        <v>0</v>
      </c>
      <c r="K331" s="173" t="s">
        <v>186</v>
      </c>
      <c r="L331" s="178"/>
      <c r="M331" s="179" t="s">
        <v>19</v>
      </c>
      <c r="N331" s="180" t="s">
        <v>44</v>
      </c>
      <c r="P331" s="141">
        <f>O331*H331</f>
        <v>0</v>
      </c>
      <c r="Q331" s="141">
        <v>4.2500000000000003E-2</v>
      </c>
      <c r="R331" s="141">
        <f>Q331*H331</f>
        <v>8.5000000000000006E-2</v>
      </c>
      <c r="S331" s="141">
        <v>0</v>
      </c>
      <c r="T331" s="142">
        <f>S331*H331</f>
        <v>0</v>
      </c>
      <c r="AR331" s="143" t="s">
        <v>238</v>
      </c>
      <c r="AT331" s="143" t="s">
        <v>353</v>
      </c>
      <c r="AU331" s="143" t="s">
        <v>83</v>
      </c>
      <c r="AY331" s="18" t="s">
        <v>180</v>
      </c>
      <c r="BE331" s="144">
        <f>IF(N331="základní",J331,0)</f>
        <v>0</v>
      </c>
      <c r="BF331" s="144">
        <f>IF(N331="snížená",J331,0)</f>
        <v>0</v>
      </c>
      <c r="BG331" s="144">
        <f>IF(N331="zákl. přenesená",J331,0)</f>
        <v>0</v>
      </c>
      <c r="BH331" s="144">
        <f>IF(N331="sníž. přenesená",J331,0)</f>
        <v>0</v>
      </c>
      <c r="BI331" s="144">
        <f>IF(N331="nulová",J331,0)</f>
        <v>0</v>
      </c>
      <c r="BJ331" s="18" t="s">
        <v>81</v>
      </c>
      <c r="BK331" s="144">
        <f>ROUND(I331*H331,2)</f>
        <v>0</v>
      </c>
      <c r="BL331" s="18" t="s">
        <v>187</v>
      </c>
      <c r="BM331" s="143" t="s">
        <v>1240</v>
      </c>
    </row>
    <row r="332" spans="2:65" s="1" customFormat="1" ht="19.5">
      <c r="B332" s="33"/>
      <c r="D332" s="145" t="s">
        <v>189</v>
      </c>
      <c r="F332" s="146" t="s">
        <v>1239</v>
      </c>
      <c r="I332" s="147"/>
      <c r="L332" s="33"/>
      <c r="M332" s="148"/>
      <c r="T332" s="54"/>
      <c r="AT332" s="18" t="s">
        <v>189</v>
      </c>
      <c r="AU332" s="18" t="s">
        <v>83</v>
      </c>
    </row>
    <row r="333" spans="2:65" s="1" customFormat="1" ht="37.9" customHeight="1">
      <c r="B333" s="33"/>
      <c r="C333" s="132" t="s">
        <v>471</v>
      </c>
      <c r="D333" s="132" t="s">
        <v>182</v>
      </c>
      <c r="E333" s="133" t="s">
        <v>344</v>
      </c>
      <c r="F333" s="134" t="s">
        <v>345</v>
      </c>
      <c r="G333" s="135" t="s">
        <v>346</v>
      </c>
      <c r="H333" s="136">
        <v>1</v>
      </c>
      <c r="I333" s="137"/>
      <c r="J333" s="138">
        <f>ROUND(I333*H333,2)</f>
        <v>0</v>
      </c>
      <c r="K333" s="134" t="s">
        <v>186</v>
      </c>
      <c r="L333" s="33"/>
      <c r="M333" s="139" t="s">
        <v>19</v>
      </c>
      <c r="N333" s="140" t="s">
        <v>44</v>
      </c>
      <c r="P333" s="141">
        <f>O333*H333</f>
        <v>0</v>
      </c>
      <c r="Q333" s="141">
        <v>5.3620000000000001E-2</v>
      </c>
      <c r="R333" s="141">
        <f>Q333*H333</f>
        <v>5.3620000000000001E-2</v>
      </c>
      <c r="S333" s="141">
        <v>0</v>
      </c>
      <c r="T333" s="142">
        <f>S333*H333</f>
        <v>0</v>
      </c>
      <c r="AR333" s="143" t="s">
        <v>187</v>
      </c>
      <c r="AT333" s="143" t="s">
        <v>182</v>
      </c>
      <c r="AU333" s="143" t="s">
        <v>83</v>
      </c>
      <c r="AY333" s="18" t="s">
        <v>180</v>
      </c>
      <c r="BE333" s="144">
        <f>IF(N333="základní",J333,0)</f>
        <v>0</v>
      </c>
      <c r="BF333" s="144">
        <f>IF(N333="snížená",J333,0)</f>
        <v>0</v>
      </c>
      <c r="BG333" s="144">
        <f>IF(N333="zákl. přenesená",J333,0)</f>
        <v>0</v>
      </c>
      <c r="BH333" s="144">
        <f>IF(N333="sníž. přenesená",J333,0)</f>
        <v>0</v>
      </c>
      <c r="BI333" s="144">
        <f>IF(N333="nulová",J333,0)</f>
        <v>0</v>
      </c>
      <c r="BJ333" s="18" t="s">
        <v>81</v>
      </c>
      <c r="BK333" s="144">
        <f>ROUND(I333*H333,2)</f>
        <v>0</v>
      </c>
      <c r="BL333" s="18" t="s">
        <v>187</v>
      </c>
      <c r="BM333" s="143" t="s">
        <v>347</v>
      </c>
    </row>
    <row r="334" spans="2:65" s="1" customFormat="1" ht="29.25">
      <c r="B334" s="33"/>
      <c r="D334" s="145" t="s">
        <v>189</v>
      </c>
      <c r="F334" s="146" t="s">
        <v>348</v>
      </c>
      <c r="I334" s="147"/>
      <c r="L334" s="33"/>
      <c r="M334" s="148"/>
      <c r="T334" s="54"/>
      <c r="AT334" s="18" t="s">
        <v>189</v>
      </c>
      <c r="AU334" s="18" t="s">
        <v>83</v>
      </c>
    </row>
    <row r="335" spans="2:65" s="1" customFormat="1" ht="11.25">
      <c r="B335" s="33"/>
      <c r="D335" s="149" t="s">
        <v>191</v>
      </c>
      <c r="F335" s="150" t="s">
        <v>349</v>
      </c>
      <c r="I335" s="147"/>
      <c r="L335" s="33"/>
      <c r="M335" s="148"/>
      <c r="T335" s="54"/>
      <c r="AT335" s="18" t="s">
        <v>191</v>
      </c>
      <c r="AU335" s="18" t="s">
        <v>83</v>
      </c>
    </row>
    <row r="336" spans="2:65" s="12" customFormat="1" ht="11.25">
      <c r="B336" s="151"/>
      <c r="D336" s="145" t="s">
        <v>193</v>
      </c>
      <c r="E336" s="152" t="s">
        <v>19</v>
      </c>
      <c r="F336" s="153" t="s">
        <v>286</v>
      </c>
      <c r="H336" s="152" t="s">
        <v>19</v>
      </c>
      <c r="I336" s="154"/>
      <c r="L336" s="151"/>
      <c r="M336" s="155"/>
      <c r="T336" s="156"/>
      <c r="AT336" s="152" t="s">
        <v>193</v>
      </c>
      <c r="AU336" s="152" t="s">
        <v>83</v>
      </c>
      <c r="AV336" s="12" t="s">
        <v>81</v>
      </c>
      <c r="AW336" s="12" t="s">
        <v>35</v>
      </c>
      <c r="AX336" s="12" t="s">
        <v>73</v>
      </c>
      <c r="AY336" s="152" t="s">
        <v>180</v>
      </c>
    </row>
    <row r="337" spans="2:65" s="12" customFormat="1" ht="22.5">
      <c r="B337" s="151"/>
      <c r="D337" s="145" t="s">
        <v>193</v>
      </c>
      <c r="E337" s="152" t="s">
        <v>19</v>
      </c>
      <c r="F337" s="153" t="s">
        <v>1191</v>
      </c>
      <c r="H337" s="152" t="s">
        <v>19</v>
      </c>
      <c r="I337" s="154"/>
      <c r="L337" s="151"/>
      <c r="M337" s="155"/>
      <c r="T337" s="156"/>
      <c r="AT337" s="152" t="s">
        <v>193</v>
      </c>
      <c r="AU337" s="152" t="s">
        <v>83</v>
      </c>
      <c r="AV337" s="12" t="s">
        <v>81</v>
      </c>
      <c r="AW337" s="12" t="s">
        <v>35</v>
      </c>
      <c r="AX337" s="12" t="s">
        <v>73</v>
      </c>
      <c r="AY337" s="152" t="s">
        <v>180</v>
      </c>
    </row>
    <row r="338" spans="2:65" s="13" customFormat="1" ht="11.25">
      <c r="B338" s="157"/>
      <c r="D338" s="145" t="s">
        <v>193</v>
      </c>
      <c r="E338" s="158" t="s">
        <v>19</v>
      </c>
      <c r="F338" s="159" t="s">
        <v>1241</v>
      </c>
      <c r="H338" s="160">
        <v>1</v>
      </c>
      <c r="I338" s="161"/>
      <c r="L338" s="157"/>
      <c r="M338" s="162"/>
      <c r="T338" s="163"/>
      <c r="AT338" s="158" t="s">
        <v>193</v>
      </c>
      <c r="AU338" s="158" t="s">
        <v>83</v>
      </c>
      <c r="AV338" s="13" t="s">
        <v>83</v>
      </c>
      <c r="AW338" s="13" t="s">
        <v>35</v>
      </c>
      <c r="AX338" s="13" t="s">
        <v>73</v>
      </c>
      <c r="AY338" s="158" t="s">
        <v>180</v>
      </c>
    </row>
    <row r="339" spans="2:65" s="14" customFormat="1" ht="11.25">
      <c r="B339" s="164"/>
      <c r="D339" s="145" t="s">
        <v>193</v>
      </c>
      <c r="E339" s="165" t="s">
        <v>19</v>
      </c>
      <c r="F339" s="166" t="s">
        <v>264</v>
      </c>
      <c r="H339" s="167">
        <v>1</v>
      </c>
      <c r="I339" s="168"/>
      <c r="L339" s="164"/>
      <c r="M339" s="169"/>
      <c r="T339" s="170"/>
      <c r="AT339" s="165" t="s">
        <v>193</v>
      </c>
      <c r="AU339" s="165" t="s">
        <v>83</v>
      </c>
      <c r="AV339" s="14" t="s">
        <v>187</v>
      </c>
      <c r="AW339" s="14" t="s">
        <v>35</v>
      </c>
      <c r="AX339" s="14" t="s">
        <v>81</v>
      </c>
      <c r="AY339" s="165" t="s">
        <v>180</v>
      </c>
    </row>
    <row r="340" spans="2:65" s="1" customFormat="1" ht="24.2" customHeight="1">
      <c r="B340" s="33"/>
      <c r="C340" s="171" t="s">
        <v>479</v>
      </c>
      <c r="D340" s="171" t="s">
        <v>353</v>
      </c>
      <c r="E340" s="172" t="s">
        <v>354</v>
      </c>
      <c r="F340" s="173" t="s">
        <v>355</v>
      </c>
      <c r="G340" s="174" t="s">
        <v>346</v>
      </c>
      <c r="H340" s="175">
        <v>1</v>
      </c>
      <c r="I340" s="176"/>
      <c r="J340" s="177">
        <f>ROUND(I340*H340,2)</f>
        <v>0</v>
      </c>
      <c r="K340" s="173" t="s">
        <v>186</v>
      </c>
      <c r="L340" s="178"/>
      <c r="M340" s="179" t="s">
        <v>19</v>
      </c>
      <c r="N340" s="180" t="s">
        <v>44</v>
      </c>
      <c r="P340" s="141">
        <f>O340*H340</f>
        <v>0</v>
      </c>
      <c r="Q340" s="141">
        <v>5.2999999999999999E-2</v>
      </c>
      <c r="R340" s="141">
        <f>Q340*H340</f>
        <v>5.2999999999999999E-2</v>
      </c>
      <c r="S340" s="141">
        <v>0</v>
      </c>
      <c r="T340" s="142">
        <f>S340*H340</f>
        <v>0</v>
      </c>
      <c r="AR340" s="143" t="s">
        <v>238</v>
      </c>
      <c r="AT340" s="143" t="s">
        <v>353</v>
      </c>
      <c r="AU340" s="143" t="s">
        <v>83</v>
      </c>
      <c r="AY340" s="18" t="s">
        <v>180</v>
      </c>
      <c r="BE340" s="144">
        <f>IF(N340="základní",J340,0)</f>
        <v>0</v>
      </c>
      <c r="BF340" s="144">
        <f>IF(N340="snížená",J340,0)</f>
        <v>0</v>
      </c>
      <c r="BG340" s="144">
        <f>IF(N340="zákl. přenesená",J340,0)</f>
        <v>0</v>
      </c>
      <c r="BH340" s="144">
        <f>IF(N340="sníž. přenesená",J340,0)</f>
        <v>0</v>
      </c>
      <c r="BI340" s="144">
        <f>IF(N340="nulová",J340,0)</f>
        <v>0</v>
      </c>
      <c r="BJ340" s="18" t="s">
        <v>81</v>
      </c>
      <c r="BK340" s="144">
        <f>ROUND(I340*H340,2)</f>
        <v>0</v>
      </c>
      <c r="BL340" s="18" t="s">
        <v>187</v>
      </c>
      <c r="BM340" s="143" t="s">
        <v>356</v>
      </c>
    </row>
    <row r="341" spans="2:65" s="1" customFormat="1" ht="19.5">
      <c r="B341" s="33"/>
      <c r="D341" s="145" t="s">
        <v>189</v>
      </c>
      <c r="F341" s="146" t="s">
        <v>355</v>
      </c>
      <c r="I341" s="147"/>
      <c r="L341" s="33"/>
      <c r="M341" s="148"/>
      <c r="T341" s="54"/>
      <c r="AT341" s="18" t="s">
        <v>189</v>
      </c>
      <c r="AU341" s="18" t="s">
        <v>83</v>
      </c>
    </row>
    <row r="342" spans="2:65" s="1" customFormat="1" ht="37.9" customHeight="1">
      <c r="B342" s="33"/>
      <c r="C342" s="132" t="s">
        <v>487</v>
      </c>
      <c r="D342" s="132" t="s">
        <v>182</v>
      </c>
      <c r="E342" s="133" t="s">
        <v>1242</v>
      </c>
      <c r="F342" s="134" t="s">
        <v>1243</v>
      </c>
      <c r="G342" s="135" t="s">
        <v>346</v>
      </c>
      <c r="H342" s="136">
        <v>1</v>
      </c>
      <c r="I342" s="137"/>
      <c r="J342" s="138">
        <f>ROUND(I342*H342,2)</f>
        <v>0</v>
      </c>
      <c r="K342" s="134" t="s">
        <v>186</v>
      </c>
      <c r="L342" s="33"/>
      <c r="M342" s="139" t="s">
        <v>19</v>
      </c>
      <c r="N342" s="140" t="s">
        <v>44</v>
      </c>
      <c r="P342" s="141">
        <f>O342*H342</f>
        <v>0</v>
      </c>
      <c r="Q342" s="141">
        <v>5.3620000000000001E-2</v>
      </c>
      <c r="R342" s="141">
        <f>Q342*H342</f>
        <v>5.3620000000000001E-2</v>
      </c>
      <c r="S342" s="141">
        <v>0</v>
      </c>
      <c r="T342" s="142">
        <f>S342*H342</f>
        <v>0</v>
      </c>
      <c r="AR342" s="143" t="s">
        <v>187</v>
      </c>
      <c r="AT342" s="143" t="s">
        <v>182</v>
      </c>
      <c r="AU342" s="143" t="s">
        <v>83</v>
      </c>
      <c r="AY342" s="18" t="s">
        <v>180</v>
      </c>
      <c r="BE342" s="144">
        <f>IF(N342="základní",J342,0)</f>
        <v>0</v>
      </c>
      <c r="BF342" s="144">
        <f>IF(N342="snížená",J342,0)</f>
        <v>0</v>
      </c>
      <c r="BG342" s="144">
        <f>IF(N342="zákl. přenesená",J342,0)</f>
        <v>0</v>
      </c>
      <c r="BH342" s="144">
        <f>IF(N342="sníž. přenesená",J342,0)</f>
        <v>0</v>
      </c>
      <c r="BI342" s="144">
        <f>IF(N342="nulová",J342,0)</f>
        <v>0</v>
      </c>
      <c r="BJ342" s="18" t="s">
        <v>81</v>
      </c>
      <c r="BK342" s="144">
        <f>ROUND(I342*H342,2)</f>
        <v>0</v>
      </c>
      <c r="BL342" s="18" t="s">
        <v>187</v>
      </c>
      <c r="BM342" s="143" t="s">
        <v>1244</v>
      </c>
    </row>
    <row r="343" spans="2:65" s="1" customFormat="1" ht="29.25">
      <c r="B343" s="33"/>
      <c r="D343" s="145" t="s">
        <v>189</v>
      </c>
      <c r="F343" s="146" t="s">
        <v>1245</v>
      </c>
      <c r="I343" s="147"/>
      <c r="L343" s="33"/>
      <c r="M343" s="148"/>
      <c r="T343" s="54"/>
      <c r="AT343" s="18" t="s">
        <v>189</v>
      </c>
      <c r="AU343" s="18" t="s">
        <v>83</v>
      </c>
    </row>
    <row r="344" spans="2:65" s="1" customFormat="1" ht="11.25">
      <c r="B344" s="33"/>
      <c r="D344" s="149" t="s">
        <v>191</v>
      </c>
      <c r="F344" s="150" t="s">
        <v>1246</v>
      </c>
      <c r="I344" s="147"/>
      <c r="L344" s="33"/>
      <c r="M344" s="148"/>
      <c r="T344" s="54"/>
      <c r="AT344" s="18" t="s">
        <v>191</v>
      </c>
      <c r="AU344" s="18" t="s">
        <v>83</v>
      </c>
    </row>
    <row r="345" spans="2:65" s="12" customFormat="1" ht="22.5">
      <c r="B345" s="151"/>
      <c r="D345" s="145" t="s">
        <v>193</v>
      </c>
      <c r="E345" s="152" t="s">
        <v>19</v>
      </c>
      <c r="F345" s="153" t="s">
        <v>1191</v>
      </c>
      <c r="H345" s="152" t="s">
        <v>19</v>
      </c>
      <c r="I345" s="154"/>
      <c r="L345" s="151"/>
      <c r="M345" s="155"/>
      <c r="T345" s="156"/>
      <c r="AT345" s="152" t="s">
        <v>193</v>
      </c>
      <c r="AU345" s="152" t="s">
        <v>83</v>
      </c>
      <c r="AV345" s="12" t="s">
        <v>81</v>
      </c>
      <c r="AW345" s="12" t="s">
        <v>35</v>
      </c>
      <c r="AX345" s="12" t="s">
        <v>73</v>
      </c>
      <c r="AY345" s="152" t="s">
        <v>180</v>
      </c>
    </row>
    <row r="346" spans="2:65" s="13" customFormat="1" ht="11.25">
      <c r="B346" s="157"/>
      <c r="D346" s="145" t="s">
        <v>193</v>
      </c>
      <c r="E346" s="158" t="s">
        <v>19</v>
      </c>
      <c r="F346" s="159" t="s">
        <v>1247</v>
      </c>
      <c r="H346" s="160">
        <v>1</v>
      </c>
      <c r="I346" s="161"/>
      <c r="L346" s="157"/>
      <c r="M346" s="162"/>
      <c r="T346" s="163"/>
      <c r="AT346" s="158" t="s">
        <v>193</v>
      </c>
      <c r="AU346" s="158" t="s">
        <v>83</v>
      </c>
      <c r="AV346" s="13" t="s">
        <v>83</v>
      </c>
      <c r="AW346" s="13" t="s">
        <v>35</v>
      </c>
      <c r="AX346" s="13" t="s">
        <v>81</v>
      </c>
      <c r="AY346" s="158" t="s">
        <v>180</v>
      </c>
    </row>
    <row r="347" spans="2:65" s="1" customFormat="1" ht="33" customHeight="1">
      <c r="B347" s="33"/>
      <c r="C347" s="171" t="s">
        <v>492</v>
      </c>
      <c r="D347" s="171" t="s">
        <v>353</v>
      </c>
      <c r="E347" s="172" t="s">
        <v>1248</v>
      </c>
      <c r="F347" s="173" t="s">
        <v>1249</v>
      </c>
      <c r="G347" s="174" t="s">
        <v>346</v>
      </c>
      <c r="H347" s="175">
        <v>1</v>
      </c>
      <c r="I347" s="176"/>
      <c r="J347" s="177">
        <f>ROUND(I347*H347,2)</f>
        <v>0</v>
      </c>
      <c r="K347" s="173" t="s">
        <v>186</v>
      </c>
      <c r="L347" s="178"/>
      <c r="M347" s="179" t="s">
        <v>19</v>
      </c>
      <c r="N347" s="180" t="s">
        <v>44</v>
      </c>
      <c r="P347" s="141">
        <f>O347*H347</f>
        <v>0</v>
      </c>
      <c r="Q347" s="141">
        <v>8.1000000000000003E-2</v>
      </c>
      <c r="R347" s="141">
        <f>Q347*H347</f>
        <v>8.1000000000000003E-2</v>
      </c>
      <c r="S347" s="141">
        <v>0</v>
      </c>
      <c r="T347" s="142">
        <f>S347*H347</f>
        <v>0</v>
      </c>
      <c r="AR347" s="143" t="s">
        <v>238</v>
      </c>
      <c r="AT347" s="143" t="s">
        <v>353</v>
      </c>
      <c r="AU347" s="143" t="s">
        <v>83</v>
      </c>
      <c r="AY347" s="18" t="s">
        <v>180</v>
      </c>
      <c r="BE347" s="144">
        <f>IF(N347="základní",J347,0)</f>
        <v>0</v>
      </c>
      <c r="BF347" s="144">
        <f>IF(N347="snížená",J347,0)</f>
        <v>0</v>
      </c>
      <c r="BG347" s="144">
        <f>IF(N347="zákl. přenesená",J347,0)</f>
        <v>0</v>
      </c>
      <c r="BH347" s="144">
        <f>IF(N347="sníž. přenesená",J347,0)</f>
        <v>0</v>
      </c>
      <c r="BI347" s="144">
        <f>IF(N347="nulová",J347,0)</f>
        <v>0</v>
      </c>
      <c r="BJ347" s="18" t="s">
        <v>81</v>
      </c>
      <c r="BK347" s="144">
        <f>ROUND(I347*H347,2)</f>
        <v>0</v>
      </c>
      <c r="BL347" s="18" t="s">
        <v>187</v>
      </c>
      <c r="BM347" s="143" t="s">
        <v>1250</v>
      </c>
    </row>
    <row r="348" spans="2:65" s="1" customFormat="1" ht="19.5">
      <c r="B348" s="33"/>
      <c r="D348" s="145" t="s">
        <v>189</v>
      </c>
      <c r="F348" s="146" t="s">
        <v>1249</v>
      </c>
      <c r="I348" s="147"/>
      <c r="L348" s="33"/>
      <c r="M348" s="148"/>
      <c r="T348" s="54"/>
      <c r="AT348" s="18" t="s">
        <v>189</v>
      </c>
      <c r="AU348" s="18" t="s">
        <v>83</v>
      </c>
    </row>
    <row r="349" spans="2:65" s="11" customFormat="1" ht="22.9" customHeight="1">
      <c r="B349" s="120"/>
      <c r="D349" s="121" t="s">
        <v>72</v>
      </c>
      <c r="E349" s="130" t="s">
        <v>245</v>
      </c>
      <c r="F349" s="130" t="s">
        <v>357</v>
      </c>
      <c r="I349" s="123"/>
      <c r="J349" s="131">
        <f>BK349</f>
        <v>0</v>
      </c>
      <c r="L349" s="120"/>
      <c r="M349" s="125"/>
      <c r="P349" s="126">
        <f>SUM(P350:P425)</f>
        <v>0</v>
      </c>
      <c r="R349" s="126">
        <f>SUM(R350:R425)</f>
        <v>1.5807000000000002E-2</v>
      </c>
      <c r="T349" s="127">
        <f>SUM(T350:T425)</f>
        <v>86.986500000000007</v>
      </c>
      <c r="AR349" s="121" t="s">
        <v>81</v>
      </c>
      <c r="AT349" s="128" t="s">
        <v>72</v>
      </c>
      <c r="AU349" s="128" t="s">
        <v>81</v>
      </c>
      <c r="AY349" s="121" t="s">
        <v>180</v>
      </c>
      <c r="BK349" s="129">
        <f>SUM(BK350:BK425)</f>
        <v>0</v>
      </c>
    </row>
    <row r="350" spans="2:65" s="1" customFormat="1" ht="21.75" customHeight="1">
      <c r="B350" s="33"/>
      <c r="C350" s="132" t="s">
        <v>500</v>
      </c>
      <c r="D350" s="132" t="s">
        <v>182</v>
      </c>
      <c r="E350" s="133" t="s">
        <v>359</v>
      </c>
      <c r="F350" s="134" t="s">
        <v>360</v>
      </c>
      <c r="G350" s="135" t="s">
        <v>257</v>
      </c>
      <c r="H350" s="136">
        <v>312.3</v>
      </c>
      <c r="I350" s="137"/>
      <c r="J350" s="138">
        <f>ROUND(I350*H350,2)</f>
        <v>0</v>
      </c>
      <c r="K350" s="134" t="s">
        <v>186</v>
      </c>
      <c r="L350" s="33"/>
      <c r="M350" s="139" t="s">
        <v>19</v>
      </c>
      <c r="N350" s="140" t="s">
        <v>44</v>
      </c>
      <c r="P350" s="141">
        <f>O350*H350</f>
        <v>0</v>
      </c>
      <c r="Q350" s="141">
        <v>5.0000000000000002E-5</v>
      </c>
      <c r="R350" s="141">
        <f>Q350*H350</f>
        <v>1.5615000000000002E-2</v>
      </c>
      <c r="S350" s="141">
        <v>0</v>
      </c>
      <c r="T350" s="142">
        <f>S350*H350</f>
        <v>0</v>
      </c>
      <c r="AR350" s="143" t="s">
        <v>187</v>
      </c>
      <c r="AT350" s="143" t="s">
        <v>182</v>
      </c>
      <c r="AU350" s="143" t="s">
        <v>83</v>
      </c>
      <c r="AY350" s="18" t="s">
        <v>180</v>
      </c>
      <c r="BE350" s="144">
        <f>IF(N350="základní",J350,0)</f>
        <v>0</v>
      </c>
      <c r="BF350" s="144">
        <f>IF(N350="snížená",J350,0)</f>
        <v>0</v>
      </c>
      <c r="BG350" s="144">
        <f>IF(N350="zákl. přenesená",J350,0)</f>
        <v>0</v>
      </c>
      <c r="BH350" s="144">
        <f>IF(N350="sníž. přenesená",J350,0)</f>
        <v>0</v>
      </c>
      <c r="BI350" s="144">
        <f>IF(N350="nulová",J350,0)</f>
        <v>0</v>
      </c>
      <c r="BJ350" s="18" t="s">
        <v>81</v>
      </c>
      <c r="BK350" s="144">
        <f>ROUND(I350*H350,2)</f>
        <v>0</v>
      </c>
      <c r="BL350" s="18" t="s">
        <v>187</v>
      </c>
      <c r="BM350" s="143" t="s">
        <v>1251</v>
      </c>
    </row>
    <row r="351" spans="2:65" s="1" customFormat="1" ht="11.25">
      <c r="B351" s="33"/>
      <c r="D351" s="145" t="s">
        <v>189</v>
      </c>
      <c r="F351" s="146" t="s">
        <v>360</v>
      </c>
      <c r="I351" s="147"/>
      <c r="L351" s="33"/>
      <c r="M351" s="148"/>
      <c r="T351" s="54"/>
      <c r="AT351" s="18" t="s">
        <v>189</v>
      </c>
      <c r="AU351" s="18" t="s">
        <v>83</v>
      </c>
    </row>
    <row r="352" spans="2:65" s="1" customFormat="1" ht="11.25">
      <c r="B352" s="33"/>
      <c r="D352" s="149" t="s">
        <v>191</v>
      </c>
      <c r="F352" s="150" t="s">
        <v>362</v>
      </c>
      <c r="I352" s="147"/>
      <c r="L352" s="33"/>
      <c r="M352" s="148"/>
      <c r="T352" s="54"/>
      <c r="AT352" s="18" t="s">
        <v>191</v>
      </c>
      <c r="AU352" s="18" t="s">
        <v>83</v>
      </c>
    </row>
    <row r="353" spans="2:65" s="1" customFormat="1" ht="24.2" customHeight="1">
      <c r="B353" s="33"/>
      <c r="C353" s="132" t="s">
        <v>526</v>
      </c>
      <c r="D353" s="132" t="s">
        <v>182</v>
      </c>
      <c r="E353" s="133" t="s">
        <v>1252</v>
      </c>
      <c r="F353" s="134" t="s">
        <v>1253</v>
      </c>
      <c r="G353" s="135" t="s">
        <v>185</v>
      </c>
      <c r="H353" s="136">
        <v>0.45800000000000002</v>
      </c>
      <c r="I353" s="137"/>
      <c r="J353" s="138">
        <f>ROUND(I353*H353,2)</f>
        <v>0</v>
      </c>
      <c r="K353" s="134" t="s">
        <v>186</v>
      </c>
      <c r="L353" s="33"/>
      <c r="M353" s="139" t="s">
        <v>19</v>
      </c>
      <c r="N353" s="140" t="s">
        <v>44</v>
      </c>
      <c r="P353" s="141">
        <f>O353*H353</f>
        <v>0</v>
      </c>
      <c r="Q353" s="141">
        <v>0</v>
      </c>
      <c r="R353" s="141">
        <f>Q353*H353</f>
        <v>0</v>
      </c>
      <c r="S353" s="141">
        <v>1.8</v>
      </c>
      <c r="T353" s="142">
        <f>S353*H353</f>
        <v>0.82440000000000002</v>
      </c>
      <c r="AR353" s="143" t="s">
        <v>187</v>
      </c>
      <c r="AT353" s="143" t="s">
        <v>182</v>
      </c>
      <c r="AU353" s="143" t="s">
        <v>83</v>
      </c>
      <c r="AY353" s="18" t="s">
        <v>180</v>
      </c>
      <c r="BE353" s="144">
        <f>IF(N353="základní",J353,0)</f>
        <v>0</v>
      </c>
      <c r="BF353" s="144">
        <f>IF(N353="snížená",J353,0)</f>
        <v>0</v>
      </c>
      <c r="BG353" s="144">
        <f>IF(N353="zákl. přenesená",J353,0)</f>
        <v>0</v>
      </c>
      <c r="BH353" s="144">
        <f>IF(N353="sníž. přenesená",J353,0)</f>
        <v>0</v>
      </c>
      <c r="BI353" s="144">
        <f>IF(N353="nulová",J353,0)</f>
        <v>0</v>
      </c>
      <c r="BJ353" s="18" t="s">
        <v>81</v>
      </c>
      <c r="BK353" s="144">
        <f>ROUND(I353*H353,2)</f>
        <v>0</v>
      </c>
      <c r="BL353" s="18" t="s">
        <v>187</v>
      </c>
      <c r="BM353" s="143" t="s">
        <v>1254</v>
      </c>
    </row>
    <row r="354" spans="2:65" s="1" customFormat="1" ht="29.25">
      <c r="B354" s="33"/>
      <c r="D354" s="145" t="s">
        <v>189</v>
      </c>
      <c r="F354" s="146" t="s">
        <v>1255</v>
      </c>
      <c r="I354" s="147"/>
      <c r="L354" s="33"/>
      <c r="M354" s="148"/>
      <c r="T354" s="54"/>
      <c r="AT354" s="18" t="s">
        <v>189</v>
      </c>
      <c r="AU354" s="18" t="s">
        <v>83</v>
      </c>
    </row>
    <row r="355" spans="2:65" s="1" customFormat="1" ht="11.25">
      <c r="B355" s="33"/>
      <c r="D355" s="149" t="s">
        <v>191</v>
      </c>
      <c r="F355" s="150" t="s">
        <v>1256</v>
      </c>
      <c r="I355" s="147"/>
      <c r="L355" s="33"/>
      <c r="M355" s="148"/>
      <c r="T355" s="54"/>
      <c r="AT355" s="18" t="s">
        <v>191</v>
      </c>
      <c r="AU355" s="18" t="s">
        <v>83</v>
      </c>
    </row>
    <row r="356" spans="2:65" s="12" customFormat="1" ht="11.25">
      <c r="B356" s="151"/>
      <c r="D356" s="145" t="s">
        <v>193</v>
      </c>
      <c r="E356" s="152" t="s">
        <v>19</v>
      </c>
      <c r="F356" s="153" t="s">
        <v>1117</v>
      </c>
      <c r="H356" s="152" t="s">
        <v>19</v>
      </c>
      <c r="I356" s="154"/>
      <c r="L356" s="151"/>
      <c r="M356" s="155"/>
      <c r="T356" s="156"/>
      <c r="AT356" s="152" t="s">
        <v>193</v>
      </c>
      <c r="AU356" s="152" t="s">
        <v>83</v>
      </c>
      <c r="AV356" s="12" t="s">
        <v>81</v>
      </c>
      <c r="AW356" s="12" t="s">
        <v>35</v>
      </c>
      <c r="AX356" s="12" t="s">
        <v>73</v>
      </c>
      <c r="AY356" s="152" t="s">
        <v>180</v>
      </c>
    </row>
    <row r="357" spans="2:65" s="13" customFormat="1" ht="11.25">
      <c r="B357" s="157"/>
      <c r="D357" s="145" t="s">
        <v>193</v>
      </c>
      <c r="E357" s="158" t="s">
        <v>19</v>
      </c>
      <c r="F357" s="159" t="s">
        <v>1257</v>
      </c>
      <c r="H357" s="160">
        <v>0.45800000000000002</v>
      </c>
      <c r="I357" s="161"/>
      <c r="L357" s="157"/>
      <c r="M357" s="162"/>
      <c r="T357" s="163"/>
      <c r="AT357" s="158" t="s">
        <v>193</v>
      </c>
      <c r="AU357" s="158" t="s">
        <v>83</v>
      </c>
      <c r="AV357" s="13" t="s">
        <v>83</v>
      </c>
      <c r="AW357" s="13" t="s">
        <v>35</v>
      </c>
      <c r="AX357" s="13" t="s">
        <v>81</v>
      </c>
      <c r="AY357" s="158" t="s">
        <v>180</v>
      </c>
    </row>
    <row r="358" spans="2:65" s="1" customFormat="1" ht="24.2" customHeight="1">
      <c r="B358" s="33"/>
      <c r="C358" s="132" t="s">
        <v>533</v>
      </c>
      <c r="D358" s="132" t="s">
        <v>182</v>
      </c>
      <c r="E358" s="133" t="s">
        <v>1258</v>
      </c>
      <c r="F358" s="134" t="s">
        <v>1259</v>
      </c>
      <c r="G358" s="135" t="s">
        <v>185</v>
      </c>
      <c r="H358" s="136">
        <v>10.731</v>
      </c>
      <c r="I358" s="137"/>
      <c r="J358" s="138">
        <f>ROUND(I358*H358,2)</f>
        <v>0</v>
      </c>
      <c r="K358" s="134" t="s">
        <v>186</v>
      </c>
      <c r="L358" s="33"/>
      <c r="M358" s="139" t="s">
        <v>19</v>
      </c>
      <c r="N358" s="140" t="s">
        <v>44</v>
      </c>
      <c r="P358" s="141">
        <f>O358*H358</f>
        <v>0</v>
      </c>
      <c r="Q358" s="141">
        <v>0</v>
      </c>
      <c r="R358" s="141">
        <f>Q358*H358</f>
        <v>0</v>
      </c>
      <c r="S358" s="141">
        <v>1.8</v>
      </c>
      <c r="T358" s="142">
        <f>S358*H358</f>
        <v>19.315799999999999</v>
      </c>
      <c r="AR358" s="143" t="s">
        <v>187</v>
      </c>
      <c r="AT358" s="143" t="s">
        <v>182</v>
      </c>
      <c r="AU358" s="143" t="s">
        <v>83</v>
      </c>
      <c r="AY358" s="18" t="s">
        <v>180</v>
      </c>
      <c r="BE358" s="144">
        <f>IF(N358="základní",J358,0)</f>
        <v>0</v>
      </c>
      <c r="BF358" s="144">
        <f>IF(N358="snížená",J358,0)</f>
        <v>0</v>
      </c>
      <c r="BG358" s="144">
        <f>IF(N358="zákl. přenesená",J358,0)</f>
        <v>0</v>
      </c>
      <c r="BH358" s="144">
        <f>IF(N358="sníž. přenesená",J358,0)</f>
        <v>0</v>
      </c>
      <c r="BI358" s="144">
        <f>IF(N358="nulová",J358,0)</f>
        <v>0</v>
      </c>
      <c r="BJ358" s="18" t="s">
        <v>81</v>
      </c>
      <c r="BK358" s="144">
        <f>ROUND(I358*H358,2)</f>
        <v>0</v>
      </c>
      <c r="BL358" s="18" t="s">
        <v>187</v>
      </c>
      <c r="BM358" s="143" t="s">
        <v>1260</v>
      </c>
    </row>
    <row r="359" spans="2:65" s="1" customFormat="1" ht="29.25">
      <c r="B359" s="33"/>
      <c r="D359" s="145" t="s">
        <v>189</v>
      </c>
      <c r="F359" s="146" t="s">
        <v>1261</v>
      </c>
      <c r="I359" s="147"/>
      <c r="L359" s="33"/>
      <c r="M359" s="148"/>
      <c r="T359" s="54"/>
      <c r="AT359" s="18" t="s">
        <v>189</v>
      </c>
      <c r="AU359" s="18" t="s">
        <v>83</v>
      </c>
    </row>
    <row r="360" spans="2:65" s="1" customFormat="1" ht="11.25">
      <c r="B360" s="33"/>
      <c r="D360" s="149" t="s">
        <v>191</v>
      </c>
      <c r="F360" s="150" t="s">
        <v>1262</v>
      </c>
      <c r="I360" s="147"/>
      <c r="L360" s="33"/>
      <c r="M360" s="148"/>
      <c r="T360" s="54"/>
      <c r="AT360" s="18" t="s">
        <v>191</v>
      </c>
      <c r="AU360" s="18" t="s">
        <v>83</v>
      </c>
    </row>
    <row r="361" spans="2:65" s="12" customFormat="1" ht="11.25">
      <c r="B361" s="151"/>
      <c r="D361" s="145" t="s">
        <v>193</v>
      </c>
      <c r="E361" s="152" t="s">
        <v>19</v>
      </c>
      <c r="F361" s="153" t="s">
        <v>1117</v>
      </c>
      <c r="H361" s="152" t="s">
        <v>19</v>
      </c>
      <c r="I361" s="154"/>
      <c r="L361" s="151"/>
      <c r="M361" s="155"/>
      <c r="T361" s="156"/>
      <c r="AT361" s="152" t="s">
        <v>193</v>
      </c>
      <c r="AU361" s="152" t="s">
        <v>83</v>
      </c>
      <c r="AV361" s="12" t="s">
        <v>81</v>
      </c>
      <c r="AW361" s="12" t="s">
        <v>35</v>
      </c>
      <c r="AX361" s="12" t="s">
        <v>73</v>
      </c>
      <c r="AY361" s="152" t="s">
        <v>180</v>
      </c>
    </row>
    <row r="362" spans="2:65" s="13" customFormat="1" ht="11.25">
      <c r="B362" s="157"/>
      <c r="D362" s="145" t="s">
        <v>193</v>
      </c>
      <c r="E362" s="158" t="s">
        <v>19</v>
      </c>
      <c r="F362" s="159" t="s">
        <v>1263</v>
      </c>
      <c r="H362" s="160">
        <v>10.731</v>
      </c>
      <c r="I362" s="161"/>
      <c r="L362" s="157"/>
      <c r="M362" s="162"/>
      <c r="T362" s="163"/>
      <c r="AT362" s="158" t="s">
        <v>193</v>
      </c>
      <c r="AU362" s="158" t="s">
        <v>83</v>
      </c>
      <c r="AV362" s="13" t="s">
        <v>83</v>
      </c>
      <c r="AW362" s="13" t="s">
        <v>35</v>
      </c>
      <c r="AX362" s="13" t="s">
        <v>81</v>
      </c>
      <c r="AY362" s="158" t="s">
        <v>180</v>
      </c>
    </row>
    <row r="363" spans="2:65" s="1" customFormat="1" ht="24.2" customHeight="1">
      <c r="B363" s="33"/>
      <c r="C363" s="132" t="s">
        <v>538</v>
      </c>
      <c r="D363" s="132" t="s">
        <v>182</v>
      </c>
      <c r="E363" s="133" t="s">
        <v>370</v>
      </c>
      <c r="F363" s="134" t="s">
        <v>371</v>
      </c>
      <c r="G363" s="135" t="s">
        <v>257</v>
      </c>
      <c r="H363" s="136">
        <v>278.392</v>
      </c>
      <c r="I363" s="137"/>
      <c r="J363" s="138">
        <f>ROUND(I363*H363,2)</f>
        <v>0</v>
      </c>
      <c r="K363" s="134" t="s">
        <v>186</v>
      </c>
      <c r="L363" s="33"/>
      <c r="M363" s="139" t="s">
        <v>19</v>
      </c>
      <c r="N363" s="140" t="s">
        <v>44</v>
      </c>
      <c r="P363" s="141">
        <f>O363*H363</f>
        <v>0</v>
      </c>
      <c r="Q363" s="141">
        <v>0</v>
      </c>
      <c r="R363" s="141">
        <f>Q363*H363</f>
        <v>0</v>
      </c>
      <c r="S363" s="141">
        <v>0.05</v>
      </c>
      <c r="T363" s="142">
        <f>S363*H363</f>
        <v>13.919600000000001</v>
      </c>
      <c r="AR363" s="143" t="s">
        <v>187</v>
      </c>
      <c r="AT363" s="143" t="s">
        <v>182</v>
      </c>
      <c r="AU363" s="143" t="s">
        <v>83</v>
      </c>
      <c r="AY363" s="18" t="s">
        <v>180</v>
      </c>
      <c r="BE363" s="144">
        <f>IF(N363="základní",J363,0)</f>
        <v>0</v>
      </c>
      <c r="BF363" s="144">
        <f>IF(N363="snížená",J363,0)</f>
        <v>0</v>
      </c>
      <c r="BG363" s="144">
        <f>IF(N363="zákl. přenesená",J363,0)</f>
        <v>0</v>
      </c>
      <c r="BH363" s="144">
        <f>IF(N363="sníž. přenesená",J363,0)</f>
        <v>0</v>
      </c>
      <c r="BI363" s="144">
        <f>IF(N363="nulová",J363,0)</f>
        <v>0</v>
      </c>
      <c r="BJ363" s="18" t="s">
        <v>81</v>
      </c>
      <c r="BK363" s="144">
        <f>ROUND(I363*H363,2)</f>
        <v>0</v>
      </c>
      <c r="BL363" s="18" t="s">
        <v>187</v>
      </c>
      <c r="BM363" s="143" t="s">
        <v>372</v>
      </c>
    </row>
    <row r="364" spans="2:65" s="1" customFormat="1" ht="19.5">
      <c r="B364" s="33"/>
      <c r="D364" s="145" t="s">
        <v>189</v>
      </c>
      <c r="F364" s="146" t="s">
        <v>373</v>
      </c>
      <c r="I364" s="147"/>
      <c r="L364" s="33"/>
      <c r="M364" s="148"/>
      <c r="T364" s="54"/>
      <c r="AT364" s="18" t="s">
        <v>189</v>
      </c>
      <c r="AU364" s="18" t="s">
        <v>83</v>
      </c>
    </row>
    <row r="365" spans="2:65" s="1" customFormat="1" ht="11.25">
      <c r="B365" s="33"/>
      <c r="D365" s="149" t="s">
        <v>191</v>
      </c>
      <c r="F365" s="150" t="s">
        <v>374</v>
      </c>
      <c r="I365" s="147"/>
      <c r="L365" s="33"/>
      <c r="M365" s="148"/>
      <c r="T365" s="54"/>
      <c r="AT365" s="18" t="s">
        <v>191</v>
      </c>
      <c r="AU365" s="18" t="s">
        <v>83</v>
      </c>
    </row>
    <row r="366" spans="2:65" s="12" customFormat="1" ht="11.25">
      <c r="B366" s="151"/>
      <c r="D366" s="145" t="s">
        <v>193</v>
      </c>
      <c r="E366" s="152" t="s">
        <v>19</v>
      </c>
      <c r="F366" s="153" t="s">
        <v>1117</v>
      </c>
      <c r="H366" s="152" t="s">
        <v>19</v>
      </c>
      <c r="I366" s="154"/>
      <c r="L366" s="151"/>
      <c r="M366" s="155"/>
      <c r="T366" s="156"/>
      <c r="AT366" s="152" t="s">
        <v>193</v>
      </c>
      <c r="AU366" s="152" t="s">
        <v>83</v>
      </c>
      <c r="AV366" s="12" t="s">
        <v>81</v>
      </c>
      <c r="AW366" s="12" t="s">
        <v>35</v>
      </c>
      <c r="AX366" s="12" t="s">
        <v>73</v>
      </c>
      <c r="AY366" s="152" t="s">
        <v>180</v>
      </c>
    </row>
    <row r="367" spans="2:65" s="13" customFormat="1" ht="33.75">
      <c r="B367" s="157"/>
      <c r="D367" s="145" t="s">
        <v>193</v>
      </c>
      <c r="E367" s="158" t="s">
        <v>19</v>
      </c>
      <c r="F367" s="159" t="s">
        <v>1264</v>
      </c>
      <c r="H367" s="160">
        <v>317.59199999999998</v>
      </c>
      <c r="I367" s="161"/>
      <c r="L367" s="157"/>
      <c r="M367" s="162"/>
      <c r="T367" s="163"/>
      <c r="AT367" s="158" t="s">
        <v>193</v>
      </c>
      <c r="AU367" s="158" t="s">
        <v>83</v>
      </c>
      <c r="AV367" s="13" t="s">
        <v>83</v>
      </c>
      <c r="AW367" s="13" t="s">
        <v>35</v>
      </c>
      <c r="AX367" s="13" t="s">
        <v>73</v>
      </c>
      <c r="AY367" s="158" t="s">
        <v>180</v>
      </c>
    </row>
    <row r="368" spans="2:65" s="12" customFormat="1" ht="11.25">
      <c r="B368" s="151"/>
      <c r="D368" s="145" t="s">
        <v>193</v>
      </c>
      <c r="E368" s="152" t="s">
        <v>19</v>
      </c>
      <c r="F368" s="153" t="s">
        <v>376</v>
      </c>
      <c r="H368" s="152" t="s">
        <v>19</v>
      </c>
      <c r="I368" s="154"/>
      <c r="L368" s="151"/>
      <c r="M368" s="155"/>
      <c r="T368" s="156"/>
      <c r="AT368" s="152" t="s">
        <v>193</v>
      </c>
      <c r="AU368" s="152" t="s">
        <v>83</v>
      </c>
      <c r="AV368" s="12" t="s">
        <v>81</v>
      </c>
      <c r="AW368" s="12" t="s">
        <v>35</v>
      </c>
      <c r="AX368" s="12" t="s">
        <v>73</v>
      </c>
      <c r="AY368" s="152" t="s">
        <v>180</v>
      </c>
    </row>
    <row r="369" spans="2:65" s="13" customFormat="1" ht="11.25">
      <c r="B369" s="157"/>
      <c r="D369" s="145" t="s">
        <v>193</v>
      </c>
      <c r="E369" s="158" t="s">
        <v>19</v>
      </c>
      <c r="F369" s="159" t="s">
        <v>1265</v>
      </c>
      <c r="H369" s="160">
        <v>-37.1</v>
      </c>
      <c r="I369" s="161"/>
      <c r="L369" s="157"/>
      <c r="M369" s="162"/>
      <c r="T369" s="163"/>
      <c r="AT369" s="158" t="s">
        <v>193</v>
      </c>
      <c r="AU369" s="158" t="s">
        <v>83</v>
      </c>
      <c r="AV369" s="13" t="s">
        <v>83</v>
      </c>
      <c r="AW369" s="13" t="s">
        <v>35</v>
      </c>
      <c r="AX369" s="13" t="s">
        <v>73</v>
      </c>
      <c r="AY369" s="158" t="s">
        <v>180</v>
      </c>
    </row>
    <row r="370" spans="2:65" s="13" customFormat="1" ht="11.25">
      <c r="B370" s="157"/>
      <c r="D370" s="145" t="s">
        <v>193</v>
      </c>
      <c r="E370" s="158" t="s">
        <v>19</v>
      </c>
      <c r="F370" s="159" t="s">
        <v>1266</v>
      </c>
      <c r="H370" s="160">
        <v>-2.1</v>
      </c>
      <c r="I370" s="161"/>
      <c r="L370" s="157"/>
      <c r="M370" s="162"/>
      <c r="T370" s="163"/>
      <c r="AT370" s="158" t="s">
        <v>193</v>
      </c>
      <c r="AU370" s="158" t="s">
        <v>83</v>
      </c>
      <c r="AV370" s="13" t="s">
        <v>83</v>
      </c>
      <c r="AW370" s="13" t="s">
        <v>35</v>
      </c>
      <c r="AX370" s="13" t="s">
        <v>73</v>
      </c>
      <c r="AY370" s="158" t="s">
        <v>180</v>
      </c>
    </row>
    <row r="371" spans="2:65" s="14" customFormat="1" ht="11.25">
      <c r="B371" s="164"/>
      <c r="D371" s="145" t="s">
        <v>193</v>
      </c>
      <c r="E371" s="165" t="s">
        <v>19</v>
      </c>
      <c r="F371" s="166" t="s">
        <v>264</v>
      </c>
      <c r="H371" s="167">
        <v>278.392</v>
      </c>
      <c r="I371" s="168"/>
      <c r="L371" s="164"/>
      <c r="M371" s="169"/>
      <c r="T371" s="170"/>
      <c r="AT371" s="165" t="s">
        <v>193</v>
      </c>
      <c r="AU371" s="165" t="s">
        <v>83</v>
      </c>
      <c r="AV371" s="14" t="s">
        <v>187</v>
      </c>
      <c r="AW371" s="14" t="s">
        <v>35</v>
      </c>
      <c r="AX371" s="14" t="s">
        <v>81</v>
      </c>
      <c r="AY371" s="165" t="s">
        <v>180</v>
      </c>
    </row>
    <row r="372" spans="2:65" s="1" customFormat="1" ht="37.9" customHeight="1">
      <c r="B372" s="33"/>
      <c r="C372" s="132" t="s">
        <v>546</v>
      </c>
      <c r="D372" s="132" t="s">
        <v>182</v>
      </c>
      <c r="E372" s="133" t="s">
        <v>380</v>
      </c>
      <c r="F372" s="134" t="s">
        <v>381</v>
      </c>
      <c r="G372" s="135" t="s">
        <v>185</v>
      </c>
      <c r="H372" s="136">
        <v>19.917000000000002</v>
      </c>
      <c r="I372" s="137"/>
      <c r="J372" s="138">
        <f>ROUND(I372*H372,2)</f>
        <v>0</v>
      </c>
      <c r="K372" s="134" t="s">
        <v>186</v>
      </c>
      <c r="L372" s="33"/>
      <c r="M372" s="139" t="s">
        <v>19</v>
      </c>
      <c r="N372" s="140" t="s">
        <v>44</v>
      </c>
      <c r="P372" s="141">
        <f>O372*H372</f>
        <v>0</v>
      </c>
      <c r="Q372" s="141">
        <v>0</v>
      </c>
      <c r="R372" s="141">
        <f>Q372*H372</f>
        <v>0</v>
      </c>
      <c r="S372" s="141">
        <v>2.2000000000000002</v>
      </c>
      <c r="T372" s="142">
        <f>S372*H372</f>
        <v>43.817400000000006</v>
      </c>
      <c r="AR372" s="143" t="s">
        <v>187</v>
      </c>
      <c r="AT372" s="143" t="s">
        <v>182</v>
      </c>
      <c r="AU372" s="143" t="s">
        <v>83</v>
      </c>
      <c r="AY372" s="18" t="s">
        <v>180</v>
      </c>
      <c r="BE372" s="144">
        <f>IF(N372="základní",J372,0)</f>
        <v>0</v>
      </c>
      <c r="BF372" s="144">
        <f>IF(N372="snížená",J372,0)</f>
        <v>0</v>
      </c>
      <c r="BG372" s="144">
        <f>IF(N372="zákl. přenesená",J372,0)</f>
        <v>0</v>
      </c>
      <c r="BH372" s="144">
        <f>IF(N372="sníž. přenesená",J372,0)</f>
        <v>0</v>
      </c>
      <c r="BI372" s="144">
        <f>IF(N372="nulová",J372,0)</f>
        <v>0</v>
      </c>
      <c r="BJ372" s="18" t="s">
        <v>81</v>
      </c>
      <c r="BK372" s="144">
        <f>ROUND(I372*H372,2)</f>
        <v>0</v>
      </c>
      <c r="BL372" s="18" t="s">
        <v>187</v>
      </c>
      <c r="BM372" s="143" t="s">
        <v>382</v>
      </c>
    </row>
    <row r="373" spans="2:65" s="1" customFormat="1" ht="19.5">
      <c r="B373" s="33"/>
      <c r="D373" s="145" t="s">
        <v>189</v>
      </c>
      <c r="F373" s="146" t="s">
        <v>383</v>
      </c>
      <c r="I373" s="147"/>
      <c r="L373" s="33"/>
      <c r="M373" s="148"/>
      <c r="T373" s="54"/>
      <c r="AT373" s="18" t="s">
        <v>189</v>
      </c>
      <c r="AU373" s="18" t="s">
        <v>83</v>
      </c>
    </row>
    <row r="374" spans="2:65" s="1" customFormat="1" ht="11.25">
      <c r="B374" s="33"/>
      <c r="D374" s="149" t="s">
        <v>191</v>
      </c>
      <c r="F374" s="150" t="s">
        <v>384</v>
      </c>
      <c r="I374" s="147"/>
      <c r="L374" s="33"/>
      <c r="M374" s="148"/>
      <c r="T374" s="54"/>
      <c r="AT374" s="18" t="s">
        <v>191</v>
      </c>
      <c r="AU374" s="18" t="s">
        <v>83</v>
      </c>
    </row>
    <row r="375" spans="2:65" s="12" customFormat="1" ht="22.5">
      <c r="B375" s="151"/>
      <c r="D375" s="145" t="s">
        <v>193</v>
      </c>
      <c r="E375" s="152" t="s">
        <v>19</v>
      </c>
      <c r="F375" s="153" t="s">
        <v>1267</v>
      </c>
      <c r="H375" s="152" t="s">
        <v>19</v>
      </c>
      <c r="I375" s="154"/>
      <c r="L375" s="151"/>
      <c r="M375" s="155"/>
      <c r="T375" s="156"/>
      <c r="AT375" s="152" t="s">
        <v>193</v>
      </c>
      <c r="AU375" s="152" t="s">
        <v>83</v>
      </c>
      <c r="AV375" s="12" t="s">
        <v>81</v>
      </c>
      <c r="AW375" s="12" t="s">
        <v>35</v>
      </c>
      <c r="AX375" s="12" t="s">
        <v>73</v>
      </c>
      <c r="AY375" s="152" t="s">
        <v>180</v>
      </c>
    </row>
    <row r="376" spans="2:65" s="13" customFormat="1" ht="22.5">
      <c r="B376" s="157"/>
      <c r="D376" s="145" t="s">
        <v>193</v>
      </c>
      <c r="E376" s="158" t="s">
        <v>19</v>
      </c>
      <c r="F376" s="159" t="s">
        <v>1268</v>
      </c>
      <c r="H376" s="160">
        <v>2.62</v>
      </c>
      <c r="I376" s="161"/>
      <c r="L376" s="157"/>
      <c r="M376" s="162"/>
      <c r="T376" s="163"/>
      <c r="AT376" s="158" t="s">
        <v>193</v>
      </c>
      <c r="AU376" s="158" t="s">
        <v>83</v>
      </c>
      <c r="AV376" s="13" t="s">
        <v>83</v>
      </c>
      <c r="AW376" s="13" t="s">
        <v>35</v>
      </c>
      <c r="AX376" s="13" t="s">
        <v>73</v>
      </c>
      <c r="AY376" s="158" t="s">
        <v>180</v>
      </c>
    </row>
    <row r="377" spans="2:65" s="13" customFormat="1" ht="11.25">
      <c r="B377" s="157"/>
      <c r="D377" s="145" t="s">
        <v>193</v>
      </c>
      <c r="E377" s="158" t="s">
        <v>19</v>
      </c>
      <c r="F377" s="159" t="s">
        <v>1269</v>
      </c>
      <c r="H377" s="160">
        <v>1.206</v>
      </c>
      <c r="I377" s="161"/>
      <c r="L377" s="157"/>
      <c r="M377" s="162"/>
      <c r="T377" s="163"/>
      <c r="AT377" s="158" t="s">
        <v>193</v>
      </c>
      <c r="AU377" s="158" t="s">
        <v>83</v>
      </c>
      <c r="AV377" s="13" t="s">
        <v>83</v>
      </c>
      <c r="AW377" s="13" t="s">
        <v>35</v>
      </c>
      <c r="AX377" s="13" t="s">
        <v>73</v>
      </c>
      <c r="AY377" s="158" t="s">
        <v>180</v>
      </c>
    </row>
    <row r="378" spans="2:65" s="13" customFormat="1" ht="11.25">
      <c r="B378" s="157"/>
      <c r="D378" s="145" t="s">
        <v>193</v>
      </c>
      <c r="E378" s="158" t="s">
        <v>19</v>
      </c>
      <c r="F378" s="159" t="s">
        <v>1270</v>
      </c>
      <c r="H378" s="160">
        <v>0.48</v>
      </c>
      <c r="I378" s="161"/>
      <c r="L378" s="157"/>
      <c r="M378" s="162"/>
      <c r="T378" s="163"/>
      <c r="AT378" s="158" t="s">
        <v>193</v>
      </c>
      <c r="AU378" s="158" t="s">
        <v>83</v>
      </c>
      <c r="AV378" s="13" t="s">
        <v>83</v>
      </c>
      <c r="AW378" s="13" t="s">
        <v>35</v>
      </c>
      <c r="AX378" s="13" t="s">
        <v>73</v>
      </c>
      <c r="AY378" s="158" t="s">
        <v>180</v>
      </c>
    </row>
    <row r="379" spans="2:65" s="13" customFormat="1" ht="11.25">
      <c r="B379" s="157"/>
      <c r="D379" s="145" t="s">
        <v>193</v>
      </c>
      <c r="E379" s="158" t="s">
        <v>19</v>
      </c>
      <c r="F379" s="159" t="s">
        <v>1271</v>
      </c>
      <c r="H379" s="160">
        <v>0.64</v>
      </c>
      <c r="I379" s="161"/>
      <c r="L379" s="157"/>
      <c r="M379" s="162"/>
      <c r="T379" s="163"/>
      <c r="AT379" s="158" t="s">
        <v>193</v>
      </c>
      <c r="AU379" s="158" t="s">
        <v>83</v>
      </c>
      <c r="AV379" s="13" t="s">
        <v>83</v>
      </c>
      <c r="AW379" s="13" t="s">
        <v>35</v>
      </c>
      <c r="AX379" s="13" t="s">
        <v>73</v>
      </c>
      <c r="AY379" s="158" t="s">
        <v>180</v>
      </c>
    </row>
    <row r="380" spans="2:65" s="13" customFormat="1" ht="11.25">
      <c r="B380" s="157"/>
      <c r="D380" s="145" t="s">
        <v>193</v>
      </c>
      <c r="E380" s="158" t="s">
        <v>19</v>
      </c>
      <c r="F380" s="159" t="s">
        <v>1272</v>
      </c>
      <c r="H380" s="160">
        <v>0.42</v>
      </c>
      <c r="I380" s="161"/>
      <c r="L380" s="157"/>
      <c r="M380" s="162"/>
      <c r="T380" s="163"/>
      <c r="AT380" s="158" t="s">
        <v>193</v>
      </c>
      <c r="AU380" s="158" t="s">
        <v>83</v>
      </c>
      <c r="AV380" s="13" t="s">
        <v>83</v>
      </c>
      <c r="AW380" s="13" t="s">
        <v>35</v>
      </c>
      <c r="AX380" s="13" t="s">
        <v>73</v>
      </c>
      <c r="AY380" s="158" t="s">
        <v>180</v>
      </c>
    </row>
    <row r="381" spans="2:65" s="13" customFormat="1" ht="11.25">
      <c r="B381" s="157"/>
      <c r="D381" s="145" t="s">
        <v>193</v>
      </c>
      <c r="E381" s="158" t="s">
        <v>19</v>
      </c>
      <c r="F381" s="159" t="s">
        <v>1273</v>
      </c>
      <c r="H381" s="160">
        <v>0.36799999999999999</v>
      </c>
      <c r="I381" s="161"/>
      <c r="L381" s="157"/>
      <c r="M381" s="162"/>
      <c r="T381" s="163"/>
      <c r="AT381" s="158" t="s">
        <v>193</v>
      </c>
      <c r="AU381" s="158" t="s">
        <v>83</v>
      </c>
      <c r="AV381" s="13" t="s">
        <v>83</v>
      </c>
      <c r="AW381" s="13" t="s">
        <v>35</v>
      </c>
      <c r="AX381" s="13" t="s">
        <v>73</v>
      </c>
      <c r="AY381" s="158" t="s">
        <v>180</v>
      </c>
    </row>
    <row r="382" spans="2:65" s="13" customFormat="1" ht="11.25">
      <c r="B382" s="157"/>
      <c r="D382" s="145" t="s">
        <v>193</v>
      </c>
      <c r="E382" s="158" t="s">
        <v>19</v>
      </c>
      <c r="F382" s="159" t="s">
        <v>1274</v>
      </c>
      <c r="H382" s="160">
        <v>1.6319999999999999</v>
      </c>
      <c r="I382" s="161"/>
      <c r="L382" s="157"/>
      <c r="M382" s="162"/>
      <c r="T382" s="163"/>
      <c r="AT382" s="158" t="s">
        <v>193</v>
      </c>
      <c r="AU382" s="158" t="s">
        <v>83</v>
      </c>
      <c r="AV382" s="13" t="s">
        <v>83</v>
      </c>
      <c r="AW382" s="13" t="s">
        <v>35</v>
      </c>
      <c r="AX382" s="13" t="s">
        <v>73</v>
      </c>
      <c r="AY382" s="158" t="s">
        <v>180</v>
      </c>
    </row>
    <row r="383" spans="2:65" s="13" customFormat="1" ht="11.25">
      <c r="B383" s="157"/>
      <c r="D383" s="145" t="s">
        <v>193</v>
      </c>
      <c r="E383" s="158" t="s">
        <v>19</v>
      </c>
      <c r="F383" s="159" t="s">
        <v>1275</v>
      </c>
      <c r="H383" s="160">
        <v>0.42</v>
      </c>
      <c r="I383" s="161"/>
      <c r="L383" s="157"/>
      <c r="M383" s="162"/>
      <c r="T383" s="163"/>
      <c r="AT383" s="158" t="s">
        <v>193</v>
      </c>
      <c r="AU383" s="158" t="s">
        <v>83</v>
      </c>
      <c r="AV383" s="13" t="s">
        <v>83</v>
      </c>
      <c r="AW383" s="13" t="s">
        <v>35</v>
      </c>
      <c r="AX383" s="13" t="s">
        <v>73</v>
      </c>
      <c r="AY383" s="158" t="s">
        <v>180</v>
      </c>
    </row>
    <row r="384" spans="2:65" s="13" customFormat="1" ht="11.25">
      <c r="B384" s="157"/>
      <c r="D384" s="145" t="s">
        <v>193</v>
      </c>
      <c r="E384" s="158" t="s">
        <v>19</v>
      </c>
      <c r="F384" s="159" t="s">
        <v>1276</v>
      </c>
      <c r="H384" s="160">
        <v>0.26800000000000002</v>
      </c>
      <c r="I384" s="161"/>
      <c r="L384" s="157"/>
      <c r="M384" s="162"/>
      <c r="T384" s="163"/>
      <c r="AT384" s="158" t="s">
        <v>193</v>
      </c>
      <c r="AU384" s="158" t="s">
        <v>83</v>
      </c>
      <c r="AV384" s="13" t="s">
        <v>83</v>
      </c>
      <c r="AW384" s="13" t="s">
        <v>35</v>
      </c>
      <c r="AX384" s="13" t="s">
        <v>73</v>
      </c>
      <c r="AY384" s="158" t="s">
        <v>180</v>
      </c>
    </row>
    <row r="385" spans="2:65" s="13" customFormat="1" ht="11.25">
      <c r="B385" s="157"/>
      <c r="D385" s="145" t="s">
        <v>193</v>
      </c>
      <c r="E385" s="158" t="s">
        <v>19</v>
      </c>
      <c r="F385" s="159" t="s">
        <v>1277</v>
      </c>
      <c r="H385" s="160">
        <v>0.88</v>
      </c>
      <c r="I385" s="161"/>
      <c r="L385" s="157"/>
      <c r="M385" s="162"/>
      <c r="T385" s="163"/>
      <c r="AT385" s="158" t="s">
        <v>193</v>
      </c>
      <c r="AU385" s="158" t="s">
        <v>83</v>
      </c>
      <c r="AV385" s="13" t="s">
        <v>83</v>
      </c>
      <c r="AW385" s="13" t="s">
        <v>35</v>
      </c>
      <c r="AX385" s="13" t="s">
        <v>73</v>
      </c>
      <c r="AY385" s="158" t="s">
        <v>180</v>
      </c>
    </row>
    <row r="386" spans="2:65" s="13" customFormat="1" ht="11.25">
      <c r="B386" s="157"/>
      <c r="D386" s="145" t="s">
        <v>193</v>
      </c>
      <c r="E386" s="158" t="s">
        <v>19</v>
      </c>
      <c r="F386" s="159" t="s">
        <v>1278</v>
      </c>
      <c r="H386" s="160">
        <v>0.44400000000000001</v>
      </c>
      <c r="I386" s="161"/>
      <c r="L386" s="157"/>
      <c r="M386" s="162"/>
      <c r="T386" s="163"/>
      <c r="AT386" s="158" t="s">
        <v>193</v>
      </c>
      <c r="AU386" s="158" t="s">
        <v>83</v>
      </c>
      <c r="AV386" s="13" t="s">
        <v>83</v>
      </c>
      <c r="AW386" s="13" t="s">
        <v>35</v>
      </c>
      <c r="AX386" s="13" t="s">
        <v>73</v>
      </c>
      <c r="AY386" s="158" t="s">
        <v>180</v>
      </c>
    </row>
    <row r="387" spans="2:65" s="13" customFormat="1" ht="11.25">
      <c r="B387" s="157"/>
      <c r="D387" s="145" t="s">
        <v>193</v>
      </c>
      <c r="E387" s="158" t="s">
        <v>19</v>
      </c>
      <c r="F387" s="159" t="s">
        <v>1279</v>
      </c>
      <c r="H387" s="160">
        <v>0.192</v>
      </c>
      <c r="I387" s="161"/>
      <c r="L387" s="157"/>
      <c r="M387" s="162"/>
      <c r="T387" s="163"/>
      <c r="AT387" s="158" t="s">
        <v>193</v>
      </c>
      <c r="AU387" s="158" t="s">
        <v>83</v>
      </c>
      <c r="AV387" s="13" t="s">
        <v>83</v>
      </c>
      <c r="AW387" s="13" t="s">
        <v>35</v>
      </c>
      <c r="AX387" s="13" t="s">
        <v>73</v>
      </c>
      <c r="AY387" s="158" t="s">
        <v>180</v>
      </c>
    </row>
    <row r="388" spans="2:65" s="13" customFormat="1" ht="11.25">
      <c r="B388" s="157"/>
      <c r="D388" s="145" t="s">
        <v>193</v>
      </c>
      <c r="E388" s="158" t="s">
        <v>19</v>
      </c>
      <c r="F388" s="159" t="s">
        <v>1280</v>
      </c>
      <c r="H388" s="160">
        <v>2.032</v>
      </c>
      <c r="I388" s="161"/>
      <c r="L388" s="157"/>
      <c r="M388" s="162"/>
      <c r="T388" s="163"/>
      <c r="AT388" s="158" t="s">
        <v>193</v>
      </c>
      <c r="AU388" s="158" t="s">
        <v>83</v>
      </c>
      <c r="AV388" s="13" t="s">
        <v>83</v>
      </c>
      <c r="AW388" s="13" t="s">
        <v>35</v>
      </c>
      <c r="AX388" s="13" t="s">
        <v>73</v>
      </c>
      <c r="AY388" s="158" t="s">
        <v>180</v>
      </c>
    </row>
    <row r="389" spans="2:65" s="13" customFormat="1" ht="11.25">
      <c r="B389" s="157"/>
      <c r="D389" s="145" t="s">
        <v>193</v>
      </c>
      <c r="E389" s="158" t="s">
        <v>19</v>
      </c>
      <c r="F389" s="159" t="s">
        <v>1281</v>
      </c>
      <c r="H389" s="160">
        <v>1.8</v>
      </c>
      <c r="I389" s="161"/>
      <c r="L389" s="157"/>
      <c r="M389" s="162"/>
      <c r="T389" s="163"/>
      <c r="AT389" s="158" t="s">
        <v>193</v>
      </c>
      <c r="AU389" s="158" t="s">
        <v>83</v>
      </c>
      <c r="AV389" s="13" t="s">
        <v>83</v>
      </c>
      <c r="AW389" s="13" t="s">
        <v>35</v>
      </c>
      <c r="AX389" s="13" t="s">
        <v>73</v>
      </c>
      <c r="AY389" s="158" t="s">
        <v>180</v>
      </c>
    </row>
    <row r="390" spans="2:65" s="13" customFormat="1" ht="11.25">
      <c r="B390" s="157"/>
      <c r="D390" s="145" t="s">
        <v>193</v>
      </c>
      <c r="E390" s="158" t="s">
        <v>19</v>
      </c>
      <c r="F390" s="159" t="s">
        <v>1282</v>
      </c>
      <c r="H390" s="160">
        <v>0.17199999999999999</v>
      </c>
      <c r="I390" s="161"/>
      <c r="L390" s="157"/>
      <c r="M390" s="162"/>
      <c r="T390" s="163"/>
      <c r="AT390" s="158" t="s">
        <v>193</v>
      </c>
      <c r="AU390" s="158" t="s">
        <v>83</v>
      </c>
      <c r="AV390" s="13" t="s">
        <v>83</v>
      </c>
      <c r="AW390" s="13" t="s">
        <v>35</v>
      </c>
      <c r="AX390" s="13" t="s">
        <v>73</v>
      </c>
      <c r="AY390" s="158" t="s">
        <v>180</v>
      </c>
    </row>
    <row r="391" spans="2:65" s="13" customFormat="1" ht="11.25">
      <c r="B391" s="157"/>
      <c r="D391" s="145" t="s">
        <v>193</v>
      </c>
      <c r="E391" s="158" t="s">
        <v>19</v>
      </c>
      <c r="F391" s="159" t="s">
        <v>1283</v>
      </c>
      <c r="H391" s="160">
        <v>0.104</v>
      </c>
      <c r="I391" s="161"/>
      <c r="L391" s="157"/>
      <c r="M391" s="162"/>
      <c r="T391" s="163"/>
      <c r="AT391" s="158" t="s">
        <v>193</v>
      </c>
      <c r="AU391" s="158" t="s">
        <v>83</v>
      </c>
      <c r="AV391" s="13" t="s">
        <v>83</v>
      </c>
      <c r="AW391" s="13" t="s">
        <v>35</v>
      </c>
      <c r="AX391" s="13" t="s">
        <v>73</v>
      </c>
      <c r="AY391" s="158" t="s">
        <v>180</v>
      </c>
    </row>
    <row r="392" spans="2:65" s="13" customFormat="1" ht="11.25">
      <c r="B392" s="157"/>
      <c r="D392" s="145" t="s">
        <v>193</v>
      </c>
      <c r="E392" s="158" t="s">
        <v>19</v>
      </c>
      <c r="F392" s="159" t="s">
        <v>1284</v>
      </c>
      <c r="H392" s="160">
        <v>0.61599999999999999</v>
      </c>
      <c r="I392" s="161"/>
      <c r="L392" s="157"/>
      <c r="M392" s="162"/>
      <c r="T392" s="163"/>
      <c r="AT392" s="158" t="s">
        <v>193</v>
      </c>
      <c r="AU392" s="158" t="s">
        <v>83</v>
      </c>
      <c r="AV392" s="13" t="s">
        <v>83</v>
      </c>
      <c r="AW392" s="13" t="s">
        <v>35</v>
      </c>
      <c r="AX392" s="13" t="s">
        <v>73</v>
      </c>
      <c r="AY392" s="158" t="s">
        <v>180</v>
      </c>
    </row>
    <row r="393" spans="2:65" s="12" customFormat="1" ht="11.25">
      <c r="B393" s="151"/>
      <c r="D393" s="145" t="s">
        <v>193</v>
      </c>
      <c r="E393" s="152" t="s">
        <v>19</v>
      </c>
      <c r="F393" s="153" t="s">
        <v>406</v>
      </c>
      <c r="H393" s="152" t="s">
        <v>19</v>
      </c>
      <c r="I393" s="154"/>
      <c r="L393" s="151"/>
      <c r="M393" s="155"/>
      <c r="T393" s="156"/>
      <c r="AT393" s="152" t="s">
        <v>193</v>
      </c>
      <c r="AU393" s="152" t="s">
        <v>83</v>
      </c>
      <c r="AV393" s="12" t="s">
        <v>81</v>
      </c>
      <c r="AW393" s="12" t="s">
        <v>35</v>
      </c>
      <c r="AX393" s="12" t="s">
        <v>73</v>
      </c>
      <c r="AY393" s="152" t="s">
        <v>180</v>
      </c>
    </row>
    <row r="394" spans="2:65" s="13" customFormat="1" ht="11.25">
      <c r="B394" s="157"/>
      <c r="D394" s="145" t="s">
        <v>193</v>
      </c>
      <c r="E394" s="158" t="s">
        <v>19</v>
      </c>
      <c r="F394" s="159" t="s">
        <v>1285</v>
      </c>
      <c r="H394" s="160">
        <v>5.6230000000000002</v>
      </c>
      <c r="I394" s="161"/>
      <c r="L394" s="157"/>
      <c r="M394" s="162"/>
      <c r="T394" s="163"/>
      <c r="AT394" s="158" t="s">
        <v>193</v>
      </c>
      <c r="AU394" s="158" t="s">
        <v>83</v>
      </c>
      <c r="AV394" s="13" t="s">
        <v>83</v>
      </c>
      <c r="AW394" s="13" t="s">
        <v>35</v>
      </c>
      <c r="AX394" s="13" t="s">
        <v>73</v>
      </c>
      <c r="AY394" s="158" t="s">
        <v>180</v>
      </c>
    </row>
    <row r="395" spans="2:65" s="14" customFormat="1" ht="11.25">
      <c r="B395" s="164"/>
      <c r="D395" s="145" t="s">
        <v>193</v>
      </c>
      <c r="E395" s="165" t="s">
        <v>19</v>
      </c>
      <c r="F395" s="166" t="s">
        <v>264</v>
      </c>
      <c r="H395" s="167">
        <v>19.917000000000002</v>
      </c>
      <c r="I395" s="168"/>
      <c r="L395" s="164"/>
      <c r="M395" s="169"/>
      <c r="T395" s="170"/>
      <c r="AT395" s="165" t="s">
        <v>193</v>
      </c>
      <c r="AU395" s="165" t="s">
        <v>83</v>
      </c>
      <c r="AV395" s="14" t="s">
        <v>187</v>
      </c>
      <c r="AW395" s="14" t="s">
        <v>35</v>
      </c>
      <c r="AX395" s="14" t="s">
        <v>81</v>
      </c>
      <c r="AY395" s="165" t="s">
        <v>180</v>
      </c>
    </row>
    <row r="396" spans="2:65" s="1" customFormat="1" ht="24.2" customHeight="1">
      <c r="B396" s="33"/>
      <c r="C396" s="132" t="s">
        <v>554</v>
      </c>
      <c r="D396" s="132" t="s">
        <v>182</v>
      </c>
      <c r="E396" s="133" t="s">
        <v>1286</v>
      </c>
      <c r="F396" s="134" t="s">
        <v>1287</v>
      </c>
      <c r="G396" s="135" t="s">
        <v>338</v>
      </c>
      <c r="H396" s="136">
        <v>32.4</v>
      </c>
      <c r="I396" s="137"/>
      <c r="J396" s="138">
        <f>ROUND(I396*H396,2)</f>
        <v>0</v>
      </c>
      <c r="K396" s="134" t="s">
        <v>186</v>
      </c>
      <c r="L396" s="33"/>
      <c r="M396" s="139" t="s">
        <v>19</v>
      </c>
      <c r="N396" s="140" t="s">
        <v>44</v>
      </c>
      <c r="P396" s="141">
        <f>O396*H396</f>
        <v>0</v>
      </c>
      <c r="Q396" s="141">
        <v>0</v>
      </c>
      <c r="R396" s="141">
        <f>Q396*H396</f>
        <v>0</v>
      </c>
      <c r="S396" s="141">
        <v>1.9E-2</v>
      </c>
      <c r="T396" s="142">
        <f>S396*H396</f>
        <v>0.61559999999999993</v>
      </c>
      <c r="AR396" s="143" t="s">
        <v>187</v>
      </c>
      <c r="AT396" s="143" t="s">
        <v>182</v>
      </c>
      <c r="AU396" s="143" t="s">
        <v>83</v>
      </c>
      <c r="AY396" s="18" t="s">
        <v>180</v>
      </c>
      <c r="BE396" s="144">
        <f>IF(N396="základní",J396,0)</f>
        <v>0</v>
      </c>
      <c r="BF396" s="144">
        <f>IF(N396="snížená",J396,0)</f>
        <v>0</v>
      </c>
      <c r="BG396" s="144">
        <f>IF(N396="zákl. přenesená",J396,0)</f>
        <v>0</v>
      </c>
      <c r="BH396" s="144">
        <f>IF(N396="sníž. přenesená",J396,0)</f>
        <v>0</v>
      </c>
      <c r="BI396" s="144">
        <f>IF(N396="nulová",J396,0)</f>
        <v>0</v>
      </c>
      <c r="BJ396" s="18" t="s">
        <v>81</v>
      </c>
      <c r="BK396" s="144">
        <f>ROUND(I396*H396,2)</f>
        <v>0</v>
      </c>
      <c r="BL396" s="18" t="s">
        <v>187</v>
      </c>
      <c r="BM396" s="143" t="s">
        <v>1288</v>
      </c>
    </row>
    <row r="397" spans="2:65" s="1" customFormat="1" ht="19.5">
      <c r="B397" s="33"/>
      <c r="D397" s="145" t="s">
        <v>189</v>
      </c>
      <c r="F397" s="146" t="s">
        <v>1289</v>
      </c>
      <c r="I397" s="147"/>
      <c r="L397" s="33"/>
      <c r="M397" s="148"/>
      <c r="T397" s="54"/>
      <c r="AT397" s="18" t="s">
        <v>189</v>
      </c>
      <c r="AU397" s="18" t="s">
        <v>83</v>
      </c>
    </row>
    <row r="398" spans="2:65" s="1" customFormat="1" ht="11.25">
      <c r="B398" s="33"/>
      <c r="D398" s="149" t="s">
        <v>191</v>
      </c>
      <c r="F398" s="150" t="s">
        <v>1290</v>
      </c>
      <c r="I398" s="147"/>
      <c r="L398" s="33"/>
      <c r="M398" s="148"/>
      <c r="T398" s="54"/>
      <c r="AT398" s="18" t="s">
        <v>191</v>
      </c>
      <c r="AU398" s="18" t="s">
        <v>83</v>
      </c>
    </row>
    <row r="399" spans="2:65" s="12" customFormat="1" ht="22.5">
      <c r="B399" s="151"/>
      <c r="D399" s="145" t="s">
        <v>193</v>
      </c>
      <c r="E399" s="152" t="s">
        <v>19</v>
      </c>
      <c r="F399" s="153" t="s">
        <v>1291</v>
      </c>
      <c r="H399" s="152" t="s">
        <v>19</v>
      </c>
      <c r="I399" s="154"/>
      <c r="L399" s="151"/>
      <c r="M399" s="155"/>
      <c r="T399" s="156"/>
      <c r="AT399" s="152" t="s">
        <v>193</v>
      </c>
      <c r="AU399" s="152" t="s">
        <v>83</v>
      </c>
      <c r="AV399" s="12" t="s">
        <v>81</v>
      </c>
      <c r="AW399" s="12" t="s">
        <v>35</v>
      </c>
      <c r="AX399" s="12" t="s">
        <v>73</v>
      </c>
      <c r="AY399" s="152" t="s">
        <v>180</v>
      </c>
    </row>
    <row r="400" spans="2:65" s="13" customFormat="1" ht="11.25">
      <c r="B400" s="157"/>
      <c r="D400" s="145" t="s">
        <v>193</v>
      </c>
      <c r="E400" s="158" t="s">
        <v>19</v>
      </c>
      <c r="F400" s="159" t="s">
        <v>1292</v>
      </c>
      <c r="H400" s="160">
        <v>32.4</v>
      </c>
      <c r="I400" s="161"/>
      <c r="L400" s="157"/>
      <c r="M400" s="162"/>
      <c r="T400" s="163"/>
      <c r="AT400" s="158" t="s">
        <v>193</v>
      </c>
      <c r="AU400" s="158" t="s">
        <v>83</v>
      </c>
      <c r="AV400" s="13" t="s">
        <v>83</v>
      </c>
      <c r="AW400" s="13" t="s">
        <v>35</v>
      </c>
      <c r="AX400" s="13" t="s">
        <v>81</v>
      </c>
      <c r="AY400" s="158" t="s">
        <v>180</v>
      </c>
    </row>
    <row r="401" spans="2:65" s="1" customFormat="1" ht="21.75" customHeight="1">
      <c r="B401" s="33"/>
      <c r="C401" s="132" t="s">
        <v>562</v>
      </c>
      <c r="D401" s="132" t="s">
        <v>182</v>
      </c>
      <c r="E401" s="133" t="s">
        <v>408</v>
      </c>
      <c r="F401" s="134" t="s">
        <v>409</v>
      </c>
      <c r="G401" s="135" t="s">
        <v>257</v>
      </c>
      <c r="H401" s="136">
        <v>28.6</v>
      </c>
      <c r="I401" s="137"/>
      <c r="J401" s="138">
        <f>ROUND(I401*H401,2)</f>
        <v>0</v>
      </c>
      <c r="K401" s="134" t="s">
        <v>186</v>
      </c>
      <c r="L401" s="33"/>
      <c r="M401" s="139" t="s">
        <v>19</v>
      </c>
      <c r="N401" s="140" t="s">
        <v>44</v>
      </c>
      <c r="P401" s="141">
        <f>O401*H401</f>
        <v>0</v>
      </c>
      <c r="Q401" s="141">
        <v>0</v>
      </c>
      <c r="R401" s="141">
        <f>Q401*H401</f>
        <v>0</v>
      </c>
      <c r="S401" s="141">
        <v>7.5999999999999998E-2</v>
      </c>
      <c r="T401" s="142">
        <f>S401*H401</f>
        <v>2.1736</v>
      </c>
      <c r="AR401" s="143" t="s">
        <v>187</v>
      </c>
      <c r="AT401" s="143" t="s">
        <v>182</v>
      </c>
      <c r="AU401" s="143" t="s">
        <v>83</v>
      </c>
      <c r="AY401" s="18" t="s">
        <v>180</v>
      </c>
      <c r="BE401" s="144">
        <f>IF(N401="základní",J401,0)</f>
        <v>0</v>
      </c>
      <c r="BF401" s="144">
        <f>IF(N401="snížená",J401,0)</f>
        <v>0</v>
      </c>
      <c r="BG401" s="144">
        <f>IF(N401="zákl. přenesená",J401,0)</f>
        <v>0</v>
      </c>
      <c r="BH401" s="144">
        <f>IF(N401="sníž. přenesená",J401,0)</f>
        <v>0</v>
      </c>
      <c r="BI401" s="144">
        <f>IF(N401="nulová",J401,0)</f>
        <v>0</v>
      </c>
      <c r="BJ401" s="18" t="s">
        <v>81</v>
      </c>
      <c r="BK401" s="144">
        <f>ROUND(I401*H401,2)</f>
        <v>0</v>
      </c>
      <c r="BL401" s="18" t="s">
        <v>187</v>
      </c>
      <c r="BM401" s="143" t="s">
        <v>410</v>
      </c>
    </row>
    <row r="402" spans="2:65" s="1" customFormat="1" ht="19.5">
      <c r="B402" s="33"/>
      <c r="D402" s="145" t="s">
        <v>189</v>
      </c>
      <c r="F402" s="146" t="s">
        <v>411</v>
      </c>
      <c r="I402" s="147"/>
      <c r="L402" s="33"/>
      <c r="M402" s="148"/>
      <c r="T402" s="54"/>
      <c r="AT402" s="18" t="s">
        <v>189</v>
      </c>
      <c r="AU402" s="18" t="s">
        <v>83</v>
      </c>
    </row>
    <row r="403" spans="2:65" s="1" customFormat="1" ht="11.25">
      <c r="B403" s="33"/>
      <c r="D403" s="149" t="s">
        <v>191</v>
      </c>
      <c r="F403" s="150" t="s">
        <v>412</v>
      </c>
      <c r="I403" s="147"/>
      <c r="L403" s="33"/>
      <c r="M403" s="148"/>
      <c r="T403" s="54"/>
      <c r="AT403" s="18" t="s">
        <v>191</v>
      </c>
      <c r="AU403" s="18" t="s">
        <v>83</v>
      </c>
    </row>
    <row r="404" spans="2:65" s="12" customFormat="1" ht="22.5">
      <c r="B404" s="151"/>
      <c r="D404" s="145" t="s">
        <v>193</v>
      </c>
      <c r="E404" s="152" t="s">
        <v>19</v>
      </c>
      <c r="F404" s="153" t="s">
        <v>1191</v>
      </c>
      <c r="H404" s="152" t="s">
        <v>19</v>
      </c>
      <c r="I404" s="154"/>
      <c r="L404" s="151"/>
      <c r="M404" s="155"/>
      <c r="T404" s="156"/>
      <c r="AT404" s="152" t="s">
        <v>193</v>
      </c>
      <c r="AU404" s="152" t="s">
        <v>83</v>
      </c>
      <c r="AV404" s="12" t="s">
        <v>81</v>
      </c>
      <c r="AW404" s="12" t="s">
        <v>35</v>
      </c>
      <c r="AX404" s="12" t="s">
        <v>73</v>
      </c>
      <c r="AY404" s="152" t="s">
        <v>180</v>
      </c>
    </row>
    <row r="405" spans="2:65" s="13" customFormat="1" ht="11.25">
      <c r="B405" s="157"/>
      <c r="D405" s="145" t="s">
        <v>193</v>
      </c>
      <c r="E405" s="158" t="s">
        <v>19</v>
      </c>
      <c r="F405" s="159" t="s">
        <v>1293</v>
      </c>
      <c r="H405" s="160">
        <v>1.8</v>
      </c>
      <c r="I405" s="161"/>
      <c r="L405" s="157"/>
      <c r="M405" s="162"/>
      <c r="T405" s="163"/>
      <c r="AT405" s="158" t="s">
        <v>193</v>
      </c>
      <c r="AU405" s="158" t="s">
        <v>83</v>
      </c>
      <c r="AV405" s="13" t="s">
        <v>83</v>
      </c>
      <c r="AW405" s="13" t="s">
        <v>35</v>
      </c>
      <c r="AX405" s="13" t="s">
        <v>73</v>
      </c>
      <c r="AY405" s="158" t="s">
        <v>180</v>
      </c>
    </row>
    <row r="406" spans="2:65" s="13" customFormat="1" ht="11.25">
      <c r="B406" s="157"/>
      <c r="D406" s="145" t="s">
        <v>193</v>
      </c>
      <c r="E406" s="158" t="s">
        <v>19</v>
      </c>
      <c r="F406" s="159" t="s">
        <v>1294</v>
      </c>
      <c r="H406" s="160">
        <v>26.8</v>
      </c>
      <c r="I406" s="161"/>
      <c r="L406" s="157"/>
      <c r="M406" s="162"/>
      <c r="T406" s="163"/>
      <c r="AT406" s="158" t="s">
        <v>193</v>
      </c>
      <c r="AU406" s="158" t="s">
        <v>83</v>
      </c>
      <c r="AV406" s="13" t="s">
        <v>83</v>
      </c>
      <c r="AW406" s="13" t="s">
        <v>35</v>
      </c>
      <c r="AX406" s="13" t="s">
        <v>73</v>
      </c>
      <c r="AY406" s="158" t="s">
        <v>180</v>
      </c>
    </row>
    <row r="407" spans="2:65" s="14" customFormat="1" ht="11.25">
      <c r="B407" s="164"/>
      <c r="D407" s="145" t="s">
        <v>193</v>
      </c>
      <c r="E407" s="165" t="s">
        <v>19</v>
      </c>
      <c r="F407" s="166" t="s">
        <v>264</v>
      </c>
      <c r="H407" s="167">
        <v>28.6</v>
      </c>
      <c r="I407" s="168"/>
      <c r="L407" s="164"/>
      <c r="M407" s="169"/>
      <c r="T407" s="170"/>
      <c r="AT407" s="165" t="s">
        <v>193</v>
      </c>
      <c r="AU407" s="165" t="s">
        <v>83</v>
      </c>
      <c r="AV407" s="14" t="s">
        <v>187</v>
      </c>
      <c r="AW407" s="14" t="s">
        <v>35</v>
      </c>
      <c r="AX407" s="14" t="s">
        <v>81</v>
      </c>
      <c r="AY407" s="165" t="s">
        <v>180</v>
      </c>
    </row>
    <row r="408" spans="2:65" s="1" customFormat="1" ht="21.75" customHeight="1">
      <c r="B408" s="33"/>
      <c r="C408" s="132" t="s">
        <v>569</v>
      </c>
      <c r="D408" s="132" t="s">
        <v>182</v>
      </c>
      <c r="E408" s="133" t="s">
        <v>1295</v>
      </c>
      <c r="F408" s="134" t="s">
        <v>1296</v>
      </c>
      <c r="G408" s="135" t="s">
        <v>257</v>
      </c>
      <c r="H408" s="136">
        <v>13.5</v>
      </c>
      <c r="I408" s="137"/>
      <c r="J408" s="138">
        <f>ROUND(I408*H408,2)</f>
        <v>0</v>
      </c>
      <c r="K408" s="134" t="s">
        <v>186</v>
      </c>
      <c r="L408" s="33"/>
      <c r="M408" s="139" t="s">
        <v>19</v>
      </c>
      <c r="N408" s="140" t="s">
        <v>44</v>
      </c>
      <c r="P408" s="141">
        <f>O408*H408</f>
        <v>0</v>
      </c>
      <c r="Q408" s="141">
        <v>0</v>
      </c>
      <c r="R408" s="141">
        <f>Q408*H408</f>
        <v>0</v>
      </c>
      <c r="S408" s="141">
        <v>6.3E-2</v>
      </c>
      <c r="T408" s="142">
        <f>S408*H408</f>
        <v>0.85050000000000003</v>
      </c>
      <c r="AR408" s="143" t="s">
        <v>187</v>
      </c>
      <c r="AT408" s="143" t="s">
        <v>182</v>
      </c>
      <c r="AU408" s="143" t="s">
        <v>83</v>
      </c>
      <c r="AY408" s="18" t="s">
        <v>180</v>
      </c>
      <c r="BE408" s="144">
        <f>IF(N408="základní",J408,0)</f>
        <v>0</v>
      </c>
      <c r="BF408" s="144">
        <f>IF(N408="snížená",J408,0)</f>
        <v>0</v>
      </c>
      <c r="BG408" s="144">
        <f>IF(N408="zákl. přenesená",J408,0)</f>
        <v>0</v>
      </c>
      <c r="BH408" s="144">
        <f>IF(N408="sníž. přenesená",J408,0)</f>
        <v>0</v>
      </c>
      <c r="BI408" s="144">
        <f>IF(N408="nulová",J408,0)</f>
        <v>0</v>
      </c>
      <c r="BJ408" s="18" t="s">
        <v>81</v>
      </c>
      <c r="BK408" s="144">
        <f>ROUND(I408*H408,2)</f>
        <v>0</v>
      </c>
      <c r="BL408" s="18" t="s">
        <v>187</v>
      </c>
      <c r="BM408" s="143" t="s">
        <v>1297</v>
      </c>
    </row>
    <row r="409" spans="2:65" s="1" customFormat="1" ht="19.5">
      <c r="B409" s="33"/>
      <c r="D409" s="145" t="s">
        <v>189</v>
      </c>
      <c r="F409" s="146" t="s">
        <v>1298</v>
      </c>
      <c r="I409" s="147"/>
      <c r="L409" s="33"/>
      <c r="M409" s="148"/>
      <c r="T409" s="54"/>
      <c r="AT409" s="18" t="s">
        <v>189</v>
      </c>
      <c r="AU409" s="18" t="s">
        <v>83</v>
      </c>
    </row>
    <row r="410" spans="2:65" s="1" customFormat="1" ht="11.25">
      <c r="B410" s="33"/>
      <c r="D410" s="149" t="s">
        <v>191</v>
      </c>
      <c r="F410" s="150" t="s">
        <v>1299</v>
      </c>
      <c r="I410" s="147"/>
      <c r="L410" s="33"/>
      <c r="M410" s="148"/>
      <c r="T410" s="54"/>
      <c r="AT410" s="18" t="s">
        <v>191</v>
      </c>
      <c r="AU410" s="18" t="s">
        <v>83</v>
      </c>
    </row>
    <row r="411" spans="2:65" s="12" customFormat="1" ht="22.5">
      <c r="B411" s="151"/>
      <c r="D411" s="145" t="s">
        <v>193</v>
      </c>
      <c r="E411" s="152" t="s">
        <v>19</v>
      </c>
      <c r="F411" s="153" t="s">
        <v>1191</v>
      </c>
      <c r="H411" s="152" t="s">
        <v>19</v>
      </c>
      <c r="I411" s="154"/>
      <c r="L411" s="151"/>
      <c r="M411" s="155"/>
      <c r="T411" s="156"/>
      <c r="AT411" s="152" t="s">
        <v>193</v>
      </c>
      <c r="AU411" s="152" t="s">
        <v>83</v>
      </c>
      <c r="AV411" s="12" t="s">
        <v>81</v>
      </c>
      <c r="AW411" s="12" t="s">
        <v>35</v>
      </c>
      <c r="AX411" s="12" t="s">
        <v>73</v>
      </c>
      <c r="AY411" s="152" t="s">
        <v>180</v>
      </c>
    </row>
    <row r="412" spans="2:65" s="13" customFormat="1" ht="11.25">
      <c r="B412" s="157"/>
      <c r="D412" s="145" t="s">
        <v>193</v>
      </c>
      <c r="E412" s="158" t="s">
        <v>19</v>
      </c>
      <c r="F412" s="159" t="s">
        <v>1300</v>
      </c>
      <c r="H412" s="160">
        <v>13.5</v>
      </c>
      <c r="I412" s="161"/>
      <c r="L412" s="157"/>
      <c r="M412" s="162"/>
      <c r="T412" s="163"/>
      <c r="AT412" s="158" t="s">
        <v>193</v>
      </c>
      <c r="AU412" s="158" t="s">
        <v>83</v>
      </c>
      <c r="AV412" s="13" t="s">
        <v>83</v>
      </c>
      <c r="AW412" s="13" t="s">
        <v>35</v>
      </c>
      <c r="AX412" s="13" t="s">
        <v>81</v>
      </c>
      <c r="AY412" s="158" t="s">
        <v>180</v>
      </c>
    </row>
    <row r="413" spans="2:65" s="1" customFormat="1" ht="24.2" customHeight="1">
      <c r="B413" s="33"/>
      <c r="C413" s="132" t="s">
        <v>576</v>
      </c>
      <c r="D413" s="132" t="s">
        <v>182</v>
      </c>
      <c r="E413" s="133" t="s">
        <v>1301</v>
      </c>
      <c r="F413" s="134" t="s">
        <v>1302</v>
      </c>
      <c r="G413" s="135" t="s">
        <v>185</v>
      </c>
      <c r="H413" s="136">
        <v>2.8</v>
      </c>
      <c r="I413" s="137"/>
      <c r="J413" s="138">
        <f>ROUND(I413*H413,2)</f>
        <v>0</v>
      </c>
      <c r="K413" s="134" t="s">
        <v>186</v>
      </c>
      <c r="L413" s="33"/>
      <c r="M413" s="139" t="s">
        <v>19</v>
      </c>
      <c r="N413" s="140" t="s">
        <v>44</v>
      </c>
      <c r="P413" s="141">
        <f>O413*H413</f>
        <v>0</v>
      </c>
      <c r="Q413" s="141">
        <v>0</v>
      </c>
      <c r="R413" s="141">
        <f>Q413*H413</f>
        <v>0</v>
      </c>
      <c r="S413" s="141">
        <v>1.95</v>
      </c>
      <c r="T413" s="142">
        <f>S413*H413</f>
        <v>5.46</v>
      </c>
      <c r="AR413" s="143" t="s">
        <v>187</v>
      </c>
      <c r="AT413" s="143" t="s">
        <v>182</v>
      </c>
      <c r="AU413" s="143" t="s">
        <v>83</v>
      </c>
      <c r="AY413" s="18" t="s">
        <v>180</v>
      </c>
      <c r="BE413" s="144">
        <f>IF(N413="základní",J413,0)</f>
        <v>0</v>
      </c>
      <c r="BF413" s="144">
        <f>IF(N413="snížená",J413,0)</f>
        <v>0</v>
      </c>
      <c r="BG413" s="144">
        <f>IF(N413="zákl. přenesená",J413,0)</f>
        <v>0</v>
      </c>
      <c r="BH413" s="144">
        <f>IF(N413="sníž. přenesená",J413,0)</f>
        <v>0</v>
      </c>
      <c r="BI413" s="144">
        <f>IF(N413="nulová",J413,0)</f>
        <v>0</v>
      </c>
      <c r="BJ413" s="18" t="s">
        <v>81</v>
      </c>
      <c r="BK413" s="144">
        <f>ROUND(I413*H413,2)</f>
        <v>0</v>
      </c>
      <c r="BL413" s="18" t="s">
        <v>187</v>
      </c>
      <c r="BM413" s="143" t="s">
        <v>1303</v>
      </c>
    </row>
    <row r="414" spans="2:65" s="1" customFormat="1" ht="29.25">
      <c r="B414" s="33"/>
      <c r="D414" s="145" t="s">
        <v>189</v>
      </c>
      <c r="F414" s="146" t="s">
        <v>1304</v>
      </c>
      <c r="I414" s="147"/>
      <c r="L414" s="33"/>
      <c r="M414" s="148"/>
      <c r="T414" s="54"/>
      <c r="AT414" s="18" t="s">
        <v>189</v>
      </c>
      <c r="AU414" s="18" t="s">
        <v>83</v>
      </c>
    </row>
    <row r="415" spans="2:65" s="1" customFormat="1" ht="11.25">
      <c r="B415" s="33"/>
      <c r="D415" s="149" t="s">
        <v>191</v>
      </c>
      <c r="F415" s="150" t="s">
        <v>1305</v>
      </c>
      <c r="I415" s="147"/>
      <c r="L415" s="33"/>
      <c r="M415" s="148"/>
      <c r="T415" s="54"/>
      <c r="AT415" s="18" t="s">
        <v>191</v>
      </c>
      <c r="AU415" s="18" t="s">
        <v>83</v>
      </c>
    </row>
    <row r="416" spans="2:65" s="12" customFormat="1" ht="11.25">
      <c r="B416" s="151"/>
      <c r="D416" s="145" t="s">
        <v>193</v>
      </c>
      <c r="E416" s="152" t="s">
        <v>19</v>
      </c>
      <c r="F416" s="153" t="s">
        <v>1117</v>
      </c>
      <c r="H416" s="152" t="s">
        <v>19</v>
      </c>
      <c r="I416" s="154"/>
      <c r="L416" s="151"/>
      <c r="M416" s="155"/>
      <c r="T416" s="156"/>
      <c r="AT416" s="152" t="s">
        <v>193</v>
      </c>
      <c r="AU416" s="152" t="s">
        <v>83</v>
      </c>
      <c r="AV416" s="12" t="s">
        <v>81</v>
      </c>
      <c r="AW416" s="12" t="s">
        <v>35</v>
      </c>
      <c r="AX416" s="12" t="s">
        <v>73</v>
      </c>
      <c r="AY416" s="152" t="s">
        <v>180</v>
      </c>
    </row>
    <row r="417" spans="2:65" s="13" customFormat="1" ht="11.25">
      <c r="B417" s="157"/>
      <c r="D417" s="145" t="s">
        <v>193</v>
      </c>
      <c r="E417" s="158" t="s">
        <v>19</v>
      </c>
      <c r="F417" s="159" t="s">
        <v>1306</v>
      </c>
      <c r="H417" s="160">
        <v>2.8</v>
      </c>
      <c r="I417" s="161"/>
      <c r="L417" s="157"/>
      <c r="M417" s="162"/>
      <c r="T417" s="163"/>
      <c r="AT417" s="158" t="s">
        <v>193</v>
      </c>
      <c r="AU417" s="158" t="s">
        <v>83</v>
      </c>
      <c r="AV417" s="13" t="s">
        <v>83</v>
      </c>
      <c r="AW417" s="13" t="s">
        <v>35</v>
      </c>
      <c r="AX417" s="13" t="s">
        <v>81</v>
      </c>
      <c r="AY417" s="158" t="s">
        <v>180</v>
      </c>
    </row>
    <row r="418" spans="2:65" s="1" customFormat="1" ht="24.2" customHeight="1">
      <c r="B418" s="33"/>
      <c r="C418" s="132" t="s">
        <v>581</v>
      </c>
      <c r="D418" s="132" t="s">
        <v>182</v>
      </c>
      <c r="E418" s="133" t="s">
        <v>1307</v>
      </c>
      <c r="F418" s="134" t="s">
        <v>1308</v>
      </c>
      <c r="G418" s="135" t="s">
        <v>338</v>
      </c>
      <c r="H418" s="136">
        <v>9.6</v>
      </c>
      <c r="I418" s="137"/>
      <c r="J418" s="138">
        <f>ROUND(I418*H418,2)</f>
        <v>0</v>
      </c>
      <c r="K418" s="134" t="s">
        <v>186</v>
      </c>
      <c r="L418" s="33"/>
      <c r="M418" s="139" t="s">
        <v>19</v>
      </c>
      <c r="N418" s="140" t="s">
        <v>44</v>
      </c>
      <c r="P418" s="141">
        <f>O418*H418</f>
        <v>0</v>
      </c>
      <c r="Q418" s="141">
        <v>2.0000000000000002E-5</v>
      </c>
      <c r="R418" s="141">
        <f>Q418*H418</f>
        <v>1.92E-4</v>
      </c>
      <c r="S418" s="141">
        <v>1E-3</v>
      </c>
      <c r="T418" s="142">
        <f>S418*H418</f>
        <v>9.5999999999999992E-3</v>
      </c>
      <c r="AR418" s="143" t="s">
        <v>187</v>
      </c>
      <c r="AT418" s="143" t="s">
        <v>182</v>
      </c>
      <c r="AU418" s="143" t="s">
        <v>83</v>
      </c>
      <c r="AY418" s="18" t="s">
        <v>180</v>
      </c>
      <c r="BE418" s="144">
        <f>IF(N418="základní",J418,0)</f>
        <v>0</v>
      </c>
      <c r="BF418" s="144">
        <f>IF(N418="snížená",J418,0)</f>
        <v>0</v>
      </c>
      <c r="BG418" s="144">
        <f>IF(N418="zákl. přenesená",J418,0)</f>
        <v>0</v>
      </c>
      <c r="BH418" s="144">
        <f>IF(N418="sníž. přenesená",J418,0)</f>
        <v>0</v>
      </c>
      <c r="BI418" s="144">
        <f>IF(N418="nulová",J418,0)</f>
        <v>0</v>
      </c>
      <c r="BJ418" s="18" t="s">
        <v>81</v>
      </c>
      <c r="BK418" s="144">
        <f>ROUND(I418*H418,2)</f>
        <v>0</v>
      </c>
      <c r="BL418" s="18" t="s">
        <v>187</v>
      </c>
      <c r="BM418" s="143" t="s">
        <v>1309</v>
      </c>
    </row>
    <row r="419" spans="2:65" s="1" customFormat="1" ht="19.5">
      <c r="B419" s="33"/>
      <c r="D419" s="145" t="s">
        <v>189</v>
      </c>
      <c r="F419" s="146" t="s">
        <v>1310</v>
      </c>
      <c r="I419" s="147"/>
      <c r="L419" s="33"/>
      <c r="M419" s="148"/>
      <c r="T419" s="54"/>
      <c r="AT419" s="18" t="s">
        <v>189</v>
      </c>
      <c r="AU419" s="18" t="s">
        <v>83</v>
      </c>
    </row>
    <row r="420" spans="2:65" s="1" customFormat="1" ht="11.25">
      <c r="B420" s="33"/>
      <c r="D420" s="149" t="s">
        <v>191</v>
      </c>
      <c r="F420" s="150" t="s">
        <v>1311</v>
      </c>
      <c r="I420" s="147"/>
      <c r="L420" s="33"/>
      <c r="M420" s="148"/>
      <c r="T420" s="54"/>
      <c r="AT420" s="18" t="s">
        <v>191</v>
      </c>
      <c r="AU420" s="18" t="s">
        <v>83</v>
      </c>
    </row>
    <row r="421" spans="2:65" s="12" customFormat="1" ht="22.5">
      <c r="B421" s="151"/>
      <c r="D421" s="145" t="s">
        <v>193</v>
      </c>
      <c r="E421" s="152" t="s">
        <v>19</v>
      </c>
      <c r="F421" s="153" t="s">
        <v>1086</v>
      </c>
      <c r="H421" s="152" t="s">
        <v>19</v>
      </c>
      <c r="I421" s="154"/>
      <c r="L421" s="151"/>
      <c r="M421" s="155"/>
      <c r="T421" s="156"/>
      <c r="AT421" s="152" t="s">
        <v>193</v>
      </c>
      <c r="AU421" s="152" t="s">
        <v>83</v>
      </c>
      <c r="AV421" s="12" t="s">
        <v>81</v>
      </c>
      <c r="AW421" s="12" t="s">
        <v>35</v>
      </c>
      <c r="AX421" s="12" t="s">
        <v>73</v>
      </c>
      <c r="AY421" s="152" t="s">
        <v>180</v>
      </c>
    </row>
    <row r="422" spans="2:65" s="12" customFormat="1" ht="11.25">
      <c r="B422" s="151"/>
      <c r="D422" s="145" t="s">
        <v>193</v>
      </c>
      <c r="E422" s="152" t="s">
        <v>19</v>
      </c>
      <c r="F422" s="153" t="s">
        <v>1095</v>
      </c>
      <c r="H422" s="152" t="s">
        <v>19</v>
      </c>
      <c r="I422" s="154"/>
      <c r="L422" s="151"/>
      <c r="M422" s="155"/>
      <c r="T422" s="156"/>
      <c r="AT422" s="152" t="s">
        <v>193</v>
      </c>
      <c r="AU422" s="152" t="s">
        <v>83</v>
      </c>
      <c r="AV422" s="12" t="s">
        <v>81</v>
      </c>
      <c r="AW422" s="12" t="s">
        <v>35</v>
      </c>
      <c r="AX422" s="12" t="s">
        <v>73</v>
      </c>
      <c r="AY422" s="152" t="s">
        <v>180</v>
      </c>
    </row>
    <row r="423" spans="2:65" s="13" customFormat="1" ht="11.25">
      <c r="B423" s="157"/>
      <c r="D423" s="145" t="s">
        <v>193</v>
      </c>
      <c r="E423" s="158" t="s">
        <v>19</v>
      </c>
      <c r="F423" s="159" t="s">
        <v>1312</v>
      </c>
      <c r="H423" s="160">
        <v>9.6</v>
      </c>
      <c r="I423" s="161"/>
      <c r="L423" s="157"/>
      <c r="M423" s="162"/>
      <c r="T423" s="163"/>
      <c r="AT423" s="158" t="s">
        <v>193</v>
      </c>
      <c r="AU423" s="158" t="s">
        <v>83</v>
      </c>
      <c r="AV423" s="13" t="s">
        <v>83</v>
      </c>
      <c r="AW423" s="13" t="s">
        <v>35</v>
      </c>
      <c r="AX423" s="13" t="s">
        <v>81</v>
      </c>
      <c r="AY423" s="158" t="s">
        <v>180</v>
      </c>
    </row>
    <row r="424" spans="2:65" s="1" customFormat="1" ht="16.5" customHeight="1">
      <c r="B424" s="33"/>
      <c r="C424" s="132" t="s">
        <v>587</v>
      </c>
      <c r="D424" s="132" t="s">
        <v>182</v>
      </c>
      <c r="E424" s="133" t="s">
        <v>415</v>
      </c>
      <c r="F424" s="134" t="s">
        <v>416</v>
      </c>
      <c r="G424" s="135" t="s">
        <v>417</v>
      </c>
      <c r="H424" s="136">
        <v>1</v>
      </c>
      <c r="I424" s="137"/>
      <c r="J424" s="138">
        <f>ROUND(I424*H424,2)</f>
        <v>0</v>
      </c>
      <c r="K424" s="134" t="s">
        <v>19</v>
      </c>
      <c r="L424" s="33"/>
      <c r="M424" s="139" t="s">
        <v>19</v>
      </c>
      <c r="N424" s="140" t="s">
        <v>44</v>
      </c>
      <c r="P424" s="141">
        <f>O424*H424</f>
        <v>0</v>
      </c>
      <c r="Q424" s="141">
        <v>0</v>
      </c>
      <c r="R424" s="141">
        <f>Q424*H424</f>
        <v>0</v>
      </c>
      <c r="S424" s="141">
        <v>0</v>
      </c>
      <c r="T424" s="142">
        <f>S424*H424</f>
        <v>0</v>
      </c>
      <c r="AR424" s="143" t="s">
        <v>187</v>
      </c>
      <c r="AT424" s="143" t="s">
        <v>182</v>
      </c>
      <c r="AU424" s="143" t="s">
        <v>83</v>
      </c>
      <c r="AY424" s="18" t="s">
        <v>180</v>
      </c>
      <c r="BE424" s="144">
        <f>IF(N424="základní",J424,0)</f>
        <v>0</v>
      </c>
      <c r="BF424" s="144">
        <f>IF(N424="snížená",J424,0)</f>
        <v>0</v>
      </c>
      <c r="BG424" s="144">
        <f>IF(N424="zákl. přenesená",J424,0)</f>
        <v>0</v>
      </c>
      <c r="BH424" s="144">
        <f>IF(N424="sníž. přenesená",J424,0)</f>
        <v>0</v>
      </c>
      <c r="BI424" s="144">
        <f>IF(N424="nulová",J424,0)</f>
        <v>0</v>
      </c>
      <c r="BJ424" s="18" t="s">
        <v>81</v>
      </c>
      <c r="BK424" s="144">
        <f>ROUND(I424*H424,2)</f>
        <v>0</v>
      </c>
      <c r="BL424" s="18" t="s">
        <v>187</v>
      </c>
      <c r="BM424" s="143" t="s">
        <v>1313</v>
      </c>
    </row>
    <row r="425" spans="2:65" s="1" customFormat="1" ht="11.25">
      <c r="B425" s="33"/>
      <c r="D425" s="145" t="s">
        <v>189</v>
      </c>
      <c r="F425" s="146" t="s">
        <v>416</v>
      </c>
      <c r="I425" s="147"/>
      <c r="L425" s="33"/>
      <c r="M425" s="148"/>
      <c r="T425" s="54"/>
      <c r="AT425" s="18" t="s">
        <v>189</v>
      </c>
      <c r="AU425" s="18" t="s">
        <v>83</v>
      </c>
    </row>
    <row r="426" spans="2:65" s="11" customFormat="1" ht="22.9" customHeight="1">
      <c r="B426" s="120"/>
      <c r="D426" s="121" t="s">
        <v>72</v>
      </c>
      <c r="E426" s="130" t="s">
        <v>419</v>
      </c>
      <c r="F426" s="130" t="s">
        <v>420</v>
      </c>
      <c r="I426" s="123"/>
      <c r="J426" s="131">
        <f>BK426</f>
        <v>0</v>
      </c>
      <c r="L426" s="120"/>
      <c r="M426" s="125"/>
      <c r="P426" s="126">
        <f>SUM(P427:P445)</f>
        <v>0</v>
      </c>
      <c r="R426" s="126">
        <f>SUM(R427:R445)</f>
        <v>3.7564999999999999E-3</v>
      </c>
      <c r="T426" s="127">
        <f>SUM(T427:T445)</f>
        <v>0</v>
      </c>
      <c r="AR426" s="121" t="s">
        <v>81</v>
      </c>
      <c r="AT426" s="128" t="s">
        <v>72</v>
      </c>
      <c r="AU426" s="128" t="s">
        <v>81</v>
      </c>
      <c r="AY426" s="121" t="s">
        <v>180</v>
      </c>
      <c r="BK426" s="129">
        <f>SUM(BK427:BK445)</f>
        <v>0</v>
      </c>
    </row>
    <row r="427" spans="2:65" s="1" customFormat="1" ht="24.2" customHeight="1">
      <c r="B427" s="33"/>
      <c r="C427" s="132" t="s">
        <v>592</v>
      </c>
      <c r="D427" s="132" t="s">
        <v>182</v>
      </c>
      <c r="E427" s="133" t="s">
        <v>1314</v>
      </c>
      <c r="F427" s="134" t="s">
        <v>1315</v>
      </c>
      <c r="G427" s="135" t="s">
        <v>225</v>
      </c>
      <c r="H427" s="136">
        <v>0.68300000000000005</v>
      </c>
      <c r="I427" s="137"/>
      <c r="J427" s="138">
        <f>ROUND(I427*H427,2)</f>
        <v>0</v>
      </c>
      <c r="K427" s="134" t="s">
        <v>186</v>
      </c>
      <c r="L427" s="33"/>
      <c r="M427" s="139" t="s">
        <v>19</v>
      </c>
      <c r="N427" s="140" t="s">
        <v>44</v>
      </c>
      <c r="P427" s="141">
        <f>O427*H427</f>
        <v>0</v>
      </c>
      <c r="Q427" s="141">
        <v>5.4999999999999997E-3</v>
      </c>
      <c r="R427" s="141">
        <f>Q427*H427</f>
        <v>3.7564999999999999E-3</v>
      </c>
      <c r="S427" s="141">
        <v>0</v>
      </c>
      <c r="T427" s="142">
        <f>S427*H427</f>
        <v>0</v>
      </c>
      <c r="AR427" s="143" t="s">
        <v>187</v>
      </c>
      <c r="AT427" s="143" t="s">
        <v>182</v>
      </c>
      <c r="AU427" s="143" t="s">
        <v>83</v>
      </c>
      <c r="AY427" s="18" t="s">
        <v>180</v>
      </c>
      <c r="BE427" s="144">
        <f>IF(N427="základní",J427,0)</f>
        <v>0</v>
      </c>
      <c r="BF427" s="144">
        <f>IF(N427="snížená",J427,0)</f>
        <v>0</v>
      </c>
      <c r="BG427" s="144">
        <f>IF(N427="zákl. přenesená",J427,0)</f>
        <v>0</v>
      </c>
      <c r="BH427" s="144">
        <f>IF(N427="sníž. přenesená",J427,0)</f>
        <v>0</v>
      </c>
      <c r="BI427" s="144">
        <f>IF(N427="nulová",J427,0)</f>
        <v>0</v>
      </c>
      <c r="BJ427" s="18" t="s">
        <v>81</v>
      </c>
      <c r="BK427" s="144">
        <f>ROUND(I427*H427,2)</f>
        <v>0</v>
      </c>
      <c r="BL427" s="18" t="s">
        <v>187</v>
      </c>
      <c r="BM427" s="143" t="s">
        <v>1316</v>
      </c>
    </row>
    <row r="428" spans="2:65" s="1" customFormat="1" ht="19.5">
      <c r="B428" s="33"/>
      <c r="D428" s="145" t="s">
        <v>189</v>
      </c>
      <c r="F428" s="146" t="s">
        <v>1317</v>
      </c>
      <c r="I428" s="147"/>
      <c r="L428" s="33"/>
      <c r="M428" s="148"/>
      <c r="T428" s="54"/>
      <c r="AT428" s="18" t="s">
        <v>189</v>
      </c>
      <c r="AU428" s="18" t="s">
        <v>83</v>
      </c>
    </row>
    <row r="429" spans="2:65" s="1" customFormat="1" ht="11.25">
      <c r="B429" s="33"/>
      <c r="D429" s="149" t="s">
        <v>191</v>
      </c>
      <c r="F429" s="150" t="s">
        <v>1318</v>
      </c>
      <c r="I429" s="147"/>
      <c r="L429" s="33"/>
      <c r="M429" s="148"/>
      <c r="T429" s="54"/>
      <c r="AT429" s="18" t="s">
        <v>191</v>
      </c>
      <c r="AU429" s="18" t="s">
        <v>83</v>
      </c>
    </row>
    <row r="430" spans="2:65" s="1" customFormat="1" ht="24.2" customHeight="1">
      <c r="B430" s="33"/>
      <c r="C430" s="132" t="s">
        <v>598</v>
      </c>
      <c r="D430" s="132" t="s">
        <v>182</v>
      </c>
      <c r="E430" s="133" t="s">
        <v>422</v>
      </c>
      <c r="F430" s="134" t="s">
        <v>423</v>
      </c>
      <c r="G430" s="135" t="s">
        <v>225</v>
      </c>
      <c r="H430" s="136">
        <v>113.373</v>
      </c>
      <c r="I430" s="137"/>
      <c r="J430" s="138">
        <f>ROUND(I430*H430,2)</f>
        <v>0</v>
      </c>
      <c r="K430" s="134" t="s">
        <v>186</v>
      </c>
      <c r="L430" s="33"/>
      <c r="M430" s="139" t="s">
        <v>19</v>
      </c>
      <c r="N430" s="140" t="s">
        <v>44</v>
      </c>
      <c r="P430" s="141">
        <f>O430*H430</f>
        <v>0</v>
      </c>
      <c r="Q430" s="141">
        <v>0</v>
      </c>
      <c r="R430" s="141">
        <f>Q430*H430</f>
        <v>0</v>
      </c>
      <c r="S430" s="141">
        <v>0</v>
      </c>
      <c r="T430" s="142">
        <f>S430*H430</f>
        <v>0</v>
      </c>
      <c r="AR430" s="143" t="s">
        <v>187</v>
      </c>
      <c r="AT430" s="143" t="s">
        <v>182</v>
      </c>
      <c r="AU430" s="143" t="s">
        <v>83</v>
      </c>
      <c r="AY430" s="18" t="s">
        <v>180</v>
      </c>
      <c r="BE430" s="144">
        <f>IF(N430="základní",J430,0)</f>
        <v>0</v>
      </c>
      <c r="BF430" s="144">
        <f>IF(N430="snížená",J430,0)</f>
        <v>0</v>
      </c>
      <c r="BG430" s="144">
        <f>IF(N430="zákl. přenesená",J430,0)</f>
        <v>0</v>
      </c>
      <c r="BH430" s="144">
        <f>IF(N430="sníž. přenesená",J430,0)</f>
        <v>0</v>
      </c>
      <c r="BI430" s="144">
        <f>IF(N430="nulová",J430,0)</f>
        <v>0</v>
      </c>
      <c r="BJ430" s="18" t="s">
        <v>81</v>
      </c>
      <c r="BK430" s="144">
        <f>ROUND(I430*H430,2)</f>
        <v>0</v>
      </c>
      <c r="BL430" s="18" t="s">
        <v>187</v>
      </c>
      <c r="BM430" s="143" t="s">
        <v>424</v>
      </c>
    </row>
    <row r="431" spans="2:65" s="1" customFormat="1" ht="19.5">
      <c r="B431" s="33"/>
      <c r="D431" s="145" t="s">
        <v>189</v>
      </c>
      <c r="F431" s="146" t="s">
        <v>425</v>
      </c>
      <c r="I431" s="147"/>
      <c r="L431" s="33"/>
      <c r="M431" s="148"/>
      <c r="T431" s="54"/>
      <c r="AT431" s="18" t="s">
        <v>189</v>
      </c>
      <c r="AU431" s="18" t="s">
        <v>83</v>
      </c>
    </row>
    <row r="432" spans="2:65" s="1" customFormat="1" ht="11.25">
      <c r="B432" s="33"/>
      <c r="D432" s="149" t="s">
        <v>191</v>
      </c>
      <c r="F432" s="150" t="s">
        <v>426</v>
      </c>
      <c r="I432" s="147"/>
      <c r="L432" s="33"/>
      <c r="M432" s="148"/>
      <c r="T432" s="54"/>
      <c r="AT432" s="18" t="s">
        <v>191</v>
      </c>
      <c r="AU432" s="18" t="s">
        <v>83</v>
      </c>
    </row>
    <row r="433" spans="2:65" s="1" customFormat="1" ht="24.2" customHeight="1">
      <c r="B433" s="33"/>
      <c r="C433" s="132" t="s">
        <v>602</v>
      </c>
      <c r="D433" s="132" t="s">
        <v>182</v>
      </c>
      <c r="E433" s="133" t="s">
        <v>428</v>
      </c>
      <c r="F433" s="134" t="s">
        <v>429</v>
      </c>
      <c r="G433" s="135" t="s">
        <v>225</v>
      </c>
      <c r="H433" s="136">
        <v>113.373</v>
      </c>
      <c r="I433" s="137"/>
      <c r="J433" s="138">
        <f>ROUND(I433*H433,2)</f>
        <v>0</v>
      </c>
      <c r="K433" s="134" t="s">
        <v>186</v>
      </c>
      <c r="L433" s="33"/>
      <c r="M433" s="139" t="s">
        <v>19</v>
      </c>
      <c r="N433" s="140" t="s">
        <v>44</v>
      </c>
      <c r="P433" s="141">
        <f>O433*H433</f>
        <v>0</v>
      </c>
      <c r="Q433" s="141">
        <v>0</v>
      </c>
      <c r="R433" s="141">
        <f>Q433*H433</f>
        <v>0</v>
      </c>
      <c r="S433" s="141">
        <v>0</v>
      </c>
      <c r="T433" s="142">
        <f>S433*H433</f>
        <v>0</v>
      </c>
      <c r="AR433" s="143" t="s">
        <v>187</v>
      </c>
      <c r="AT433" s="143" t="s">
        <v>182</v>
      </c>
      <c r="AU433" s="143" t="s">
        <v>83</v>
      </c>
      <c r="AY433" s="18" t="s">
        <v>180</v>
      </c>
      <c r="BE433" s="144">
        <f>IF(N433="základní",J433,0)</f>
        <v>0</v>
      </c>
      <c r="BF433" s="144">
        <f>IF(N433="snížená",J433,0)</f>
        <v>0</v>
      </c>
      <c r="BG433" s="144">
        <f>IF(N433="zákl. přenesená",J433,0)</f>
        <v>0</v>
      </c>
      <c r="BH433" s="144">
        <f>IF(N433="sníž. přenesená",J433,0)</f>
        <v>0</v>
      </c>
      <c r="BI433" s="144">
        <f>IF(N433="nulová",J433,0)</f>
        <v>0</v>
      </c>
      <c r="BJ433" s="18" t="s">
        <v>81</v>
      </c>
      <c r="BK433" s="144">
        <f>ROUND(I433*H433,2)</f>
        <v>0</v>
      </c>
      <c r="BL433" s="18" t="s">
        <v>187</v>
      </c>
      <c r="BM433" s="143" t="s">
        <v>430</v>
      </c>
    </row>
    <row r="434" spans="2:65" s="1" customFormat="1" ht="19.5">
      <c r="B434" s="33"/>
      <c r="D434" s="145" t="s">
        <v>189</v>
      </c>
      <c r="F434" s="146" t="s">
        <v>431</v>
      </c>
      <c r="I434" s="147"/>
      <c r="L434" s="33"/>
      <c r="M434" s="148"/>
      <c r="T434" s="54"/>
      <c r="AT434" s="18" t="s">
        <v>189</v>
      </c>
      <c r="AU434" s="18" t="s">
        <v>83</v>
      </c>
    </row>
    <row r="435" spans="2:65" s="1" customFormat="1" ht="11.25">
      <c r="B435" s="33"/>
      <c r="D435" s="149" t="s">
        <v>191</v>
      </c>
      <c r="F435" s="150" t="s">
        <v>432</v>
      </c>
      <c r="I435" s="147"/>
      <c r="L435" s="33"/>
      <c r="M435" s="148"/>
      <c r="T435" s="54"/>
      <c r="AT435" s="18" t="s">
        <v>191</v>
      </c>
      <c r="AU435" s="18" t="s">
        <v>83</v>
      </c>
    </row>
    <row r="436" spans="2:65" s="1" customFormat="1" ht="24.2" customHeight="1">
      <c r="B436" s="33"/>
      <c r="C436" s="132" t="s">
        <v>608</v>
      </c>
      <c r="D436" s="132" t="s">
        <v>182</v>
      </c>
      <c r="E436" s="133" t="s">
        <v>434</v>
      </c>
      <c r="F436" s="134" t="s">
        <v>435</v>
      </c>
      <c r="G436" s="135" t="s">
        <v>225</v>
      </c>
      <c r="H436" s="136">
        <v>2154.087</v>
      </c>
      <c r="I436" s="137"/>
      <c r="J436" s="138">
        <f>ROUND(I436*H436,2)</f>
        <v>0</v>
      </c>
      <c r="K436" s="134" t="s">
        <v>186</v>
      </c>
      <c r="L436" s="33"/>
      <c r="M436" s="139" t="s">
        <v>19</v>
      </c>
      <c r="N436" s="140" t="s">
        <v>44</v>
      </c>
      <c r="P436" s="141">
        <f>O436*H436</f>
        <v>0</v>
      </c>
      <c r="Q436" s="141">
        <v>0</v>
      </c>
      <c r="R436" s="141">
        <f>Q436*H436</f>
        <v>0</v>
      </c>
      <c r="S436" s="141">
        <v>0</v>
      </c>
      <c r="T436" s="142">
        <f>S436*H436</f>
        <v>0</v>
      </c>
      <c r="AR436" s="143" t="s">
        <v>187</v>
      </c>
      <c r="AT436" s="143" t="s">
        <v>182</v>
      </c>
      <c r="AU436" s="143" t="s">
        <v>83</v>
      </c>
      <c r="AY436" s="18" t="s">
        <v>180</v>
      </c>
      <c r="BE436" s="144">
        <f>IF(N436="základní",J436,0)</f>
        <v>0</v>
      </c>
      <c r="BF436" s="144">
        <f>IF(N436="snížená",J436,0)</f>
        <v>0</v>
      </c>
      <c r="BG436" s="144">
        <f>IF(N436="zákl. přenesená",J436,0)</f>
        <v>0</v>
      </c>
      <c r="BH436" s="144">
        <f>IF(N436="sníž. přenesená",J436,0)</f>
        <v>0</v>
      </c>
      <c r="BI436" s="144">
        <f>IF(N436="nulová",J436,0)</f>
        <v>0</v>
      </c>
      <c r="BJ436" s="18" t="s">
        <v>81</v>
      </c>
      <c r="BK436" s="144">
        <f>ROUND(I436*H436,2)</f>
        <v>0</v>
      </c>
      <c r="BL436" s="18" t="s">
        <v>187</v>
      </c>
      <c r="BM436" s="143" t="s">
        <v>436</v>
      </c>
    </row>
    <row r="437" spans="2:65" s="1" customFormat="1" ht="29.25">
      <c r="B437" s="33"/>
      <c r="D437" s="145" t="s">
        <v>189</v>
      </c>
      <c r="F437" s="146" t="s">
        <v>437</v>
      </c>
      <c r="I437" s="147"/>
      <c r="L437" s="33"/>
      <c r="M437" s="148"/>
      <c r="T437" s="54"/>
      <c r="AT437" s="18" t="s">
        <v>189</v>
      </c>
      <c r="AU437" s="18" t="s">
        <v>83</v>
      </c>
    </row>
    <row r="438" spans="2:65" s="1" customFormat="1" ht="11.25">
      <c r="B438" s="33"/>
      <c r="D438" s="149" t="s">
        <v>191</v>
      </c>
      <c r="F438" s="150" t="s">
        <v>438</v>
      </c>
      <c r="I438" s="147"/>
      <c r="L438" s="33"/>
      <c r="M438" s="148"/>
      <c r="T438" s="54"/>
      <c r="AT438" s="18" t="s">
        <v>191</v>
      </c>
      <c r="AU438" s="18" t="s">
        <v>83</v>
      </c>
    </row>
    <row r="439" spans="2:65" s="13" customFormat="1" ht="11.25">
      <c r="B439" s="157"/>
      <c r="D439" s="145" t="s">
        <v>193</v>
      </c>
      <c r="F439" s="159" t="s">
        <v>1319</v>
      </c>
      <c r="H439" s="160">
        <v>2154.087</v>
      </c>
      <c r="I439" s="161"/>
      <c r="L439" s="157"/>
      <c r="M439" s="162"/>
      <c r="T439" s="163"/>
      <c r="AT439" s="158" t="s">
        <v>193</v>
      </c>
      <c r="AU439" s="158" t="s">
        <v>83</v>
      </c>
      <c r="AV439" s="13" t="s">
        <v>83</v>
      </c>
      <c r="AW439" s="13" t="s">
        <v>4</v>
      </c>
      <c r="AX439" s="13" t="s">
        <v>81</v>
      </c>
      <c r="AY439" s="158" t="s">
        <v>180</v>
      </c>
    </row>
    <row r="440" spans="2:65" s="1" customFormat="1" ht="33" customHeight="1">
      <c r="B440" s="33"/>
      <c r="C440" s="132" t="s">
        <v>614</v>
      </c>
      <c r="D440" s="132" t="s">
        <v>182</v>
      </c>
      <c r="E440" s="133" t="s">
        <v>441</v>
      </c>
      <c r="F440" s="134" t="s">
        <v>442</v>
      </c>
      <c r="G440" s="135" t="s">
        <v>225</v>
      </c>
      <c r="H440" s="136">
        <v>113.373</v>
      </c>
      <c r="I440" s="137"/>
      <c r="J440" s="138">
        <f>ROUND(I440*H440,2)</f>
        <v>0</v>
      </c>
      <c r="K440" s="134" t="s">
        <v>186</v>
      </c>
      <c r="L440" s="33"/>
      <c r="M440" s="139" t="s">
        <v>19</v>
      </c>
      <c r="N440" s="140" t="s">
        <v>44</v>
      </c>
      <c r="P440" s="141">
        <f>O440*H440</f>
        <v>0</v>
      </c>
      <c r="Q440" s="141">
        <v>0</v>
      </c>
      <c r="R440" s="141">
        <f>Q440*H440</f>
        <v>0</v>
      </c>
      <c r="S440" s="141">
        <v>0</v>
      </c>
      <c r="T440" s="142">
        <f>S440*H440</f>
        <v>0</v>
      </c>
      <c r="AR440" s="143" t="s">
        <v>187</v>
      </c>
      <c r="AT440" s="143" t="s">
        <v>182</v>
      </c>
      <c r="AU440" s="143" t="s">
        <v>83</v>
      </c>
      <c r="AY440" s="18" t="s">
        <v>180</v>
      </c>
      <c r="BE440" s="144">
        <f>IF(N440="základní",J440,0)</f>
        <v>0</v>
      </c>
      <c r="BF440" s="144">
        <f>IF(N440="snížená",J440,0)</f>
        <v>0</v>
      </c>
      <c r="BG440" s="144">
        <f>IF(N440="zákl. přenesená",J440,0)</f>
        <v>0</v>
      </c>
      <c r="BH440" s="144">
        <f>IF(N440="sníž. přenesená",J440,0)</f>
        <v>0</v>
      </c>
      <c r="BI440" s="144">
        <f>IF(N440="nulová",J440,0)</f>
        <v>0</v>
      </c>
      <c r="BJ440" s="18" t="s">
        <v>81</v>
      </c>
      <c r="BK440" s="144">
        <f>ROUND(I440*H440,2)</f>
        <v>0</v>
      </c>
      <c r="BL440" s="18" t="s">
        <v>187</v>
      </c>
      <c r="BM440" s="143" t="s">
        <v>443</v>
      </c>
    </row>
    <row r="441" spans="2:65" s="1" customFormat="1" ht="29.25">
      <c r="B441" s="33"/>
      <c r="D441" s="145" t="s">
        <v>189</v>
      </c>
      <c r="F441" s="146" t="s">
        <v>444</v>
      </c>
      <c r="I441" s="147"/>
      <c r="L441" s="33"/>
      <c r="M441" s="148"/>
      <c r="T441" s="54"/>
      <c r="AT441" s="18" t="s">
        <v>189</v>
      </c>
      <c r="AU441" s="18" t="s">
        <v>83</v>
      </c>
    </row>
    <row r="442" spans="2:65" s="1" customFormat="1" ht="11.25">
      <c r="B442" s="33"/>
      <c r="D442" s="149" t="s">
        <v>191</v>
      </c>
      <c r="F442" s="150" t="s">
        <v>445</v>
      </c>
      <c r="I442" s="147"/>
      <c r="L442" s="33"/>
      <c r="M442" s="148"/>
      <c r="T442" s="54"/>
      <c r="AT442" s="18" t="s">
        <v>191</v>
      </c>
      <c r="AU442" s="18" t="s">
        <v>83</v>
      </c>
    </row>
    <row r="443" spans="2:65" s="1" customFormat="1" ht="37.9" customHeight="1">
      <c r="B443" s="33"/>
      <c r="C443" s="132" t="s">
        <v>618</v>
      </c>
      <c r="D443" s="132" t="s">
        <v>182</v>
      </c>
      <c r="E443" s="133" t="s">
        <v>1320</v>
      </c>
      <c r="F443" s="134" t="s">
        <v>1321</v>
      </c>
      <c r="G443" s="135" t="s">
        <v>225</v>
      </c>
      <c r="H443" s="136">
        <v>0.68300000000000005</v>
      </c>
      <c r="I443" s="137"/>
      <c r="J443" s="138">
        <f>ROUND(I443*H443,2)</f>
        <v>0</v>
      </c>
      <c r="K443" s="134" t="s">
        <v>186</v>
      </c>
      <c r="L443" s="33"/>
      <c r="M443" s="139" t="s">
        <v>19</v>
      </c>
      <c r="N443" s="140" t="s">
        <v>44</v>
      </c>
      <c r="P443" s="141">
        <f>O443*H443</f>
        <v>0</v>
      </c>
      <c r="Q443" s="141">
        <v>0</v>
      </c>
      <c r="R443" s="141">
        <f>Q443*H443</f>
        <v>0</v>
      </c>
      <c r="S443" s="141">
        <v>0</v>
      </c>
      <c r="T443" s="142">
        <f>S443*H443</f>
        <v>0</v>
      </c>
      <c r="AR443" s="143" t="s">
        <v>187</v>
      </c>
      <c r="AT443" s="143" t="s">
        <v>182</v>
      </c>
      <c r="AU443" s="143" t="s">
        <v>83</v>
      </c>
      <c r="AY443" s="18" t="s">
        <v>180</v>
      </c>
      <c r="BE443" s="144">
        <f>IF(N443="základní",J443,0)</f>
        <v>0</v>
      </c>
      <c r="BF443" s="144">
        <f>IF(N443="snížená",J443,0)</f>
        <v>0</v>
      </c>
      <c r="BG443" s="144">
        <f>IF(N443="zákl. přenesená",J443,0)</f>
        <v>0</v>
      </c>
      <c r="BH443" s="144">
        <f>IF(N443="sníž. přenesená",J443,0)</f>
        <v>0</v>
      </c>
      <c r="BI443" s="144">
        <f>IF(N443="nulová",J443,0)</f>
        <v>0</v>
      </c>
      <c r="BJ443" s="18" t="s">
        <v>81</v>
      </c>
      <c r="BK443" s="144">
        <f>ROUND(I443*H443,2)</f>
        <v>0</v>
      </c>
      <c r="BL443" s="18" t="s">
        <v>187</v>
      </c>
      <c r="BM443" s="143" t="s">
        <v>1322</v>
      </c>
    </row>
    <row r="444" spans="2:65" s="1" customFormat="1" ht="29.25">
      <c r="B444" s="33"/>
      <c r="D444" s="145" t="s">
        <v>189</v>
      </c>
      <c r="F444" s="146" t="s">
        <v>1323</v>
      </c>
      <c r="I444" s="147"/>
      <c r="L444" s="33"/>
      <c r="M444" s="148"/>
      <c r="T444" s="54"/>
      <c r="AT444" s="18" t="s">
        <v>189</v>
      </c>
      <c r="AU444" s="18" t="s">
        <v>83</v>
      </c>
    </row>
    <row r="445" spans="2:65" s="1" customFormat="1" ht="11.25">
      <c r="B445" s="33"/>
      <c r="D445" s="149" t="s">
        <v>191</v>
      </c>
      <c r="F445" s="150" t="s">
        <v>1324</v>
      </c>
      <c r="I445" s="147"/>
      <c r="L445" s="33"/>
      <c r="M445" s="148"/>
      <c r="T445" s="54"/>
      <c r="AT445" s="18" t="s">
        <v>191</v>
      </c>
      <c r="AU445" s="18" t="s">
        <v>83</v>
      </c>
    </row>
    <row r="446" spans="2:65" s="11" customFormat="1" ht="22.9" customHeight="1">
      <c r="B446" s="120"/>
      <c r="D446" s="121" t="s">
        <v>72</v>
      </c>
      <c r="E446" s="130" t="s">
        <v>446</v>
      </c>
      <c r="F446" s="130" t="s">
        <v>447</v>
      </c>
      <c r="I446" s="123"/>
      <c r="J446" s="131">
        <f>BK446</f>
        <v>0</v>
      </c>
      <c r="L446" s="120"/>
      <c r="M446" s="125"/>
      <c r="P446" s="126">
        <f>SUM(P447:P449)</f>
        <v>0</v>
      </c>
      <c r="R446" s="126">
        <f>SUM(R447:R449)</f>
        <v>0</v>
      </c>
      <c r="T446" s="127">
        <f>SUM(T447:T449)</f>
        <v>0</v>
      </c>
      <c r="AR446" s="121" t="s">
        <v>81</v>
      </c>
      <c r="AT446" s="128" t="s">
        <v>72</v>
      </c>
      <c r="AU446" s="128" t="s">
        <v>81</v>
      </c>
      <c r="AY446" s="121" t="s">
        <v>180</v>
      </c>
      <c r="BK446" s="129">
        <f>SUM(BK447:BK449)</f>
        <v>0</v>
      </c>
    </row>
    <row r="447" spans="2:65" s="1" customFormat="1" ht="24.2" customHeight="1">
      <c r="B447" s="33"/>
      <c r="C447" s="132" t="s">
        <v>623</v>
      </c>
      <c r="D447" s="132" t="s">
        <v>182</v>
      </c>
      <c r="E447" s="133" t="s">
        <v>449</v>
      </c>
      <c r="F447" s="134" t="s">
        <v>450</v>
      </c>
      <c r="G447" s="135" t="s">
        <v>225</v>
      </c>
      <c r="H447" s="136">
        <v>225.61799999999999</v>
      </c>
      <c r="I447" s="137"/>
      <c r="J447" s="138">
        <f>ROUND(I447*H447,2)</f>
        <v>0</v>
      </c>
      <c r="K447" s="134" t="s">
        <v>186</v>
      </c>
      <c r="L447" s="33"/>
      <c r="M447" s="139" t="s">
        <v>19</v>
      </c>
      <c r="N447" s="140" t="s">
        <v>44</v>
      </c>
      <c r="P447" s="141">
        <f>O447*H447</f>
        <v>0</v>
      </c>
      <c r="Q447" s="141">
        <v>0</v>
      </c>
      <c r="R447" s="141">
        <f>Q447*H447</f>
        <v>0</v>
      </c>
      <c r="S447" s="141">
        <v>0</v>
      </c>
      <c r="T447" s="142">
        <f>S447*H447</f>
        <v>0</v>
      </c>
      <c r="AR447" s="143" t="s">
        <v>187</v>
      </c>
      <c r="AT447" s="143" t="s">
        <v>182</v>
      </c>
      <c r="AU447" s="143" t="s">
        <v>83</v>
      </c>
      <c r="AY447" s="18" t="s">
        <v>180</v>
      </c>
      <c r="BE447" s="144">
        <f>IF(N447="základní",J447,0)</f>
        <v>0</v>
      </c>
      <c r="BF447" s="144">
        <f>IF(N447="snížená",J447,0)</f>
        <v>0</v>
      </c>
      <c r="BG447" s="144">
        <f>IF(N447="zákl. přenesená",J447,0)</f>
        <v>0</v>
      </c>
      <c r="BH447" s="144">
        <f>IF(N447="sníž. přenesená",J447,0)</f>
        <v>0</v>
      </c>
      <c r="BI447" s="144">
        <f>IF(N447="nulová",J447,0)</f>
        <v>0</v>
      </c>
      <c r="BJ447" s="18" t="s">
        <v>81</v>
      </c>
      <c r="BK447" s="144">
        <f>ROUND(I447*H447,2)</f>
        <v>0</v>
      </c>
      <c r="BL447" s="18" t="s">
        <v>187</v>
      </c>
      <c r="BM447" s="143" t="s">
        <v>451</v>
      </c>
    </row>
    <row r="448" spans="2:65" s="1" customFormat="1" ht="39">
      <c r="B448" s="33"/>
      <c r="D448" s="145" t="s">
        <v>189</v>
      </c>
      <c r="F448" s="146" t="s">
        <v>452</v>
      </c>
      <c r="I448" s="147"/>
      <c r="L448" s="33"/>
      <c r="M448" s="148"/>
      <c r="T448" s="54"/>
      <c r="AT448" s="18" t="s">
        <v>189</v>
      </c>
      <c r="AU448" s="18" t="s">
        <v>83</v>
      </c>
    </row>
    <row r="449" spans="2:65" s="1" customFormat="1" ht="11.25">
      <c r="B449" s="33"/>
      <c r="D449" s="149" t="s">
        <v>191</v>
      </c>
      <c r="F449" s="150" t="s">
        <v>453</v>
      </c>
      <c r="I449" s="147"/>
      <c r="L449" s="33"/>
      <c r="M449" s="148"/>
      <c r="T449" s="54"/>
      <c r="AT449" s="18" t="s">
        <v>191</v>
      </c>
      <c r="AU449" s="18" t="s">
        <v>83</v>
      </c>
    </row>
    <row r="450" spans="2:65" s="11" customFormat="1" ht="25.9" customHeight="1">
      <c r="B450" s="120"/>
      <c r="D450" s="121" t="s">
        <v>72</v>
      </c>
      <c r="E450" s="122" t="s">
        <v>454</v>
      </c>
      <c r="F450" s="122" t="s">
        <v>455</v>
      </c>
      <c r="I450" s="123"/>
      <c r="J450" s="124">
        <f>BK450</f>
        <v>0</v>
      </c>
      <c r="L450" s="120"/>
      <c r="M450" s="125"/>
      <c r="P450" s="126">
        <f>P451+P498+P525+P531+P552+P666+P718+P792+P891+P942+P956+P969</f>
        <v>0</v>
      </c>
      <c r="R450" s="126">
        <f>R451+R498+R525+R531+R552+R666+R718+R792+R891+R942+R956+R969</f>
        <v>31.01055603</v>
      </c>
      <c r="T450" s="127">
        <f>T451+T498+T525+T531+T552+T666+T718+T792+T891+T942+T956+T969</f>
        <v>9.4363392000000008</v>
      </c>
      <c r="AR450" s="121" t="s">
        <v>83</v>
      </c>
      <c r="AT450" s="128" t="s">
        <v>72</v>
      </c>
      <c r="AU450" s="128" t="s">
        <v>73</v>
      </c>
      <c r="AY450" s="121" t="s">
        <v>180</v>
      </c>
      <c r="BK450" s="129">
        <f>BK451+BK498+BK525+BK531+BK552+BK666+BK718+BK792+BK891+BK942+BK956+BK969</f>
        <v>0</v>
      </c>
    </row>
    <row r="451" spans="2:65" s="11" customFormat="1" ht="22.9" customHeight="1">
      <c r="B451" s="120"/>
      <c r="D451" s="121" t="s">
        <v>72</v>
      </c>
      <c r="E451" s="130" t="s">
        <v>456</v>
      </c>
      <c r="F451" s="130" t="s">
        <v>457</v>
      </c>
      <c r="I451" s="123"/>
      <c r="J451" s="131">
        <f>BK451</f>
        <v>0</v>
      </c>
      <c r="L451" s="120"/>
      <c r="M451" s="125"/>
      <c r="P451" s="126">
        <f>SUM(P452:P497)</f>
        <v>0</v>
      </c>
      <c r="R451" s="126">
        <f>SUM(R452:R497)</f>
        <v>1.0944680999999998</v>
      </c>
      <c r="T451" s="127">
        <f>SUM(T452:T497)</f>
        <v>0.22491999999999998</v>
      </c>
      <c r="AR451" s="121" t="s">
        <v>83</v>
      </c>
      <c r="AT451" s="128" t="s">
        <v>72</v>
      </c>
      <c r="AU451" s="128" t="s">
        <v>81</v>
      </c>
      <c r="AY451" s="121" t="s">
        <v>180</v>
      </c>
      <c r="BK451" s="129">
        <f>SUM(BK452:BK497)</f>
        <v>0</v>
      </c>
    </row>
    <row r="452" spans="2:65" s="1" customFormat="1" ht="24.2" customHeight="1">
      <c r="B452" s="33"/>
      <c r="C452" s="132" t="s">
        <v>627</v>
      </c>
      <c r="D452" s="132" t="s">
        <v>182</v>
      </c>
      <c r="E452" s="133" t="s">
        <v>1325</v>
      </c>
      <c r="F452" s="134" t="s">
        <v>1326</v>
      </c>
      <c r="G452" s="135" t="s">
        <v>257</v>
      </c>
      <c r="H452" s="136">
        <v>25.2</v>
      </c>
      <c r="I452" s="137"/>
      <c r="J452" s="138">
        <f>ROUND(I452*H452,2)</f>
        <v>0</v>
      </c>
      <c r="K452" s="134" t="s">
        <v>186</v>
      </c>
      <c r="L452" s="33"/>
      <c r="M452" s="139" t="s">
        <v>19</v>
      </c>
      <c r="N452" s="140" t="s">
        <v>44</v>
      </c>
      <c r="P452" s="141">
        <f>O452*H452</f>
        <v>0</v>
      </c>
      <c r="Q452" s="141">
        <v>0</v>
      </c>
      <c r="R452" s="141">
        <f>Q452*H452</f>
        <v>0</v>
      </c>
      <c r="S452" s="141">
        <v>0</v>
      </c>
      <c r="T452" s="142">
        <f>S452*H452</f>
        <v>0</v>
      </c>
      <c r="AR452" s="143" t="s">
        <v>309</v>
      </c>
      <c r="AT452" s="143" t="s">
        <v>182</v>
      </c>
      <c r="AU452" s="143" t="s">
        <v>83</v>
      </c>
      <c r="AY452" s="18" t="s">
        <v>180</v>
      </c>
      <c r="BE452" s="144">
        <f>IF(N452="základní",J452,0)</f>
        <v>0</v>
      </c>
      <c r="BF452" s="144">
        <f>IF(N452="snížená",J452,0)</f>
        <v>0</v>
      </c>
      <c r="BG452" s="144">
        <f>IF(N452="zákl. přenesená",J452,0)</f>
        <v>0</v>
      </c>
      <c r="BH452" s="144">
        <f>IF(N452="sníž. přenesená",J452,0)</f>
        <v>0</v>
      </c>
      <c r="BI452" s="144">
        <f>IF(N452="nulová",J452,0)</f>
        <v>0</v>
      </c>
      <c r="BJ452" s="18" t="s">
        <v>81</v>
      </c>
      <c r="BK452" s="144">
        <f>ROUND(I452*H452,2)</f>
        <v>0</v>
      </c>
      <c r="BL452" s="18" t="s">
        <v>309</v>
      </c>
      <c r="BM452" s="143" t="s">
        <v>1327</v>
      </c>
    </row>
    <row r="453" spans="2:65" s="1" customFormat="1" ht="19.5">
      <c r="B453" s="33"/>
      <c r="D453" s="145" t="s">
        <v>189</v>
      </c>
      <c r="F453" s="146" t="s">
        <v>1328</v>
      </c>
      <c r="I453" s="147"/>
      <c r="L453" s="33"/>
      <c r="M453" s="148"/>
      <c r="T453" s="54"/>
      <c r="AT453" s="18" t="s">
        <v>189</v>
      </c>
      <c r="AU453" s="18" t="s">
        <v>83</v>
      </c>
    </row>
    <row r="454" spans="2:65" s="1" customFormat="1" ht="11.25">
      <c r="B454" s="33"/>
      <c r="D454" s="149" t="s">
        <v>191</v>
      </c>
      <c r="F454" s="150" t="s">
        <v>1329</v>
      </c>
      <c r="I454" s="147"/>
      <c r="L454" s="33"/>
      <c r="M454" s="148"/>
      <c r="T454" s="54"/>
      <c r="AT454" s="18" t="s">
        <v>191</v>
      </c>
      <c r="AU454" s="18" t="s">
        <v>83</v>
      </c>
    </row>
    <row r="455" spans="2:65" s="12" customFormat="1" ht="11.25">
      <c r="B455" s="151"/>
      <c r="D455" s="145" t="s">
        <v>193</v>
      </c>
      <c r="E455" s="152" t="s">
        <v>19</v>
      </c>
      <c r="F455" s="153" t="s">
        <v>1117</v>
      </c>
      <c r="H455" s="152" t="s">
        <v>19</v>
      </c>
      <c r="I455" s="154"/>
      <c r="L455" s="151"/>
      <c r="M455" s="155"/>
      <c r="T455" s="156"/>
      <c r="AT455" s="152" t="s">
        <v>193</v>
      </c>
      <c r="AU455" s="152" t="s">
        <v>83</v>
      </c>
      <c r="AV455" s="12" t="s">
        <v>81</v>
      </c>
      <c r="AW455" s="12" t="s">
        <v>35</v>
      </c>
      <c r="AX455" s="12" t="s">
        <v>73</v>
      </c>
      <c r="AY455" s="152" t="s">
        <v>180</v>
      </c>
    </row>
    <row r="456" spans="2:65" s="12" customFormat="1" ht="11.25">
      <c r="B456" s="151"/>
      <c r="D456" s="145" t="s">
        <v>193</v>
      </c>
      <c r="E456" s="152" t="s">
        <v>19</v>
      </c>
      <c r="F456" s="153" t="s">
        <v>1330</v>
      </c>
      <c r="H456" s="152" t="s">
        <v>19</v>
      </c>
      <c r="I456" s="154"/>
      <c r="L456" s="151"/>
      <c r="M456" s="155"/>
      <c r="T456" s="156"/>
      <c r="AT456" s="152" t="s">
        <v>193</v>
      </c>
      <c r="AU456" s="152" t="s">
        <v>83</v>
      </c>
      <c r="AV456" s="12" t="s">
        <v>81</v>
      </c>
      <c r="AW456" s="12" t="s">
        <v>35</v>
      </c>
      <c r="AX456" s="12" t="s">
        <v>73</v>
      </c>
      <c r="AY456" s="152" t="s">
        <v>180</v>
      </c>
    </row>
    <row r="457" spans="2:65" s="13" customFormat="1" ht="11.25">
      <c r="B457" s="157"/>
      <c r="D457" s="145" t="s">
        <v>193</v>
      </c>
      <c r="E457" s="158" t="s">
        <v>19</v>
      </c>
      <c r="F457" s="159" t="s">
        <v>1331</v>
      </c>
      <c r="H457" s="160">
        <v>25.2</v>
      </c>
      <c r="I457" s="161"/>
      <c r="L457" s="157"/>
      <c r="M457" s="162"/>
      <c r="T457" s="163"/>
      <c r="AT457" s="158" t="s">
        <v>193</v>
      </c>
      <c r="AU457" s="158" t="s">
        <v>83</v>
      </c>
      <c r="AV457" s="13" t="s">
        <v>83</v>
      </c>
      <c r="AW457" s="13" t="s">
        <v>35</v>
      </c>
      <c r="AX457" s="13" t="s">
        <v>81</v>
      </c>
      <c r="AY457" s="158" t="s">
        <v>180</v>
      </c>
    </row>
    <row r="458" spans="2:65" s="1" customFormat="1" ht="16.5" customHeight="1">
      <c r="B458" s="33"/>
      <c r="C458" s="171" t="s">
        <v>631</v>
      </c>
      <c r="D458" s="171" t="s">
        <v>353</v>
      </c>
      <c r="E458" s="172" t="s">
        <v>1332</v>
      </c>
      <c r="F458" s="173" t="s">
        <v>1333</v>
      </c>
      <c r="G458" s="174" t="s">
        <v>225</v>
      </c>
      <c r="H458" s="175">
        <v>8.0000000000000002E-3</v>
      </c>
      <c r="I458" s="176"/>
      <c r="J458" s="177">
        <f>ROUND(I458*H458,2)</f>
        <v>0</v>
      </c>
      <c r="K458" s="173" t="s">
        <v>186</v>
      </c>
      <c r="L458" s="178"/>
      <c r="M458" s="179" t="s">
        <v>19</v>
      </c>
      <c r="N458" s="180" t="s">
        <v>44</v>
      </c>
      <c r="P458" s="141">
        <f>O458*H458</f>
        <v>0</v>
      </c>
      <c r="Q458" s="141">
        <v>1</v>
      </c>
      <c r="R458" s="141">
        <f>Q458*H458</f>
        <v>8.0000000000000002E-3</v>
      </c>
      <c r="S458" s="141">
        <v>0</v>
      </c>
      <c r="T458" s="142">
        <f>S458*H458</f>
        <v>0</v>
      </c>
      <c r="AR458" s="143" t="s">
        <v>466</v>
      </c>
      <c r="AT458" s="143" t="s">
        <v>353</v>
      </c>
      <c r="AU458" s="143" t="s">
        <v>83</v>
      </c>
      <c r="AY458" s="18" t="s">
        <v>180</v>
      </c>
      <c r="BE458" s="144">
        <f>IF(N458="základní",J458,0)</f>
        <v>0</v>
      </c>
      <c r="BF458" s="144">
        <f>IF(N458="snížená",J458,0)</f>
        <v>0</v>
      </c>
      <c r="BG458" s="144">
        <f>IF(N458="zákl. přenesená",J458,0)</f>
        <v>0</v>
      </c>
      <c r="BH458" s="144">
        <f>IF(N458="sníž. přenesená",J458,0)</f>
        <v>0</v>
      </c>
      <c r="BI458" s="144">
        <f>IF(N458="nulová",J458,0)</f>
        <v>0</v>
      </c>
      <c r="BJ458" s="18" t="s">
        <v>81</v>
      </c>
      <c r="BK458" s="144">
        <f>ROUND(I458*H458,2)</f>
        <v>0</v>
      </c>
      <c r="BL458" s="18" t="s">
        <v>309</v>
      </c>
      <c r="BM458" s="143" t="s">
        <v>1334</v>
      </c>
    </row>
    <row r="459" spans="2:65" s="1" customFormat="1" ht="11.25">
      <c r="B459" s="33"/>
      <c r="D459" s="145" t="s">
        <v>189</v>
      </c>
      <c r="F459" s="146" t="s">
        <v>1333</v>
      </c>
      <c r="I459" s="147"/>
      <c r="L459" s="33"/>
      <c r="M459" s="148"/>
      <c r="T459" s="54"/>
      <c r="AT459" s="18" t="s">
        <v>189</v>
      </c>
      <c r="AU459" s="18" t="s">
        <v>83</v>
      </c>
    </row>
    <row r="460" spans="2:65" s="13" customFormat="1" ht="11.25">
      <c r="B460" s="157"/>
      <c r="D460" s="145" t="s">
        <v>193</v>
      </c>
      <c r="F460" s="159" t="s">
        <v>1335</v>
      </c>
      <c r="H460" s="160">
        <v>8.0000000000000002E-3</v>
      </c>
      <c r="I460" s="161"/>
      <c r="L460" s="157"/>
      <c r="M460" s="162"/>
      <c r="T460" s="163"/>
      <c r="AT460" s="158" t="s">
        <v>193</v>
      </c>
      <c r="AU460" s="158" t="s">
        <v>83</v>
      </c>
      <c r="AV460" s="13" t="s">
        <v>83</v>
      </c>
      <c r="AW460" s="13" t="s">
        <v>4</v>
      </c>
      <c r="AX460" s="13" t="s">
        <v>81</v>
      </c>
      <c r="AY460" s="158" t="s">
        <v>180</v>
      </c>
    </row>
    <row r="461" spans="2:65" s="1" customFormat="1" ht="24.2" customHeight="1">
      <c r="B461" s="33"/>
      <c r="C461" s="132" t="s">
        <v>638</v>
      </c>
      <c r="D461" s="132" t="s">
        <v>182</v>
      </c>
      <c r="E461" s="133" t="s">
        <v>459</v>
      </c>
      <c r="F461" s="134" t="s">
        <v>460</v>
      </c>
      <c r="G461" s="135" t="s">
        <v>257</v>
      </c>
      <c r="H461" s="136">
        <v>56.23</v>
      </c>
      <c r="I461" s="137"/>
      <c r="J461" s="138">
        <f>ROUND(I461*H461,2)</f>
        <v>0</v>
      </c>
      <c r="K461" s="134" t="s">
        <v>186</v>
      </c>
      <c r="L461" s="33"/>
      <c r="M461" s="139" t="s">
        <v>19</v>
      </c>
      <c r="N461" s="140" t="s">
        <v>44</v>
      </c>
      <c r="P461" s="141">
        <f>O461*H461</f>
        <v>0</v>
      </c>
      <c r="Q461" s="141">
        <v>0</v>
      </c>
      <c r="R461" s="141">
        <f>Q461*H461</f>
        <v>0</v>
      </c>
      <c r="S461" s="141">
        <v>0</v>
      </c>
      <c r="T461" s="142">
        <f>S461*H461</f>
        <v>0</v>
      </c>
      <c r="AR461" s="143" t="s">
        <v>309</v>
      </c>
      <c r="AT461" s="143" t="s">
        <v>182</v>
      </c>
      <c r="AU461" s="143" t="s">
        <v>83</v>
      </c>
      <c r="AY461" s="18" t="s">
        <v>180</v>
      </c>
      <c r="BE461" s="144">
        <f>IF(N461="základní",J461,0)</f>
        <v>0</v>
      </c>
      <c r="BF461" s="144">
        <f>IF(N461="snížená",J461,0)</f>
        <v>0</v>
      </c>
      <c r="BG461" s="144">
        <f>IF(N461="zákl. přenesená",J461,0)</f>
        <v>0</v>
      </c>
      <c r="BH461" s="144">
        <f>IF(N461="sníž. přenesená",J461,0)</f>
        <v>0</v>
      </c>
      <c r="BI461" s="144">
        <f>IF(N461="nulová",J461,0)</f>
        <v>0</v>
      </c>
      <c r="BJ461" s="18" t="s">
        <v>81</v>
      </c>
      <c r="BK461" s="144">
        <f>ROUND(I461*H461,2)</f>
        <v>0</v>
      </c>
      <c r="BL461" s="18" t="s">
        <v>309</v>
      </c>
      <c r="BM461" s="143" t="s">
        <v>461</v>
      </c>
    </row>
    <row r="462" spans="2:65" s="1" customFormat="1" ht="19.5">
      <c r="B462" s="33"/>
      <c r="D462" s="145" t="s">
        <v>189</v>
      </c>
      <c r="F462" s="146" t="s">
        <v>462</v>
      </c>
      <c r="I462" s="147"/>
      <c r="L462" s="33"/>
      <c r="M462" s="148"/>
      <c r="T462" s="54"/>
      <c r="AT462" s="18" t="s">
        <v>189</v>
      </c>
      <c r="AU462" s="18" t="s">
        <v>83</v>
      </c>
    </row>
    <row r="463" spans="2:65" s="1" customFormat="1" ht="11.25">
      <c r="B463" s="33"/>
      <c r="D463" s="149" t="s">
        <v>191</v>
      </c>
      <c r="F463" s="150" t="s">
        <v>463</v>
      </c>
      <c r="I463" s="147"/>
      <c r="L463" s="33"/>
      <c r="M463" s="148"/>
      <c r="T463" s="54"/>
      <c r="AT463" s="18" t="s">
        <v>191</v>
      </c>
      <c r="AU463" s="18" t="s">
        <v>83</v>
      </c>
    </row>
    <row r="464" spans="2:65" s="12" customFormat="1" ht="11.25">
      <c r="B464" s="151"/>
      <c r="D464" s="145" t="s">
        <v>193</v>
      </c>
      <c r="E464" s="152" t="s">
        <v>19</v>
      </c>
      <c r="F464" s="153" t="s">
        <v>1117</v>
      </c>
      <c r="H464" s="152" t="s">
        <v>19</v>
      </c>
      <c r="I464" s="154"/>
      <c r="L464" s="151"/>
      <c r="M464" s="155"/>
      <c r="T464" s="156"/>
      <c r="AT464" s="152" t="s">
        <v>193</v>
      </c>
      <c r="AU464" s="152" t="s">
        <v>83</v>
      </c>
      <c r="AV464" s="12" t="s">
        <v>81</v>
      </c>
      <c r="AW464" s="12" t="s">
        <v>35</v>
      </c>
      <c r="AX464" s="12" t="s">
        <v>73</v>
      </c>
      <c r="AY464" s="152" t="s">
        <v>180</v>
      </c>
    </row>
    <row r="465" spans="2:65" s="13" customFormat="1" ht="11.25">
      <c r="B465" s="157"/>
      <c r="D465" s="145" t="s">
        <v>193</v>
      </c>
      <c r="E465" s="158" t="s">
        <v>19</v>
      </c>
      <c r="F465" s="159" t="s">
        <v>1336</v>
      </c>
      <c r="H465" s="160">
        <v>56.23</v>
      </c>
      <c r="I465" s="161"/>
      <c r="L465" s="157"/>
      <c r="M465" s="162"/>
      <c r="T465" s="163"/>
      <c r="AT465" s="158" t="s">
        <v>193</v>
      </c>
      <c r="AU465" s="158" t="s">
        <v>83</v>
      </c>
      <c r="AV465" s="13" t="s">
        <v>83</v>
      </c>
      <c r="AW465" s="13" t="s">
        <v>35</v>
      </c>
      <c r="AX465" s="13" t="s">
        <v>73</v>
      </c>
      <c r="AY465" s="158" t="s">
        <v>180</v>
      </c>
    </row>
    <row r="466" spans="2:65" s="14" customFormat="1" ht="11.25">
      <c r="B466" s="164"/>
      <c r="D466" s="145" t="s">
        <v>193</v>
      </c>
      <c r="E466" s="165" t="s">
        <v>19</v>
      </c>
      <c r="F466" s="166" t="s">
        <v>264</v>
      </c>
      <c r="H466" s="167">
        <v>56.23</v>
      </c>
      <c r="I466" s="168"/>
      <c r="L466" s="164"/>
      <c r="M466" s="169"/>
      <c r="T466" s="170"/>
      <c r="AT466" s="165" t="s">
        <v>193</v>
      </c>
      <c r="AU466" s="165" t="s">
        <v>83</v>
      </c>
      <c r="AV466" s="14" t="s">
        <v>187</v>
      </c>
      <c r="AW466" s="14" t="s">
        <v>35</v>
      </c>
      <c r="AX466" s="14" t="s">
        <v>81</v>
      </c>
      <c r="AY466" s="165" t="s">
        <v>180</v>
      </c>
    </row>
    <row r="467" spans="2:65" s="1" customFormat="1" ht="16.5" customHeight="1">
      <c r="B467" s="33"/>
      <c r="C467" s="171" t="s">
        <v>643</v>
      </c>
      <c r="D467" s="171" t="s">
        <v>353</v>
      </c>
      <c r="E467" s="172" t="s">
        <v>467</v>
      </c>
      <c r="F467" s="173" t="s">
        <v>468</v>
      </c>
      <c r="G467" s="174" t="s">
        <v>225</v>
      </c>
      <c r="H467" s="175">
        <v>2.1999999999999999E-2</v>
      </c>
      <c r="I467" s="176"/>
      <c r="J467" s="177">
        <f>ROUND(I467*H467,2)</f>
        <v>0</v>
      </c>
      <c r="K467" s="173" t="s">
        <v>186</v>
      </c>
      <c r="L467" s="178"/>
      <c r="M467" s="179" t="s">
        <v>19</v>
      </c>
      <c r="N467" s="180" t="s">
        <v>44</v>
      </c>
      <c r="P467" s="141">
        <f>O467*H467</f>
        <v>0</v>
      </c>
      <c r="Q467" s="141">
        <v>1</v>
      </c>
      <c r="R467" s="141">
        <f>Q467*H467</f>
        <v>2.1999999999999999E-2</v>
      </c>
      <c r="S467" s="141">
        <v>0</v>
      </c>
      <c r="T467" s="142">
        <f>S467*H467</f>
        <v>0</v>
      </c>
      <c r="AR467" s="143" t="s">
        <v>466</v>
      </c>
      <c r="AT467" s="143" t="s">
        <v>353</v>
      </c>
      <c r="AU467" s="143" t="s">
        <v>83</v>
      </c>
      <c r="AY467" s="18" t="s">
        <v>180</v>
      </c>
      <c r="BE467" s="144">
        <f>IF(N467="základní",J467,0)</f>
        <v>0</v>
      </c>
      <c r="BF467" s="144">
        <f>IF(N467="snížená",J467,0)</f>
        <v>0</v>
      </c>
      <c r="BG467" s="144">
        <f>IF(N467="zákl. přenesená",J467,0)</f>
        <v>0</v>
      </c>
      <c r="BH467" s="144">
        <f>IF(N467="sníž. přenesená",J467,0)</f>
        <v>0</v>
      </c>
      <c r="BI467" s="144">
        <f>IF(N467="nulová",J467,0)</f>
        <v>0</v>
      </c>
      <c r="BJ467" s="18" t="s">
        <v>81</v>
      </c>
      <c r="BK467" s="144">
        <f>ROUND(I467*H467,2)</f>
        <v>0</v>
      </c>
      <c r="BL467" s="18" t="s">
        <v>309</v>
      </c>
      <c r="BM467" s="143" t="s">
        <v>469</v>
      </c>
    </row>
    <row r="468" spans="2:65" s="1" customFormat="1" ht="11.25">
      <c r="B468" s="33"/>
      <c r="D468" s="145" t="s">
        <v>189</v>
      </c>
      <c r="F468" s="146" t="s">
        <v>468</v>
      </c>
      <c r="I468" s="147"/>
      <c r="L468" s="33"/>
      <c r="M468" s="148"/>
      <c r="T468" s="54"/>
      <c r="AT468" s="18" t="s">
        <v>189</v>
      </c>
      <c r="AU468" s="18" t="s">
        <v>83</v>
      </c>
    </row>
    <row r="469" spans="2:65" s="13" customFormat="1" ht="11.25">
      <c r="B469" s="157"/>
      <c r="D469" s="145" t="s">
        <v>193</v>
      </c>
      <c r="F469" s="159" t="s">
        <v>1337</v>
      </c>
      <c r="H469" s="160">
        <v>2.1999999999999999E-2</v>
      </c>
      <c r="I469" s="161"/>
      <c r="L469" s="157"/>
      <c r="M469" s="162"/>
      <c r="T469" s="163"/>
      <c r="AT469" s="158" t="s">
        <v>193</v>
      </c>
      <c r="AU469" s="158" t="s">
        <v>83</v>
      </c>
      <c r="AV469" s="13" t="s">
        <v>83</v>
      </c>
      <c r="AW469" s="13" t="s">
        <v>4</v>
      </c>
      <c r="AX469" s="13" t="s">
        <v>81</v>
      </c>
      <c r="AY469" s="158" t="s">
        <v>180</v>
      </c>
    </row>
    <row r="470" spans="2:65" s="1" customFormat="1" ht="16.5" customHeight="1">
      <c r="B470" s="33"/>
      <c r="C470" s="132" t="s">
        <v>649</v>
      </c>
      <c r="D470" s="132" t="s">
        <v>182</v>
      </c>
      <c r="E470" s="133" t="s">
        <v>472</v>
      </c>
      <c r="F470" s="134" t="s">
        <v>473</v>
      </c>
      <c r="G470" s="135" t="s">
        <v>257</v>
      </c>
      <c r="H470" s="136">
        <v>56.23</v>
      </c>
      <c r="I470" s="137"/>
      <c r="J470" s="138">
        <f>ROUND(I470*H470,2)</f>
        <v>0</v>
      </c>
      <c r="K470" s="134" t="s">
        <v>186</v>
      </c>
      <c r="L470" s="33"/>
      <c r="M470" s="139" t="s">
        <v>19</v>
      </c>
      <c r="N470" s="140" t="s">
        <v>44</v>
      </c>
      <c r="P470" s="141">
        <f>O470*H470</f>
        <v>0</v>
      </c>
      <c r="Q470" s="141">
        <v>0</v>
      </c>
      <c r="R470" s="141">
        <f>Q470*H470</f>
        <v>0</v>
      </c>
      <c r="S470" s="141">
        <v>4.0000000000000001E-3</v>
      </c>
      <c r="T470" s="142">
        <f>S470*H470</f>
        <v>0.22491999999999998</v>
      </c>
      <c r="AR470" s="143" t="s">
        <v>309</v>
      </c>
      <c r="AT470" s="143" t="s">
        <v>182</v>
      </c>
      <c r="AU470" s="143" t="s">
        <v>83</v>
      </c>
      <c r="AY470" s="18" t="s">
        <v>180</v>
      </c>
      <c r="BE470" s="144">
        <f>IF(N470="základní",J470,0)</f>
        <v>0</v>
      </c>
      <c r="BF470" s="144">
        <f>IF(N470="snížená",J470,0)</f>
        <v>0</v>
      </c>
      <c r="BG470" s="144">
        <f>IF(N470="zákl. přenesená",J470,0)</f>
        <v>0</v>
      </c>
      <c r="BH470" s="144">
        <f>IF(N470="sníž. přenesená",J470,0)</f>
        <v>0</v>
      </c>
      <c r="BI470" s="144">
        <f>IF(N470="nulová",J470,0)</f>
        <v>0</v>
      </c>
      <c r="BJ470" s="18" t="s">
        <v>81</v>
      </c>
      <c r="BK470" s="144">
        <f>ROUND(I470*H470,2)</f>
        <v>0</v>
      </c>
      <c r="BL470" s="18" t="s">
        <v>309</v>
      </c>
      <c r="BM470" s="143" t="s">
        <v>474</v>
      </c>
    </row>
    <row r="471" spans="2:65" s="1" customFormat="1" ht="11.25">
      <c r="B471" s="33"/>
      <c r="D471" s="145" t="s">
        <v>189</v>
      </c>
      <c r="F471" s="146" t="s">
        <v>475</v>
      </c>
      <c r="I471" s="147"/>
      <c r="L471" s="33"/>
      <c r="M471" s="148"/>
      <c r="T471" s="54"/>
      <c r="AT471" s="18" t="s">
        <v>189</v>
      </c>
      <c r="AU471" s="18" t="s">
        <v>83</v>
      </c>
    </row>
    <row r="472" spans="2:65" s="1" customFormat="1" ht="11.25">
      <c r="B472" s="33"/>
      <c r="D472" s="149" t="s">
        <v>191</v>
      </c>
      <c r="F472" s="150" t="s">
        <v>476</v>
      </c>
      <c r="I472" s="147"/>
      <c r="L472" s="33"/>
      <c r="M472" s="148"/>
      <c r="T472" s="54"/>
      <c r="AT472" s="18" t="s">
        <v>191</v>
      </c>
      <c r="AU472" s="18" t="s">
        <v>83</v>
      </c>
    </row>
    <row r="473" spans="2:65" s="1" customFormat="1" ht="29.25">
      <c r="B473" s="33"/>
      <c r="D473" s="145" t="s">
        <v>477</v>
      </c>
      <c r="F473" s="181" t="s">
        <v>478</v>
      </c>
      <c r="I473" s="147"/>
      <c r="L473" s="33"/>
      <c r="M473" s="148"/>
      <c r="T473" s="54"/>
      <c r="AT473" s="18" t="s">
        <v>477</v>
      </c>
      <c r="AU473" s="18" t="s">
        <v>83</v>
      </c>
    </row>
    <row r="474" spans="2:65" s="12" customFormat="1" ht="11.25">
      <c r="B474" s="151"/>
      <c r="D474" s="145" t="s">
        <v>193</v>
      </c>
      <c r="E474" s="152" t="s">
        <v>19</v>
      </c>
      <c r="F474" s="153" t="s">
        <v>1117</v>
      </c>
      <c r="H474" s="152" t="s">
        <v>19</v>
      </c>
      <c r="I474" s="154"/>
      <c r="L474" s="151"/>
      <c r="M474" s="155"/>
      <c r="T474" s="156"/>
      <c r="AT474" s="152" t="s">
        <v>193</v>
      </c>
      <c r="AU474" s="152" t="s">
        <v>83</v>
      </c>
      <c r="AV474" s="12" t="s">
        <v>81</v>
      </c>
      <c r="AW474" s="12" t="s">
        <v>35</v>
      </c>
      <c r="AX474" s="12" t="s">
        <v>73</v>
      </c>
      <c r="AY474" s="152" t="s">
        <v>180</v>
      </c>
    </row>
    <row r="475" spans="2:65" s="13" customFormat="1" ht="11.25">
      <c r="B475" s="157"/>
      <c r="D475" s="145" t="s">
        <v>193</v>
      </c>
      <c r="E475" s="158" t="s">
        <v>19</v>
      </c>
      <c r="F475" s="159" t="s">
        <v>1336</v>
      </c>
      <c r="H475" s="160">
        <v>56.23</v>
      </c>
      <c r="I475" s="161"/>
      <c r="L475" s="157"/>
      <c r="M475" s="162"/>
      <c r="T475" s="163"/>
      <c r="AT475" s="158" t="s">
        <v>193</v>
      </c>
      <c r="AU475" s="158" t="s">
        <v>83</v>
      </c>
      <c r="AV475" s="13" t="s">
        <v>83</v>
      </c>
      <c r="AW475" s="13" t="s">
        <v>35</v>
      </c>
      <c r="AX475" s="13" t="s">
        <v>73</v>
      </c>
      <c r="AY475" s="158" t="s">
        <v>180</v>
      </c>
    </row>
    <row r="476" spans="2:65" s="14" customFormat="1" ht="11.25">
      <c r="B476" s="164"/>
      <c r="D476" s="145" t="s">
        <v>193</v>
      </c>
      <c r="E476" s="165" t="s">
        <v>19</v>
      </c>
      <c r="F476" s="166" t="s">
        <v>264</v>
      </c>
      <c r="H476" s="167">
        <v>56.23</v>
      </c>
      <c r="I476" s="168"/>
      <c r="L476" s="164"/>
      <c r="M476" s="169"/>
      <c r="T476" s="170"/>
      <c r="AT476" s="165" t="s">
        <v>193</v>
      </c>
      <c r="AU476" s="165" t="s">
        <v>83</v>
      </c>
      <c r="AV476" s="14" t="s">
        <v>187</v>
      </c>
      <c r="AW476" s="14" t="s">
        <v>35</v>
      </c>
      <c r="AX476" s="14" t="s">
        <v>81</v>
      </c>
      <c r="AY476" s="165" t="s">
        <v>180</v>
      </c>
    </row>
    <row r="477" spans="2:65" s="1" customFormat="1" ht="24.2" customHeight="1">
      <c r="B477" s="33"/>
      <c r="C477" s="132" t="s">
        <v>654</v>
      </c>
      <c r="D477" s="132" t="s">
        <v>182</v>
      </c>
      <c r="E477" s="133" t="s">
        <v>480</v>
      </c>
      <c r="F477" s="134" t="s">
        <v>481</v>
      </c>
      <c r="G477" s="135" t="s">
        <v>257</v>
      </c>
      <c r="H477" s="136">
        <v>122.18</v>
      </c>
      <c r="I477" s="137"/>
      <c r="J477" s="138">
        <f>ROUND(I477*H477,2)</f>
        <v>0</v>
      </c>
      <c r="K477" s="134" t="s">
        <v>186</v>
      </c>
      <c r="L477" s="33"/>
      <c r="M477" s="139" t="s">
        <v>19</v>
      </c>
      <c r="N477" s="140" t="s">
        <v>44</v>
      </c>
      <c r="P477" s="141">
        <f>O477*H477</f>
        <v>0</v>
      </c>
      <c r="Q477" s="141">
        <v>4.0000000000000002E-4</v>
      </c>
      <c r="R477" s="141">
        <f>Q477*H477</f>
        <v>4.8872000000000006E-2</v>
      </c>
      <c r="S477" s="141">
        <v>0</v>
      </c>
      <c r="T477" s="142">
        <f>S477*H477</f>
        <v>0</v>
      </c>
      <c r="AR477" s="143" t="s">
        <v>309</v>
      </c>
      <c r="AT477" s="143" t="s">
        <v>182</v>
      </c>
      <c r="AU477" s="143" t="s">
        <v>83</v>
      </c>
      <c r="AY477" s="18" t="s">
        <v>180</v>
      </c>
      <c r="BE477" s="144">
        <f>IF(N477="základní",J477,0)</f>
        <v>0</v>
      </c>
      <c r="BF477" s="144">
        <f>IF(N477="snížená",J477,0)</f>
        <v>0</v>
      </c>
      <c r="BG477" s="144">
        <f>IF(N477="zákl. přenesená",J477,0)</f>
        <v>0</v>
      </c>
      <c r="BH477" s="144">
        <f>IF(N477="sníž. přenesená",J477,0)</f>
        <v>0</v>
      </c>
      <c r="BI477" s="144">
        <f>IF(N477="nulová",J477,0)</f>
        <v>0</v>
      </c>
      <c r="BJ477" s="18" t="s">
        <v>81</v>
      </c>
      <c r="BK477" s="144">
        <f>ROUND(I477*H477,2)</f>
        <v>0</v>
      </c>
      <c r="BL477" s="18" t="s">
        <v>309</v>
      </c>
      <c r="BM477" s="143" t="s">
        <v>482</v>
      </c>
    </row>
    <row r="478" spans="2:65" s="1" customFormat="1" ht="19.5">
      <c r="B478" s="33"/>
      <c r="D478" s="145" t="s">
        <v>189</v>
      </c>
      <c r="F478" s="146" t="s">
        <v>483</v>
      </c>
      <c r="I478" s="147"/>
      <c r="L478" s="33"/>
      <c r="M478" s="148"/>
      <c r="T478" s="54"/>
      <c r="AT478" s="18" t="s">
        <v>189</v>
      </c>
      <c r="AU478" s="18" t="s">
        <v>83</v>
      </c>
    </row>
    <row r="479" spans="2:65" s="1" customFormat="1" ht="11.25">
      <c r="B479" s="33"/>
      <c r="D479" s="149" t="s">
        <v>191</v>
      </c>
      <c r="F479" s="150" t="s">
        <v>484</v>
      </c>
      <c r="I479" s="147"/>
      <c r="L479" s="33"/>
      <c r="M479" s="148"/>
      <c r="T479" s="54"/>
      <c r="AT479" s="18" t="s">
        <v>191</v>
      </c>
      <c r="AU479" s="18" t="s">
        <v>83</v>
      </c>
    </row>
    <row r="480" spans="2:65" s="12" customFormat="1" ht="22.5">
      <c r="B480" s="151"/>
      <c r="D480" s="145" t="s">
        <v>193</v>
      </c>
      <c r="E480" s="152" t="s">
        <v>19</v>
      </c>
      <c r="F480" s="153" t="s">
        <v>1338</v>
      </c>
      <c r="H480" s="152" t="s">
        <v>19</v>
      </c>
      <c r="I480" s="154"/>
      <c r="L480" s="151"/>
      <c r="M480" s="155"/>
      <c r="T480" s="156"/>
      <c r="AT480" s="152" t="s">
        <v>193</v>
      </c>
      <c r="AU480" s="152" t="s">
        <v>83</v>
      </c>
      <c r="AV480" s="12" t="s">
        <v>81</v>
      </c>
      <c r="AW480" s="12" t="s">
        <v>35</v>
      </c>
      <c r="AX480" s="12" t="s">
        <v>73</v>
      </c>
      <c r="AY480" s="152" t="s">
        <v>180</v>
      </c>
    </row>
    <row r="481" spans="2:65" s="13" customFormat="1" ht="11.25">
      <c r="B481" s="157"/>
      <c r="D481" s="145" t="s">
        <v>193</v>
      </c>
      <c r="E481" s="158" t="s">
        <v>19</v>
      </c>
      <c r="F481" s="159" t="s">
        <v>1339</v>
      </c>
      <c r="H481" s="160">
        <v>122.18</v>
      </c>
      <c r="I481" s="161"/>
      <c r="L481" s="157"/>
      <c r="M481" s="162"/>
      <c r="T481" s="163"/>
      <c r="AT481" s="158" t="s">
        <v>193</v>
      </c>
      <c r="AU481" s="158" t="s">
        <v>83</v>
      </c>
      <c r="AV481" s="13" t="s">
        <v>83</v>
      </c>
      <c r="AW481" s="13" t="s">
        <v>35</v>
      </c>
      <c r="AX481" s="13" t="s">
        <v>73</v>
      </c>
      <c r="AY481" s="158" t="s">
        <v>180</v>
      </c>
    </row>
    <row r="482" spans="2:65" s="14" customFormat="1" ht="11.25">
      <c r="B482" s="164"/>
      <c r="D482" s="145" t="s">
        <v>193</v>
      </c>
      <c r="E482" s="165" t="s">
        <v>19</v>
      </c>
      <c r="F482" s="166" t="s">
        <v>264</v>
      </c>
      <c r="H482" s="167">
        <v>122.18</v>
      </c>
      <c r="I482" s="168"/>
      <c r="L482" s="164"/>
      <c r="M482" s="169"/>
      <c r="T482" s="170"/>
      <c r="AT482" s="165" t="s">
        <v>193</v>
      </c>
      <c r="AU482" s="165" t="s">
        <v>83</v>
      </c>
      <c r="AV482" s="14" t="s">
        <v>187</v>
      </c>
      <c r="AW482" s="14" t="s">
        <v>35</v>
      </c>
      <c r="AX482" s="14" t="s">
        <v>81</v>
      </c>
      <c r="AY482" s="165" t="s">
        <v>180</v>
      </c>
    </row>
    <row r="483" spans="2:65" s="1" customFormat="1" ht="37.9" customHeight="1">
      <c r="B483" s="33"/>
      <c r="C483" s="171" t="s">
        <v>659</v>
      </c>
      <c r="D483" s="171" t="s">
        <v>353</v>
      </c>
      <c r="E483" s="172" t="s">
        <v>488</v>
      </c>
      <c r="F483" s="173" t="s">
        <v>489</v>
      </c>
      <c r="G483" s="174" t="s">
        <v>257</v>
      </c>
      <c r="H483" s="175">
        <v>142.40100000000001</v>
      </c>
      <c r="I483" s="176"/>
      <c r="J483" s="177">
        <f>ROUND(I483*H483,2)</f>
        <v>0</v>
      </c>
      <c r="K483" s="173" t="s">
        <v>186</v>
      </c>
      <c r="L483" s="178"/>
      <c r="M483" s="179" t="s">
        <v>19</v>
      </c>
      <c r="N483" s="180" t="s">
        <v>44</v>
      </c>
      <c r="P483" s="141">
        <f>O483*H483</f>
        <v>0</v>
      </c>
      <c r="Q483" s="141">
        <v>4.7000000000000002E-3</v>
      </c>
      <c r="R483" s="141">
        <f>Q483*H483</f>
        <v>0.66928470000000007</v>
      </c>
      <c r="S483" s="141">
        <v>0</v>
      </c>
      <c r="T483" s="142">
        <f>S483*H483</f>
        <v>0</v>
      </c>
      <c r="AR483" s="143" t="s">
        <v>466</v>
      </c>
      <c r="AT483" s="143" t="s">
        <v>353</v>
      </c>
      <c r="AU483" s="143" t="s">
        <v>83</v>
      </c>
      <c r="AY483" s="18" t="s">
        <v>180</v>
      </c>
      <c r="BE483" s="144">
        <f>IF(N483="základní",J483,0)</f>
        <v>0</v>
      </c>
      <c r="BF483" s="144">
        <f>IF(N483="snížená",J483,0)</f>
        <v>0</v>
      </c>
      <c r="BG483" s="144">
        <f>IF(N483="zákl. přenesená",J483,0)</f>
        <v>0</v>
      </c>
      <c r="BH483" s="144">
        <f>IF(N483="sníž. přenesená",J483,0)</f>
        <v>0</v>
      </c>
      <c r="BI483" s="144">
        <f>IF(N483="nulová",J483,0)</f>
        <v>0</v>
      </c>
      <c r="BJ483" s="18" t="s">
        <v>81</v>
      </c>
      <c r="BK483" s="144">
        <f>ROUND(I483*H483,2)</f>
        <v>0</v>
      </c>
      <c r="BL483" s="18" t="s">
        <v>309</v>
      </c>
      <c r="BM483" s="143" t="s">
        <v>490</v>
      </c>
    </row>
    <row r="484" spans="2:65" s="1" customFormat="1" ht="19.5">
      <c r="B484" s="33"/>
      <c r="D484" s="145" t="s">
        <v>189</v>
      </c>
      <c r="F484" s="146" t="s">
        <v>489</v>
      </c>
      <c r="I484" s="147"/>
      <c r="L484" s="33"/>
      <c r="M484" s="148"/>
      <c r="T484" s="54"/>
      <c r="AT484" s="18" t="s">
        <v>189</v>
      </c>
      <c r="AU484" s="18" t="s">
        <v>83</v>
      </c>
    </row>
    <row r="485" spans="2:65" s="13" customFormat="1" ht="11.25">
      <c r="B485" s="157"/>
      <c r="D485" s="145" t="s">
        <v>193</v>
      </c>
      <c r="F485" s="159" t="s">
        <v>1340</v>
      </c>
      <c r="H485" s="160">
        <v>142.40100000000001</v>
      </c>
      <c r="I485" s="161"/>
      <c r="L485" s="157"/>
      <c r="M485" s="162"/>
      <c r="T485" s="163"/>
      <c r="AT485" s="158" t="s">
        <v>193</v>
      </c>
      <c r="AU485" s="158" t="s">
        <v>83</v>
      </c>
      <c r="AV485" s="13" t="s">
        <v>83</v>
      </c>
      <c r="AW485" s="13" t="s">
        <v>4</v>
      </c>
      <c r="AX485" s="13" t="s">
        <v>81</v>
      </c>
      <c r="AY485" s="158" t="s">
        <v>180</v>
      </c>
    </row>
    <row r="486" spans="2:65" s="1" customFormat="1" ht="24.2" customHeight="1">
      <c r="B486" s="33"/>
      <c r="C486" s="132" t="s">
        <v>665</v>
      </c>
      <c r="D486" s="132" t="s">
        <v>182</v>
      </c>
      <c r="E486" s="133" t="s">
        <v>1341</v>
      </c>
      <c r="F486" s="134" t="s">
        <v>1342</v>
      </c>
      <c r="G486" s="135" t="s">
        <v>257</v>
      </c>
      <c r="H486" s="136">
        <v>50.4</v>
      </c>
      <c r="I486" s="137"/>
      <c r="J486" s="138">
        <f>ROUND(I486*H486,2)</f>
        <v>0</v>
      </c>
      <c r="K486" s="134" t="s">
        <v>19</v>
      </c>
      <c r="L486" s="33"/>
      <c r="M486" s="139" t="s">
        <v>19</v>
      </c>
      <c r="N486" s="140" t="s">
        <v>44</v>
      </c>
      <c r="P486" s="141">
        <f>O486*H486</f>
        <v>0</v>
      </c>
      <c r="Q486" s="141">
        <v>4.0000000000000002E-4</v>
      </c>
      <c r="R486" s="141">
        <f>Q486*H486</f>
        <v>2.0160000000000001E-2</v>
      </c>
      <c r="S486" s="141">
        <v>0</v>
      </c>
      <c r="T486" s="142">
        <f>S486*H486</f>
        <v>0</v>
      </c>
      <c r="AR486" s="143" t="s">
        <v>309</v>
      </c>
      <c r="AT486" s="143" t="s">
        <v>182</v>
      </c>
      <c r="AU486" s="143" t="s">
        <v>83</v>
      </c>
      <c r="AY486" s="18" t="s">
        <v>180</v>
      </c>
      <c r="BE486" s="144">
        <f>IF(N486="základní",J486,0)</f>
        <v>0</v>
      </c>
      <c r="BF486" s="144">
        <f>IF(N486="snížená",J486,0)</f>
        <v>0</v>
      </c>
      <c r="BG486" s="144">
        <f>IF(N486="zákl. přenesená",J486,0)</f>
        <v>0</v>
      </c>
      <c r="BH486" s="144">
        <f>IF(N486="sníž. přenesená",J486,0)</f>
        <v>0</v>
      </c>
      <c r="BI486" s="144">
        <f>IF(N486="nulová",J486,0)</f>
        <v>0</v>
      </c>
      <c r="BJ486" s="18" t="s">
        <v>81</v>
      </c>
      <c r="BK486" s="144">
        <f>ROUND(I486*H486,2)</f>
        <v>0</v>
      </c>
      <c r="BL486" s="18" t="s">
        <v>309</v>
      </c>
      <c r="BM486" s="143" t="s">
        <v>1343</v>
      </c>
    </row>
    <row r="487" spans="2:65" s="1" customFormat="1" ht="19.5">
      <c r="B487" s="33"/>
      <c r="D487" s="145" t="s">
        <v>189</v>
      </c>
      <c r="F487" s="146" t="s">
        <v>1344</v>
      </c>
      <c r="I487" s="147"/>
      <c r="L487" s="33"/>
      <c r="M487" s="148"/>
      <c r="T487" s="54"/>
      <c r="AT487" s="18" t="s">
        <v>189</v>
      </c>
      <c r="AU487" s="18" t="s">
        <v>83</v>
      </c>
    </row>
    <row r="488" spans="2:65" s="12" customFormat="1" ht="11.25">
      <c r="B488" s="151"/>
      <c r="D488" s="145" t="s">
        <v>193</v>
      </c>
      <c r="E488" s="152" t="s">
        <v>19</v>
      </c>
      <c r="F488" s="153" t="s">
        <v>1117</v>
      </c>
      <c r="H488" s="152" t="s">
        <v>19</v>
      </c>
      <c r="I488" s="154"/>
      <c r="L488" s="151"/>
      <c r="M488" s="155"/>
      <c r="T488" s="156"/>
      <c r="AT488" s="152" t="s">
        <v>193</v>
      </c>
      <c r="AU488" s="152" t="s">
        <v>83</v>
      </c>
      <c r="AV488" s="12" t="s">
        <v>81</v>
      </c>
      <c r="AW488" s="12" t="s">
        <v>35</v>
      </c>
      <c r="AX488" s="12" t="s">
        <v>73</v>
      </c>
      <c r="AY488" s="152" t="s">
        <v>180</v>
      </c>
    </row>
    <row r="489" spans="2:65" s="12" customFormat="1" ht="11.25">
      <c r="B489" s="151"/>
      <c r="D489" s="145" t="s">
        <v>193</v>
      </c>
      <c r="E489" s="152" t="s">
        <v>19</v>
      </c>
      <c r="F489" s="153" t="s">
        <v>1345</v>
      </c>
      <c r="H489" s="152" t="s">
        <v>19</v>
      </c>
      <c r="I489" s="154"/>
      <c r="L489" s="151"/>
      <c r="M489" s="155"/>
      <c r="T489" s="156"/>
      <c r="AT489" s="152" t="s">
        <v>193</v>
      </c>
      <c r="AU489" s="152" t="s">
        <v>83</v>
      </c>
      <c r="AV489" s="12" t="s">
        <v>81</v>
      </c>
      <c r="AW489" s="12" t="s">
        <v>35</v>
      </c>
      <c r="AX489" s="12" t="s">
        <v>73</v>
      </c>
      <c r="AY489" s="152" t="s">
        <v>180</v>
      </c>
    </row>
    <row r="490" spans="2:65" s="13" customFormat="1" ht="11.25">
      <c r="B490" s="157"/>
      <c r="D490" s="145" t="s">
        <v>193</v>
      </c>
      <c r="E490" s="158" t="s">
        <v>19</v>
      </c>
      <c r="F490" s="159" t="s">
        <v>1331</v>
      </c>
      <c r="H490" s="160">
        <v>25.2</v>
      </c>
      <c r="I490" s="161"/>
      <c r="L490" s="157"/>
      <c r="M490" s="162"/>
      <c r="T490" s="163"/>
      <c r="AT490" s="158" t="s">
        <v>193</v>
      </c>
      <c r="AU490" s="158" t="s">
        <v>83</v>
      </c>
      <c r="AV490" s="13" t="s">
        <v>83</v>
      </c>
      <c r="AW490" s="13" t="s">
        <v>35</v>
      </c>
      <c r="AX490" s="13" t="s">
        <v>81</v>
      </c>
      <c r="AY490" s="158" t="s">
        <v>180</v>
      </c>
    </row>
    <row r="491" spans="2:65" s="13" customFormat="1" ht="11.25">
      <c r="B491" s="157"/>
      <c r="D491" s="145" t="s">
        <v>193</v>
      </c>
      <c r="F491" s="159" t="s">
        <v>1346</v>
      </c>
      <c r="H491" s="160">
        <v>50.4</v>
      </c>
      <c r="I491" s="161"/>
      <c r="L491" s="157"/>
      <c r="M491" s="162"/>
      <c r="T491" s="163"/>
      <c r="AT491" s="158" t="s">
        <v>193</v>
      </c>
      <c r="AU491" s="158" t="s">
        <v>83</v>
      </c>
      <c r="AV491" s="13" t="s">
        <v>83</v>
      </c>
      <c r="AW491" s="13" t="s">
        <v>4</v>
      </c>
      <c r="AX491" s="13" t="s">
        <v>81</v>
      </c>
      <c r="AY491" s="158" t="s">
        <v>180</v>
      </c>
    </row>
    <row r="492" spans="2:65" s="1" customFormat="1" ht="49.15" customHeight="1">
      <c r="B492" s="33"/>
      <c r="C492" s="171" t="s">
        <v>673</v>
      </c>
      <c r="D492" s="171" t="s">
        <v>353</v>
      </c>
      <c r="E492" s="172" t="s">
        <v>1347</v>
      </c>
      <c r="F492" s="173" t="s">
        <v>1348</v>
      </c>
      <c r="G492" s="174" t="s">
        <v>257</v>
      </c>
      <c r="H492" s="175">
        <v>61.537999999999997</v>
      </c>
      <c r="I492" s="176"/>
      <c r="J492" s="177">
        <f>ROUND(I492*H492,2)</f>
        <v>0</v>
      </c>
      <c r="K492" s="173" t="s">
        <v>186</v>
      </c>
      <c r="L492" s="178"/>
      <c r="M492" s="179" t="s">
        <v>19</v>
      </c>
      <c r="N492" s="180" t="s">
        <v>44</v>
      </c>
      <c r="P492" s="141">
        <f>O492*H492</f>
        <v>0</v>
      </c>
      <c r="Q492" s="141">
        <v>5.3E-3</v>
      </c>
      <c r="R492" s="141">
        <f>Q492*H492</f>
        <v>0.32615139999999998</v>
      </c>
      <c r="S492" s="141">
        <v>0</v>
      </c>
      <c r="T492" s="142">
        <f>S492*H492</f>
        <v>0</v>
      </c>
      <c r="AR492" s="143" t="s">
        <v>466</v>
      </c>
      <c r="AT492" s="143" t="s">
        <v>353</v>
      </c>
      <c r="AU492" s="143" t="s">
        <v>83</v>
      </c>
      <c r="AY492" s="18" t="s">
        <v>180</v>
      </c>
      <c r="BE492" s="144">
        <f>IF(N492="základní",J492,0)</f>
        <v>0</v>
      </c>
      <c r="BF492" s="144">
        <f>IF(N492="snížená",J492,0)</f>
        <v>0</v>
      </c>
      <c r="BG492" s="144">
        <f>IF(N492="zákl. přenesená",J492,0)</f>
        <v>0</v>
      </c>
      <c r="BH492" s="144">
        <f>IF(N492="sníž. přenesená",J492,0)</f>
        <v>0</v>
      </c>
      <c r="BI492" s="144">
        <f>IF(N492="nulová",J492,0)</f>
        <v>0</v>
      </c>
      <c r="BJ492" s="18" t="s">
        <v>81</v>
      </c>
      <c r="BK492" s="144">
        <f>ROUND(I492*H492,2)</f>
        <v>0</v>
      </c>
      <c r="BL492" s="18" t="s">
        <v>309</v>
      </c>
      <c r="BM492" s="143" t="s">
        <v>1349</v>
      </c>
    </row>
    <row r="493" spans="2:65" s="1" customFormat="1" ht="29.25">
      <c r="B493" s="33"/>
      <c r="D493" s="145" t="s">
        <v>189</v>
      </c>
      <c r="F493" s="146" t="s">
        <v>1348</v>
      </c>
      <c r="I493" s="147"/>
      <c r="L493" s="33"/>
      <c r="M493" s="148"/>
      <c r="T493" s="54"/>
      <c r="AT493" s="18" t="s">
        <v>189</v>
      </c>
      <c r="AU493" s="18" t="s">
        <v>83</v>
      </c>
    </row>
    <row r="494" spans="2:65" s="13" customFormat="1" ht="11.25">
      <c r="B494" s="157"/>
      <c r="D494" s="145" t="s">
        <v>193</v>
      </c>
      <c r="F494" s="159" t="s">
        <v>1350</v>
      </c>
      <c r="H494" s="160">
        <v>61.537999999999997</v>
      </c>
      <c r="I494" s="161"/>
      <c r="L494" s="157"/>
      <c r="M494" s="162"/>
      <c r="T494" s="163"/>
      <c r="AT494" s="158" t="s">
        <v>193</v>
      </c>
      <c r="AU494" s="158" t="s">
        <v>83</v>
      </c>
      <c r="AV494" s="13" t="s">
        <v>83</v>
      </c>
      <c r="AW494" s="13" t="s">
        <v>4</v>
      </c>
      <c r="AX494" s="13" t="s">
        <v>81</v>
      </c>
      <c r="AY494" s="158" t="s">
        <v>180</v>
      </c>
    </row>
    <row r="495" spans="2:65" s="1" customFormat="1" ht="37.9" customHeight="1">
      <c r="B495" s="33"/>
      <c r="C495" s="132" t="s">
        <v>679</v>
      </c>
      <c r="D495" s="132" t="s">
        <v>182</v>
      </c>
      <c r="E495" s="133" t="s">
        <v>493</v>
      </c>
      <c r="F495" s="134" t="s">
        <v>494</v>
      </c>
      <c r="G495" s="135" t="s">
        <v>225</v>
      </c>
      <c r="H495" s="136">
        <v>1.0940000000000001</v>
      </c>
      <c r="I495" s="137"/>
      <c r="J495" s="138">
        <f>ROUND(I495*H495,2)</f>
        <v>0</v>
      </c>
      <c r="K495" s="134" t="s">
        <v>186</v>
      </c>
      <c r="L495" s="33"/>
      <c r="M495" s="139" t="s">
        <v>19</v>
      </c>
      <c r="N495" s="140" t="s">
        <v>44</v>
      </c>
      <c r="P495" s="141">
        <f>O495*H495</f>
        <v>0</v>
      </c>
      <c r="Q495" s="141">
        <v>0</v>
      </c>
      <c r="R495" s="141">
        <f>Q495*H495</f>
        <v>0</v>
      </c>
      <c r="S495" s="141">
        <v>0</v>
      </c>
      <c r="T495" s="142">
        <f>S495*H495</f>
        <v>0</v>
      </c>
      <c r="AR495" s="143" t="s">
        <v>309</v>
      </c>
      <c r="AT495" s="143" t="s">
        <v>182</v>
      </c>
      <c r="AU495" s="143" t="s">
        <v>83</v>
      </c>
      <c r="AY495" s="18" t="s">
        <v>180</v>
      </c>
      <c r="BE495" s="144">
        <f>IF(N495="základní",J495,0)</f>
        <v>0</v>
      </c>
      <c r="BF495" s="144">
        <f>IF(N495="snížená",J495,0)</f>
        <v>0</v>
      </c>
      <c r="BG495" s="144">
        <f>IF(N495="zákl. přenesená",J495,0)</f>
        <v>0</v>
      </c>
      <c r="BH495" s="144">
        <f>IF(N495="sníž. přenesená",J495,0)</f>
        <v>0</v>
      </c>
      <c r="BI495" s="144">
        <f>IF(N495="nulová",J495,0)</f>
        <v>0</v>
      </c>
      <c r="BJ495" s="18" t="s">
        <v>81</v>
      </c>
      <c r="BK495" s="144">
        <f>ROUND(I495*H495,2)</f>
        <v>0</v>
      </c>
      <c r="BL495" s="18" t="s">
        <v>309</v>
      </c>
      <c r="BM495" s="143" t="s">
        <v>495</v>
      </c>
    </row>
    <row r="496" spans="2:65" s="1" customFormat="1" ht="39">
      <c r="B496" s="33"/>
      <c r="D496" s="145" t="s">
        <v>189</v>
      </c>
      <c r="F496" s="146" t="s">
        <v>496</v>
      </c>
      <c r="I496" s="147"/>
      <c r="L496" s="33"/>
      <c r="M496" s="148"/>
      <c r="T496" s="54"/>
      <c r="AT496" s="18" t="s">
        <v>189</v>
      </c>
      <c r="AU496" s="18" t="s">
        <v>83</v>
      </c>
    </row>
    <row r="497" spans="2:65" s="1" customFormat="1" ht="11.25">
      <c r="B497" s="33"/>
      <c r="D497" s="149" t="s">
        <v>191</v>
      </c>
      <c r="F497" s="150" t="s">
        <v>497</v>
      </c>
      <c r="I497" s="147"/>
      <c r="L497" s="33"/>
      <c r="M497" s="148"/>
      <c r="T497" s="54"/>
      <c r="AT497" s="18" t="s">
        <v>191</v>
      </c>
      <c r="AU497" s="18" t="s">
        <v>83</v>
      </c>
    </row>
    <row r="498" spans="2:65" s="11" customFormat="1" ht="22.9" customHeight="1">
      <c r="B498" s="120"/>
      <c r="D498" s="121" t="s">
        <v>72</v>
      </c>
      <c r="E498" s="130" t="s">
        <v>498</v>
      </c>
      <c r="F498" s="130" t="s">
        <v>499</v>
      </c>
      <c r="I498" s="123"/>
      <c r="J498" s="131">
        <f>BK498</f>
        <v>0</v>
      </c>
      <c r="L498" s="120"/>
      <c r="M498" s="125"/>
      <c r="P498" s="126">
        <f>SUM(P499:P524)</f>
        <v>0</v>
      </c>
      <c r="R498" s="126">
        <f>SUM(R499:R524)</f>
        <v>0.3273973</v>
      </c>
      <c r="T498" s="127">
        <f>SUM(T499:T524)</f>
        <v>0.47309999999999997</v>
      </c>
      <c r="AR498" s="121" t="s">
        <v>83</v>
      </c>
      <c r="AT498" s="128" t="s">
        <v>72</v>
      </c>
      <c r="AU498" s="128" t="s">
        <v>81</v>
      </c>
      <c r="AY498" s="121" t="s">
        <v>180</v>
      </c>
      <c r="BK498" s="129">
        <f>SUM(BK499:BK524)</f>
        <v>0</v>
      </c>
    </row>
    <row r="499" spans="2:65" s="1" customFormat="1" ht="24.2" customHeight="1">
      <c r="B499" s="33"/>
      <c r="C499" s="132" t="s">
        <v>685</v>
      </c>
      <c r="D499" s="132" t="s">
        <v>182</v>
      </c>
      <c r="E499" s="133" t="s">
        <v>1351</v>
      </c>
      <c r="F499" s="134" t="s">
        <v>1352</v>
      </c>
      <c r="G499" s="135" t="s">
        <v>257</v>
      </c>
      <c r="H499" s="136">
        <v>22.04</v>
      </c>
      <c r="I499" s="137"/>
      <c r="J499" s="138">
        <f>ROUND(I499*H499,2)</f>
        <v>0</v>
      </c>
      <c r="K499" s="134" t="s">
        <v>186</v>
      </c>
      <c r="L499" s="33"/>
      <c r="M499" s="139" t="s">
        <v>19</v>
      </c>
      <c r="N499" s="140" t="s">
        <v>44</v>
      </c>
      <c r="P499" s="141">
        <f>O499*H499</f>
        <v>0</v>
      </c>
      <c r="Q499" s="141">
        <v>0</v>
      </c>
      <c r="R499" s="141">
        <f>Q499*H499</f>
        <v>0</v>
      </c>
      <c r="S499" s="141">
        <v>1.4999999999999999E-2</v>
      </c>
      <c r="T499" s="142">
        <f>S499*H499</f>
        <v>0.33059999999999995</v>
      </c>
      <c r="AR499" s="143" t="s">
        <v>309</v>
      </c>
      <c r="AT499" s="143" t="s">
        <v>182</v>
      </c>
      <c r="AU499" s="143" t="s">
        <v>83</v>
      </c>
      <c r="AY499" s="18" t="s">
        <v>180</v>
      </c>
      <c r="BE499" s="144">
        <f>IF(N499="základní",J499,0)</f>
        <v>0</v>
      </c>
      <c r="BF499" s="144">
        <f>IF(N499="snížená",J499,0)</f>
        <v>0</v>
      </c>
      <c r="BG499" s="144">
        <f>IF(N499="zákl. přenesená",J499,0)</f>
        <v>0</v>
      </c>
      <c r="BH499" s="144">
        <f>IF(N499="sníž. přenesená",J499,0)</f>
        <v>0</v>
      </c>
      <c r="BI499" s="144">
        <f>IF(N499="nulová",J499,0)</f>
        <v>0</v>
      </c>
      <c r="BJ499" s="18" t="s">
        <v>81</v>
      </c>
      <c r="BK499" s="144">
        <f>ROUND(I499*H499,2)</f>
        <v>0</v>
      </c>
      <c r="BL499" s="18" t="s">
        <v>309</v>
      </c>
      <c r="BM499" s="143" t="s">
        <v>1353</v>
      </c>
    </row>
    <row r="500" spans="2:65" s="1" customFormat="1" ht="29.25">
      <c r="B500" s="33"/>
      <c r="D500" s="145" t="s">
        <v>189</v>
      </c>
      <c r="F500" s="146" t="s">
        <v>1354</v>
      </c>
      <c r="I500" s="147"/>
      <c r="L500" s="33"/>
      <c r="M500" s="148"/>
      <c r="T500" s="54"/>
      <c r="AT500" s="18" t="s">
        <v>189</v>
      </c>
      <c r="AU500" s="18" t="s">
        <v>83</v>
      </c>
    </row>
    <row r="501" spans="2:65" s="1" customFormat="1" ht="11.25">
      <c r="B501" s="33"/>
      <c r="D501" s="149" t="s">
        <v>191</v>
      </c>
      <c r="F501" s="150" t="s">
        <v>1355</v>
      </c>
      <c r="I501" s="147"/>
      <c r="L501" s="33"/>
      <c r="M501" s="148"/>
      <c r="T501" s="54"/>
      <c r="AT501" s="18" t="s">
        <v>191</v>
      </c>
      <c r="AU501" s="18" t="s">
        <v>83</v>
      </c>
    </row>
    <row r="502" spans="2:65" s="12" customFormat="1" ht="22.5">
      <c r="B502" s="151"/>
      <c r="D502" s="145" t="s">
        <v>193</v>
      </c>
      <c r="E502" s="152" t="s">
        <v>19</v>
      </c>
      <c r="F502" s="153" t="s">
        <v>1356</v>
      </c>
      <c r="H502" s="152" t="s">
        <v>19</v>
      </c>
      <c r="I502" s="154"/>
      <c r="L502" s="151"/>
      <c r="M502" s="155"/>
      <c r="T502" s="156"/>
      <c r="AT502" s="152" t="s">
        <v>193</v>
      </c>
      <c r="AU502" s="152" t="s">
        <v>83</v>
      </c>
      <c r="AV502" s="12" t="s">
        <v>81</v>
      </c>
      <c r="AW502" s="12" t="s">
        <v>35</v>
      </c>
      <c r="AX502" s="12" t="s">
        <v>73</v>
      </c>
      <c r="AY502" s="152" t="s">
        <v>180</v>
      </c>
    </row>
    <row r="503" spans="2:65" s="13" customFormat="1" ht="11.25">
      <c r="B503" s="157"/>
      <c r="D503" s="145" t="s">
        <v>193</v>
      </c>
      <c r="E503" s="158" t="s">
        <v>19</v>
      </c>
      <c r="F503" s="159" t="s">
        <v>1357</v>
      </c>
      <c r="H503" s="160">
        <v>22.04</v>
      </c>
      <c r="I503" s="161"/>
      <c r="L503" s="157"/>
      <c r="M503" s="162"/>
      <c r="T503" s="163"/>
      <c r="AT503" s="158" t="s">
        <v>193</v>
      </c>
      <c r="AU503" s="158" t="s">
        <v>83</v>
      </c>
      <c r="AV503" s="13" t="s">
        <v>83</v>
      </c>
      <c r="AW503" s="13" t="s">
        <v>35</v>
      </c>
      <c r="AX503" s="13" t="s">
        <v>81</v>
      </c>
      <c r="AY503" s="158" t="s">
        <v>180</v>
      </c>
    </row>
    <row r="504" spans="2:65" s="1" customFormat="1" ht="24.2" customHeight="1">
      <c r="B504" s="33"/>
      <c r="C504" s="132" t="s">
        <v>692</v>
      </c>
      <c r="D504" s="132" t="s">
        <v>182</v>
      </c>
      <c r="E504" s="133" t="s">
        <v>501</v>
      </c>
      <c r="F504" s="134" t="s">
        <v>502</v>
      </c>
      <c r="G504" s="135" t="s">
        <v>257</v>
      </c>
      <c r="H504" s="136">
        <v>57</v>
      </c>
      <c r="I504" s="137"/>
      <c r="J504" s="138">
        <f>ROUND(I504*H504,2)</f>
        <v>0</v>
      </c>
      <c r="K504" s="134" t="s">
        <v>186</v>
      </c>
      <c r="L504" s="33"/>
      <c r="M504" s="139" t="s">
        <v>19</v>
      </c>
      <c r="N504" s="140" t="s">
        <v>44</v>
      </c>
      <c r="P504" s="141">
        <f>O504*H504</f>
        <v>0</v>
      </c>
      <c r="Q504" s="141">
        <v>0</v>
      </c>
      <c r="R504" s="141">
        <f>Q504*H504</f>
        <v>0</v>
      </c>
      <c r="S504" s="141">
        <v>2.5000000000000001E-3</v>
      </c>
      <c r="T504" s="142">
        <f>S504*H504</f>
        <v>0.14250000000000002</v>
      </c>
      <c r="AR504" s="143" t="s">
        <v>309</v>
      </c>
      <c r="AT504" s="143" t="s">
        <v>182</v>
      </c>
      <c r="AU504" s="143" t="s">
        <v>83</v>
      </c>
      <c r="AY504" s="18" t="s">
        <v>180</v>
      </c>
      <c r="BE504" s="144">
        <f>IF(N504="základní",J504,0)</f>
        <v>0</v>
      </c>
      <c r="BF504" s="144">
        <f>IF(N504="snížená",J504,0)</f>
        <v>0</v>
      </c>
      <c r="BG504" s="144">
        <f>IF(N504="zákl. přenesená",J504,0)</f>
        <v>0</v>
      </c>
      <c r="BH504" s="144">
        <f>IF(N504="sníž. přenesená",J504,0)</f>
        <v>0</v>
      </c>
      <c r="BI504" s="144">
        <f>IF(N504="nulová",J504,0)</f>
        <v>0</v>
      </c>
      <c r="BJ504" s="18" t="s">
        <v>81</v>
      </c>
      <c r="BK504" s="144">
        <f>ROUND(I504*H504,2)</f>
        <v>0</v>
      </c>
      <c r="BL504" s="18" t="s">
        <v>309</v>
      </c>
      <c r="BM504" s="143" t="s">
        <v>503</v>
      </c>
    </row>
    <row r="505" spans="2:65" s="1" customFormat="1" ht="29.25">
      <c r="B505" s="33"/>
      <c r="D505" s="145" t="s">
        <v>189</v>
      </c>
      <c r="F505" s="146" t="s">
        <v>504</v>
      </c>
      <c r="I505" s="147"/>
      <c r="L505" s="33"/>
      <c r="M505" s="148"/>
      <c r="T505" s="54"/>
      <c r="AT505" s="18" t="s">
        <v>189</v>
      </c>
      <c r="AU505" s="18" t="s">
        <v>83</v>
      </c>
    </row>
    <row r="506" spans="2:65" s="1" customFormat="1" ht="11.25">
      <c r="B506" s="33"/>
      <c r="D506" s="149" t="s">
        <v>191</v>
      </c>
      <c r="F506" s="150" t="s">
        <v>505</v>
      </c>
      <c r="I506" s="147"/>
      <c r="L506" s="33"/>
      <c r="M506" s="148"/>
      <c r="T506" s="54"/>
      <c r="AT506" s="18" t="s">
        <v>191</v>
      </c>
      <c r="AU506" s="18" t="s">
        <v>83</v>
      </c>
    </row>
    <row r="507" spans="2:65" s="12" customFormat="1" ht="11.25">
      <c r="B507" s="151"/>
      <c r="D507" s="145" t="s">
        <v>193</v>
      </c>
      <c r="E507" s="152" t="s">
        <v>19</v>
      </c>
      <c r="F507" s="153" t="s">
        <v>1117</v>
      </c>
      <c r="H507" s="152" t="s">
        <v>19</v>
      </c>
      <c r="I507" s="154"/>
      <c r="L507" s="151"/>
      <c r="M507" s="155"/>
      <c r="T507" s="156"/>
      <c r="AT507" s="152" t="s">
        <v>193</v>
      </c>
      <c r="AU507" s="152" t="s">
        <v>83</v>
      </c>
      <c r="AV507" s="12" t="s">
        <v>81</v>
      </c>
      <c r="AW507" s="12" t="s">
        <v>35</v>
      </c>
      <c r="AX507" s="12" t="s">
        <v>73</v>
      </c>
      <c r="AY507" s="152" t="s">
        <v>180</v>
      </c>
    </row>
    <row r="508" spans="2:65" s="13" customFormat="1" ht="11.25">
      <c r="B508" s="157"/>
      <c r="D508" s="145" t="s">
        <v>193</v>
      </c>
      <c r="E508" s="158" t="s">
        <v>19</v>
      </c>
      <c r="F508" s="159" t="s">
        <v>1358</v>
      </c>
      <c r="H508" s="160">
        <v>57</v>
      </c>
      <c r="I508" s="161"/>
      <c r="L508" s="157"/>
      <c r="M508" s="162"/>
      <c r="T508" s="163"/>
      <c r="AT508" s="158" t="s">
        <v>193</v>
      </c>
      <c r="AU508" s="158" t="s">
        <v>83</v>
      </c>
      <c r="AV508" s="13" t="s">
        <v>83</v>
      </c>
      <c r="AW508" s="13" t="s">
        <v>35</v>
      </c>
      <c r="AX508" s="13" t="s">
        <v>81</v>
      </c>
      <c r="AY508" s="158" t="s">
        <v>180</v>
      </c>
    </row>
    <row r="509" spans="2:65" s="1" customFormat="1" ht="24.2" customHeight="1">
      <c r="B509" s="33"/>
      <c r="C509" s="132" t="s">
        <v>697</v>
      </c>
      <c r="D509" s="132" t="s">
        <v>182</v>
      </c>
      <c r="E509" s="133" t="s">
        <v>527</v>
      </c>
      <c r="F509" s="134" t="s">
        <v>528</v>
      </c>
      <c r="G509" s="135" t="s">
        <v>257</v>
      </c>
      <c r="H509" s="136">
        <v>76.05</v>
      </c>
      <c r="I509" s="137"/>
      <c r="J509" s="138">
        <f>ROUND(I509*H509,2)</f>
        <v>0</v>
      </c>
      <c r="K509" s="134" t="s">
        <v>186</v>
      </c>
      <c r="L509" s="33"/>
      <c r="M509" s="139" t="s">
        <v>19</v>
      </c>
      <c r="N509" s="140" t="s">
        <v>44</v>
      </c>
      <c r="P509" s="141">
        <f>O509*H509</f>
        <v>0</v>
      </c>
      <c r="Q509" s="141">
        <v>0</v>
      </c>
      <c r="R509" s="141">
        <f>Q509*H509</f>
        <v>0</v>
      </c>
      <c r="S509" s="141">
        <v>0</v>
      </c>
      <c r="T509" s="142">
        <f>S509*H509</f>
        <v>0</v>
      </c>
      <c r="AR509" s="143" t="s">
        <v>309</v>
      </c>
      <c r="AT509" s="143" t="s">
        <v>182</v>
      </c>
      <c r="AU509" s="143" t="s">
        <v>83</v>
      </c>
      <c r="AY509" s="18" t="s">
        <v>180</v>
      </c>
      <c r="BE509" s="144">
        <f>IF(N509="základní",J509,0)</f>
        <v>0</v>
      </c>
      <c r="BF509" s="144">
        <f>IF(N509="snížená",J509,0)</f>
        <v>0</v>
      </c>
      <c r="BG509" s="144">
        <f>IF(N509="zákl. přenesená",J509,0)</f>
        <v>0</v>
      </c>
      <c r="BH509" s="144">
        <f>IF(N509="sníž. přenesená",J509,0)</f>
        <v>0</v>
      </c>
      <c r="BI509" s="144">
        <f>IF(N509="nulová",J509,0)</f>
        <v>0</v>
      </c>
      <c r="BJ509" s="18" t="s">
        <v>81</v>
      </c>
      <c r="BK509" s="144">
        <f>ROUND(I509*H509,2)</f>
        <v>0</v>
      </c>
      <c r="BL509" s="18" t="s">
        <v>309</v>
      </c>
      <c r="BM509" s="143" t="s">
        <v>529</v>
      </c>
    </row>
    <row r="510" spans="2:65" s="1" customFormat="1" ht="19.5">
      <c r="B510" s="33"/>
      <c r="D510" s="145" t="s">
        <v>189</v>
      </c>
      <c r="F510" s="146" t="s">
        <v>530</v>
      </c>
      <c r="I510" s="147"/>
      <c r="L510" s="33"/>
      <c r="M510" s="148"/>
      <c r="T510" s="54"/>
      <c r="AT510" s="18" t="s">
        <v>189</v>
      </c>
      <c r="AU510" s="18" t="s">
        <v>83</v>
      </c>
    </row>
    <row r="511" spans="2:65" s="1" customFormat="1" ht="11.25">
      <c r="B511" s="33"/>
      <c r="D511" s="149" t="s">
        <v>191</v>
      </c>
      <c r="F511" s="150" t="s">
        <v>531</v>
      </c>
      <c r="I511" s="147"/>
      <c r="L511" s="33"/>
      <c r="M511" s="148"/>
      <c r="T511" s="54"/>
      <c r="AT511" s="18" t="s">
        <v>191</v>
      </c>
      <c r="AU511" s="18" t="s">
        <v>83</v>
      </c>
    </row>
    <row r="512" spans="2:65" s="12" customFormat="1" ht="11.25">
      <c r="B512" s="151"/>
      <c r="D512" s="145" t="s">
        <v>193</v>
      </c>
      <c r="E512" s="152" t="s">
        <v>19</v>
      </c>
      <c r="F512" s="153" t="s">
        <v>1117</v>
      </c>
      <c r="H512" s="152" t="s">
        <v>19</v>
      </c>
      <c r="I512" s="154"/>
      <c r="L512" s="151"/>
      <c r="M512" s="155"/>
      <c r="T512" s="156"/>
      <c r="AT512" s="152" t="s">
        <v>193</v>
      </c>
      <c r="AU512" s="152" t="s">
        <v>83</v>
      </c>
      <c r="AV512" s="12" t="s">
        <v>81</v>
      </c>
      <c r="AW512" s="12" t="s">
        <v>35</v>
      </c>
      <c r="AX512" s="12" t="s">
        <v>73</v>
      </c>
      <c r="AY512" s="152" t="s">
        <v>180</v>
      </c>
    </row>
    <row r="513" spans="2:65" s="13" customFormat="1" ht="11.25">
      <c r="B513" s="157"/>
      <c r="D513" s="145" t="s">
        <v>193</v>
      </c>
      <c r="E513" s="158" t="s">
        <v>19</v>
      </c>
      <c r="F513" s="159" t="s">
        <v>1200</v>
      </c>
      <c r="H513" s="160">
        <v>8.9</v>
      </c>
      <c r="I513" s="161"/>
      <c r="L513" s="157"/>
      <c r="M513" s="162"/>
      <c r="T513" s="163"/>
      <c r="AT513" s="158" t="s">
        <v>193</v>
      </c>
      <c r="AU513" s="158" t="s">
        <v>83</v>
      </c>
      <c r="AV513" s="13" t="s">
        <v>83</v>
      </c>
      <c r="AW513" s="13" t="s">
        <v>35</v>
      </c>
      <c r="AX513" s="13" t="s">
        <v>73</v>
      </c>
      <c r="AY513" s="158" t="s">
        <v>180</v>
      </c>
    </row>
    <row r="514" spans="2:65" s="13" customFormat="1" ht="11.25">
      <c r="B514" s="157"/>
      <c r="D514" s="145" t="s">
        <v>193</v>
      </c>
      <c r="E514" s="158" t="s">
        <v>19</v>
      </c>
      <c r="F514" s="159" t="s">
        <v>1201</v>
      </c>
      <c r="H514" s="160">
        <v>9.7799999999999994</v>
      </c>
      <c r="I514" s="161"/>
      <c r="L514" s="157"/>
      <c r="M514" s="162"/>
      <c r="T514" s="163"/>
      <c r="AT514" s="158" t="s">
        <v>193</v>
      </c>
      <c r="AU514" s="158" t="s">
        <v>83</v>
      </c>
      <c r="AV514" s="13" t="s">
        <v>83</v>
      </c>
      <c r="AW514" s="13" t="s">
        <v>35</v>
      </c>
      <c r="AX514" s="13" t="s">
        <v>73</v>
      </c>
      <c r="AY514" s="158" t="s">
        <v>180</v>
      </c>
    </row>
    <row r="515" spans="2:65" s="13" customFormat="1" ht="11.25">
      <c r="B515" s="157"/>
      <c r="D515" s="145" t="s">
        <v>193</v>
      </c>
      <c r="E515" s="158" t="s">
        <v>19</v>
      </c>
      <c r="F515" s="159" t="s">
        <v>1202</v>
      </c>
      <c r="H515" s="160">
        <v>3.7</v>
      </c>
      <c r="I515" s="161"/>
      <c r="L515" s="157"/>
      <c r="M515" s="162"/>
      <c r="T515" s="163"/>
      <c r="AT515" s="158" t="s">
        <v>193</v>
      </c>
      <c r="AU515" s="158" t="s">
        <v>83</v>
      </c>
      <c r="AV515" s="13" t="s">
        <v>83</v>
      </c>
      <c r="AW515" s="13" t="s">
        <v>35</v>
      </c>
      <c r="AX515" s="13" t="s">
        <v>73</v>
      </c>
      <c r="AY515" s="158" t="s">
        <v>180</v>
      </c>
    </row>
    <row r="516" spans="2:65" s="13" customFormat="1" ht="11.25">
      <c r="B516" s="157"/>
      <c r="D516" s="145" t="s">
        <v>193</v>
      </c>
      <c r="E516" s="158" t="s">
        <v>19</v>
      </c>
      <c r="F516" s="159" t="s">
        <v>1203</v>
      </c>
      <c r="H516" s="160">
        <v>2.73</v>
      </c>
      <c r="I516" s="161"/>
      <c r="L516" s="157"/>
      <c r="M516" s="162"/>
      <c r="T516" s="163"/>
      <c r="AT516" s="158" t="s">
        <v>193</v>
      </c>
      <c r="AU516" s="158" t="s">
        <v>83</v>
      </c>
      <c r="AV516" s="13" t="s">
        <v>83</v>
      </c>
      <c r="AW516" s="13" t="s">
        <v>35</v>
      </c>
      <c r="AX516" s="13" t="s">
        <v>73</v>
      </c>
      <c r="AY516" s="158" t="s">
        <v>180</v>
      </c>
    </row>
    <row r="517" spans="2:65" s="13" customFormat="1" ht="11.25">
      <c r="B517" s="157"/>
      <c r="D517" s="145" t="s">
        <v>193</v>
      </c>
      <c r="E517" s="158" t="s">
        <v>19</v>
      </c>
      <c r="F517" s="159" t="s">
        <v>1204</v>
      </c>
      <c r="H517" s="160">
        <v>50.94</v>
      </c>
      <c r="I517" s="161"/>
      <c r="L517" s="157"/>
      <c r="M517" s="162"/>
      <c r="T517" s="163"/>
      <c r="AT517" s="158" t="s">
        <v>193</v>
      </c>
      <c r="AU517" s="158" t="s">
        <v>83</v>
      </c>
      <c r="AV517" s="13" t="s">
        <v>83</v>
      </c>
      <c r="AW517" s="13" t="s">
        <v>35</v>
      </c>
      <c r="AX517" s="13" t="s">
        <v>73</v>
      </c>
      <c r="AY517" s="158" t="s">
        <v>180</v>
      </c>
    </row>
    <row r="518" spans="2:65" s="14" customFormat="1" ht="11.25">
      <c r="B518" s="164"/>
      <c r="D518" s="145" t="s">
        <v>193</v>
      </c>
      <c r="E518" s="165" t="s">
        <v>19</v>
      </c>
      <c r="F518" s="166" t="s">
        <v>264</v>
      </c>
      <c r="H518" s="167">
        <v>76.05</v>
      </c>
      <c r="I518" s="168"/>
      <c r="L518" s="164"/>
      <c r="M518" s="169"/>
      <c r="T518" s="170"/>
      <c r="AT518" s="165" t="s">
        <v>193</v>
      </c>
      <c r="AU518" s="165" t="s">
        <v>83</v>
      </c>
      <c r="AV518" s="14" t="s">
        <v>187</v>
      </c>
      <c r="AW518" s="14" t="s">
        <v>35</v>
      </c>
      <c r="AX518" s="14" t="s">
        <v>81</v>
      </c>
      <c r="AY518" s="165" t="s">
        <v>180</v>
      </c>
    </row>
    <row r="519" spans="2:65" s="1" customFormat="1" ht="24.2" customHeight="1">
      <c r="B519" s="33"/>
      <c r="C519" s="171" t="s">
        <v>703</v>
      </c>
      <c r="D519" s="171" t="s">
        <v>353</v>
      </c>
      <c r="E519" s="172" t="s">
        <v>534</v>
      </c>
      <c r="F519" s="173" t="s">
        <v>535</v>
      </c>
      <c r="G519" s="174" t="s">
        <v>257</v>
      </c>
      <c r="H519" s="175">
        <v>79.852999999999994</v>
      </c>
      <c r="I519" s="176"/>
      <c r="J519" s="177">
        <f>ROUND(I519*H519,2)</f>
        <v>0</v>
      </c>
      <c r="K519" s="173" t="s">
        <v>186</v>
      </c>
      <c r="L519" s="178"/>
      <c r="M519" s="179" t="s">
        <v>19</v>
      </c>
      <c r="N519" s="180" t="s">
        <v>44</v>
      </c>
      <c r="P519" s="141">
        <f>O519*H519</f>
        <v>0</v>
      </c>
      <c r="Q519" s="141">
        <v>4.1000000000000003E-3</v>
      </c>
      <c r="R519" s="141">
        <f>Q519*H519</f>
        <v>0.3273973</v>
      </c>
      <c r="S519" s="141">
        <v>0</v>
      </c>
      <c r="T519" s="142">
        <f>S519*H519</f>
        <v>0</v>
      </c>
      <c r="AR519" s="143" t="s">
        <v>466</v>
      </c>
      <c r="AT519" s="143" t="s">
        <v>353</v>
      </c>
      <c r="AU519" s="143" t="s">
        <v>83</v>
      </c>
      <c r="AY519" s="18" t="s">
        <v>180</v>
      </c>
      <c r="BE519" s="144">
        <f>IF(N519="základní",J519,0)</f>
        <v>0</v>
      </c>
      <c r="BF519" s="144">
        <f>IF(N519="snížená",J519,0)</f>
        <v>0</v>
      </c>
      <c r="BG519" s="144">
        <f>IF(N519="zákl. přenesená",J519,0)</f>
        <v>0</v>
      </c>
      <c r="BH519" s="144">
        <f>IF(N519="sníž. přenesená",J519,0)</f>
        <v>0</v>
      </c>
      <c r="BI519" s="144">
        <f>IF(N519="nulová",J519,0)</f>
        <v>0</v>
      </c>
      <c r="BJ519" s="18" t="s">
        <v>81</v>
      </c>
      <c r="BK519" s="144">
        <f>ROUND(I519*H519,2)</f>
        <v>0</v>
      </c>
      <c r="BL519" s="18" t="s">
        <v>309</v>
      </c>
      <c r="BM519" s="143" t="s">
        <v>536</v>
      </c>
    </row>
    <row r="520" spans="2:65" s="1" customFormat="1" ht="19.5">
      <c r="B520" s="33"/>
      <c r="D520" s="145" t="s">
        <v>189</v>
      </c>
      <c r="F520" s="146" t="s">
        <v>535</v>
      </c>
      <c r="I520" s="147"/>
      <c r="L520" s="33"/>
      <c r="M520" s="148"/>
      <c r="T520" s="54"/>
      <c r="AT520" s="18" t="s">
        <v>189</v>
      </c>
      <c r="AU520" s="18" t="s">
        <v>83</v>
      </c>
    </row>
    <row r="521" spans="2:65" s="13" customFormat="1" ht="11.25">
      <c r="B521" s="157"/>
      <c r="D521" s="145" t="s">
        <v>193</v>
      </c>
      <c r="F521" s="159" t="s">
        <v>1359</v>
      </c>
      <c r="H521" s="160">
        <v>79.852999999999994</v>
      </c>
      <c r="I521" s="161"/>
      <c r="L521" s="157"/>
      <c r="M521" s="162"/>
      <c r="T521" s="163"/>
      <c r="AT521" s="158" t="s">
        <v>193</v>
      </c>
      <c r="AU521" s="158" t="s">
        <v>83</v>
      </c>
      <c r="AV521" s="13" t="s">
        <v>83</v>
      </c>
      <c r="AW521" s="13" t="s">
        <v>4</v>
      </c>
      <c r="AX521" s="13" t="s">
        <v>81</v>
      </c>
      <c r="AY521" s="158" t="s">
        <v>180</v>
      </c>
    </row>
    <row r="522" spans="2:65" s="1" customFormat="1" ht="33" customHeight="1">
      <c r="B522" s="33"/>
      <c r="C522" s="132" t="s">
        <v>709</v>
      </c>
      <c r="D522" s="132" t="s">
        <v>182</v>
      </c>
      <c r="E522" s="133" t="s">
        <v>539</v>
      </c>
      <c r="F522" s="134" t="s">
        <v>540</v>
      </c>
      <c r="G522" s="135" t="s">
        <v>225</v>
      </c>
      <c r="H522" s="136">
        <v>0.32700000000000001</v>
      </c>
      <c r="I522" s="137"/>
      <c r="J522" s="138">
        <f>ROUND(I522*H522,2)</f>
        <v>0</v>
      </c>
      <c r="K522" s="134" t="s">
        <v>186</v>
      </c>
      <c r="L522" s="33"/>
      <c r="M522" s="139" t="s">
        <v>19</v>
      </c>
      <c r="N522" s="140" t="s">
        <v>44</v>
      </c>
      <c r="P522" s="141">
        <f>O522*H522</f>
        <v>0</v>
      </c>
      <c r="Q522" s="141">
        <v>0</v>
      </c>
      <c r="R522" s="141">
        <f>Q522*H522</f>
        <v>0</v>
      </c>
      <c r="S522" s="141">
        <v>0</v>
      </c>
      <c r="T522" s="142">
        <f>S522*H522</f>
        <v>0</v>
      </c>
      <c r="AR522" s="143" t="s">
        <v>309</v>
      </c>
      <c r="AT522" s="143" t="s">
        <v>182</v>
      </c>
      <c r="AU522" s="143" t="s">
        <v>83</v>
      </c>
      <c r="AY522" s="18" t="s">
        <v>180</v>
      </c>
      <c r="BE522" s="144">
        <f>IF(N522="základní",J522,0)</f>
        <v>0</v>
      </c>
      <c r="BF522" s="144">
        <f>IF(N522="snížená",J522,0)</f>
        <v>0</v>
      </c>
      <c r="BG522" s="144">
        <f>IF(N522="zákl. přenesená",J522,0)</f>
        <v>0</v>
      </c>
      <c r="BH522" s="144">
        <f>IF(N522="sníž. přenesená",J522,0)</f>
        <v>0</v>
      </c>
      <c r="BI522" s="144">
        <f>IF(N522="nulová",J522,0)</f>
        <v>0</v>
      </c>
      <c r="BJ522" s="18" t="s">
        <v>81</v>
      </c>
      <c r="BK522" s="144">
        <f>ROUND(I522*H522,2)</f>
        <v>0</v>
      </c>
      <c r="BL522" s="18" t="s">
        <v>309</v>
      </c>
      <c r="BM522" s="143" t="s">
        <v>541</v>
      </c>
    </row>
    <row r="523" spans="2:65" s="1" customFormat="1" ht="29.25">
      <c r="B523" s="33"/>
      <c r="D523" s="145" t="s">
        <v>189</v>
      </c>
      <c r="F523" s="146" t="s">
        <v>542</v>
      </c>
      <c r="I523" s="147"/>
      <c r="L523" s="33"/>
      <c r="M523" s="148"/>
      <c r="T523" s="54"/>
      <c r="AT523" s="18" t="s">
        <v>189</v>
      </c>
      <c r="AU523" s="18" t="s">
        <v>83</v>
      </c>
    </row>
    <row r="524" spans="2:65" s="1" customFormat="1" ht="11.25">
      <c r="B524" s="33"/>
      <c r="D524" s="149" t="s">
        <v>191</v>
      </c>
      <c r="F524" s="150" t="s">
        <v>543</v>
      </c>
      <c r="I524" s="147"/>
      <c r="L524" s="33"/>
      <c r="M524" s="148"/>
      <c r="T524" s="54"/>
      <c r="AT524" s="18" t="s">
        <v>191</v>
      </c>
      <c r="AU524" s="18" t="s">
        <v>83</v>
      </c>
    </row>
    <row r="525" spans="2:65" s="11" customFormat="1" ht="22.9" customHeight="1">
      <c r="B525" s="120"/>
      <c r="D525" s="121" t="s">
        <v>72</v>
      </c>
      <c r="E525" s="130" t="s">
        <v>1360</v>
      </c>
      <c r="F525" s="130" t="s">
        <v>1361</v>
      </c>
      <c r="I525" s="123"/>
      <c r="J525" s="131">
        <f>BK525</f>
        <v>0</v>
      </c>
      <c r="L525" s="120"/>
      <c r="M525" s="125"/>
      <c r="P525" s="126">
        <f>SUM(P526:P530)</f>
        <v>0</v>
      </c>
      <c r="R525" s="126">
        <f>SUM(R526:R530)</f>
        <v>0</v>
      </c>
      <c r="T525" s="127">
        <f>SUM(T526:T530)</f>
        <v>0.68323999999999996</v>
      </c>
      <c r="AR525" s="121" t="s">
        <v>83</v>
      </c>
      <c r="AT525" s="128" t="s">
        <v>72</v>
      </c>
      <c r="AU525" s="128" t="s">
        <v>81</v>
      </c>
      <c r="AY525" s="121" t="s">
        <v>180</v>
      </c>
      <c r="BK525" s="129">
        <f>SUM(BK526:BK530)</f>
        <v>0</v>
      </c>
    </row>
    <row r="526" spans="2:65" s="1" customFormat="1" ht="24.2" customHeight="1">
      <c r="B526" s="33"/>
      <c r="C526" s="132" t="s">
        <v>714</v>
      </c>
      <c r="D526" s="132" t="s">
        <v>182</v>
      </c>
      <c r="E526" s="133" t="s">
        <v>1362</v>
      </c>
      <c r="F526" s="134" t="s">
        <v>1363</v>
      </c>
      <c r="G526" s="135" t="s">
        <v>257</v>
      </c>
      <c r="H526" s="136">
        <v>22.04</v>
      </c>
      <c r="I526" s="137"/>
      <c r="J526" s="138">
        <f>ROUND(I526*H526,2)</f>
        <v>0</v>
      </c>
      <c r="K526" s="134" t="s">
        <v>19</v>
      </c>
      <c r="L526" s="33"/>
      <c r="M526" s="139" t="s">
        <v>19</v>
      </c>
      <c r="N526" s="140" t="s">
        <v>44</v>
      </c>
      <c r="P526" s="141">
        <f>O526*H526</f>
        <v>0</v>
      </c>
      <c r="Q526" s="141">
        <v>0</v>
      </c>
      <c r="R526" s="141">
        <f>Q526*H526</f>
        <v>0</v>
      </c>
      <c r="S526" s="141">
        <v>3.1E-2</v>
      </c>
      <c r="T526" s="142">
        <f>S526*H526</f>
        <v>0.68323999999999996</v>
      </c>
      <c r="AR526" s="143" t="s">
        <v>309</v>
      </c>
      <c r="AT526" s="143" t="s">
        <v>182</v>
      </c>
      <c r="AU526" s="143" t="s">
        <v>83</v>
      </c>
      <c r="AY526" s="18" t="s">
        <v>180</v>
      </c>
      <c r="BE526" s="144">
        <f>IF(N526="základní",J526,0)</f>
        <v>0</v>
      </c>
      <c r="BF526" s="144">
        <f>IF(N526="snížená",J526,0)</f>
        <v>0</v>
      </c>
      <c r="BG526" s="144">
        <f>IF(N526="zákl. přenesená",J526,0)</f>
        <v>0</v>
      </c>
      <c r="BH526" s="144">
        <f>IF(N526="sníž. přenesená",J526,0)</f>
        <v>0</v>
      </c>
      <c r="BI526" s="144">
        <f>IF(N526="nulová",J526,0)</f>
        <v>0</v>
      </c>
      <c r="BJ526" s="18" t="s">
        <v>81</v>
      </c>
      <c r="BK526" s="144">
        <f>ROUND(I526*H526,2)</f>
        <v>0</v>
      </c>
      <c r="BL526" s="18" t="s">
        <v>309</v>
      </c>
      <c r="BM526" s="143" t="s">
        <v>1364</v>
      </c>
    </row>
    <row r="527" spans="2:65" s="1" customFormat="1" ht="19.5">
      <c r="B527" s="33"/>
      <c r="D527" s="145" t="s">
        <v>189</v>
      </c>
      <c r="F527" s="146" t="s">
        <v>1363</v>
      </c>
      <c r="I527" s="147"/>
      <c r="L527" s="33"/>
      <c r="M527" s="148"/>
      <c r="T527" s="54"/>
      <c r="AT527" s="18" t="s">
        <v>189</v>
      </c>
      <c r="AU527" s="18" t="s">
        <v>83</v>
      </c>
    </row>
    <row r="528" spans="2:65" s="1" customFormat="1" ht="29.25">
      <c r="B528" s="33"/>
      <c r="D528" s="145" t="s">
        <v>477</v>
      </c>
      <c r="F528" s="181" t="s">
        <v>1365</v>
      </c>
      <c r="I528" s="147"/>
      <c r="L528" s="33"/>
      <c r="M528" s="148"/>
      <c r="T528" s="54"/>
      <c r="AT528" s="18" t="s">
        <v>477</v>
      </c>
      <c r="AU528" s="18" t="s">
        <v>83</v>
      </c>
    </row>
    <row r="529" spans="2:65" s="12" customFormat="1" ht="22.5">
      <c r="B529" s="151"/>
      <c r="D529" s="145" t="s">
        <v>193</v>
      </c>
      <c r="E529" s="152" t="s">
        <v>19</v>
      </c>
      <c r="F529" s="153" t="s">
        <v>1356</v>
      </c>
      <c r="H529" s="152" t="s">
        <v>19</v>
      </c>
      <c r="I529" s="154"/>
      <c r="L529" s="151"/>
      <c r="M529" s="155"/>
      <c r="T529" s="156"/>
      <c r="AT529" s="152" t="s">
        <v>193</v>
      </c>
      <c r="AU529" s="152" t="s">
        <v>83</v>
      </c>
      <c r="AV529" s="12" t="s">
        <v>81</v>
      </c>
      <c r="AW529" s="12" t="s">
        <v>35</v>
      </c>
      <c r="AX529" s="12" t="s">
        <v>73</v>
      </c>
      <c r="AY529" s="152" t="s">
        <v>180</v>
      </c>
    </row>
    <row r="530" spans="2:65" s="13" customFormat="1" ht="11.25">
      <c r="B530" s="157"/>
      <c r="D530" s="145" t="s">
        <v>193</v>
      </c>
      <c r="E530" s="158" t="s">
        <v>19</v>
      </c>
      <c r="F530" s="159" t="s">
        <v>1357</v>
      </c>
      <c r="H530" s="160">
        <v>22.04</v>
      </c>
      <c r="I530" s="161"/>
      <c r="L530" s="157"/>
      <c r="M530" s="162"/>
      <c r="T530" s="163"/>
      <c r="AT530" s="158" t="s">
        <v>193</v>
      </c>
      <c r="AU530" s="158" t="s">
        <v>83</v>
      </c>
      <c r="AV530" s="13" t="s">
        <v>83</v>
      </c>
      <c r="AW530" s="13" t="s">
        <v>35</v>
      </c>
      <c r="AX530" s="13" t="s">
        <v>81</v>
      </c>
      <c r="AY530" s="158" t="s">
        <v>180</v>
      </c>
    </row>
    <row r="531" spans="2:65" s="11" customFormat="1" ht="22.9" customHeight="1">
      <c r="B531" s="120"/>
      <c r="D531" s="121" t="s">
        <v>72</v>
      </c>
      <c r="E531" s="130" t="s">
        <v>544</v>
      </c>
      <c r="F531" s="130" t="s">
        <v>545</v>
      </c>
      <c r="I531" s="123"/>
      <c r="J531" s="131">
        <f>BK531</f>
        <v>0</v>
      </c>
      <c r="L531" s="120"/>
      <c r="M531" s="125"/>
      <c r="P531" s="126">
        <f>SUM(P532:P551)</f>
        <v>0</v>
      </c>
      <c r="R531" s="126">
        <f>SUM(R532:R551)</f>
        <v>4.1616440000000008</v>
      </c>
      <c r="T531" s="127">
        <f>SUM(T532:T551)</f>
        <v>0</v>
      </c>
      <c r="AR531" s="121" t="s">
        <v>83</v>
      </c>
      <c r="AT531" s="128" t="s">
        <v>72</v>
      </c>
      <c r="AU531" s="128" t="s">
        <v>81</v>
      </c>
      <c r="AY531" s="121" t="s">
        <v>180</v>
      </c>
      <c r="BK531" s="129">
        <f>SUM(BK532:BK551)</f>
        <v>0</v>
      </c>
    </row>
    <row r="532" spans="2:65" s="1" customFormat="1" ht="24.2" customHeight="1">
      <c r="B532" s="33"/>
      <c r="C532" s="132" t="s">
        <v>720</v>
      </c>
      <c r="D532" s="132" t="s">
        <v>182</v>
      </c>
      <c r="E532" s="133" t="s">
        <v>547</v>
      </c>
      <c r="F532" s="134" t="s">
        <v>548</v>
      </c>
      <c r="G532" s="135" t="s">
        <v>257</v>
      </c>
      <c r="H532" s="136">
        <v>198.36</v>
      </c>
      <c r="I532" s="137"/>
      <c r="J532" s="138">
        <f>ROUND(I532*H532,2)</f>
        <v>0</v>
      </c>
      <c r="K532" s="134" t="s">
        <v>186</v>
      </c>
      <c r="L532" s="33"/>
      <c r="M532" s="139" t="s">
        <v>19</v>
      </c>
      <c r="N532" s="140" t="s">
        <v>44</v>
      </c>
      <c r="P532" s="141">
        <f>O532*H532</f>
        <v>0</v>
      </c>
      <c r="Q532" s="141">
        <v>1.4500000000000001E-2</v>
      </c>
      <c r="R532" s="141">
        <f>Q532*H532</f>
        <v>2.8762200000000004</v>
      </c>
      <c r="S532" s="141">
        <v>0</v>
      </c>
      <c r="T532" s="142">
        <f>S532*H532</f>
        <v>0</v>
      </c>
      <c r="AR532" s="143" t="s">
        <v>309</v>
      </c>
      <c r="AT532" s="143" t="s">
        <v>182</v>
      </c>
      <c r="AU532" s="143" t="s">
        <v>83</v>
      </c>
      <c r="AY532" s="18" t="s">
        <v>180</v>
      </c>
      <c r="BE532" s="144">
        <f>IF(N532="základní",J532,0)</f>
        <v>0</v>
      </c>
      <c r="BF532" s="144">
        <f>IF(N532="snížená",J532,0)</f>
        <v>0</v>
      </c>
      <c r="BG532" s="144">
        <f>IF(N532="zákl. přenesená",J532,0)</f>
        <v>0</v>
      </c>
      <c r="BH532" s="144">
        <f>IF(N532="sníž. přenesená",J532,0)</f>
        <v>0</v>
      </c>
      <c r="BI532" s="144">
        <f>IF(N532="nulová",J532,0)</f>
        <v>0</v>
      </c>
      <c r="BJ532" s="18" t="s">
        <v>81</v>
      </c>
      <c r="BK532" s="144">
        <f>ROUND(I532*H532,2)</f>
        <v>0</v>
      </c>
      <c r="BL532" s="18" t="s">
        <v>309</v>
      </c>
      <c r="BM532" s="143" t="s">
        <v>549</v>
      </c>
    </row>
    <row r="533" spans="2:65" s="1" customFormat="1" ht="29.25">
      <c r="B533" s="33"/>
      <c r="D533" s="145" t="s">
        <v>189</v>
      </c>
      <c r="F533" s="146" t="s">
        <v>550</v>
      </c>
      <c r="I533" s="147"/>
      <c r="L533" s="33"/>
      <c r="M533" s="148"/>
      <c r="T533" s="54"/>
      <c r="AT533" s="18" t="s">
        <v>189</v>
      </c>
      <c r="AU533" s="18" t="s">
        <v>83</v>
      </c>
    </row>
    <row r="534" spans="2:65" s="1" customFormat="1" ht="11.25">
      <c r="B534" s="33"/>
      <c r="D534" s="149" t="s">
        <v>191</v>
      </c>
      <c r="F534" s="150" t="s">
        <v>551</v>
      </c>
      <c r="I534" s="147"/>
      <c r="L534" s="33"/>
      <c r="M534" s="148"/>
      <c r="T534" s="54"/>
      <c r="AT534" s="18" t="s">
        <v>191</v>
      </c>
      <c r="AU534" s="18" t="s">
        <v>83</v>
      </c>
    </row>
    <row r="535" spans="2:65" s="1" customFormat="1" ht="19.5">
      <c r="B535" s="33"/>
      <c r="D535" s="145" t="s">
        <v>477</v>
      </c>
      <c r="F535" s="181" t="s">
        <v>552</v>
      </c>
      <c r="I535" s="147"/>
      <c r="L535" s="33"/>
      <c r="M535" s="148"/>
      <c r="T535" s="54"/>
      <c r="AT535" s="18" t="s">
        <v>477</v>
      </c>
      <c r="AU535" s="18" t="s">
        <v>83</v>
      </c>
    </row>
    <row r="536" spans="2:65" s="12" customFormat="1" ht="11.25">
      <c r="B536" s="151"/>
      <c r="D536" s="145" t="s">
        <v>193</v>
      </c>
      <c r="E536" s="152" t="s">
        <v>19</v>
      </c>
      <c r="F536" s="153" t="s">
        <v>1117</v>
      </c>
      <c r="H536" s="152" t="s">
        <v>19</v>
      </c>
      <c r="I536" s="154"/>
      <c r="L536" s="151"/>
      <c r="M536" s="155"/>
      <c r="T536" s="156"/>
      <c r="AT536" s="152" t="s">
        <v>193</v>
      </c>
      <c r="AU536" s="152" t="s">
        <v>83</v>
      </c>
      <c r="AV536" s="12" t="s">
        <v>81</v>
      </c>
      <c r="AW536" s="12" t="s">
        <v>35</v>
      </c>
      <c r="AX536" s="12" t="s">
        <v>73</v>
      </c>
      <c r="AY536" s="152" t="s">
        <v>180</v>
      </c>
    </row>
    <row r="537" spans="2:65" s="13" customFormat="1" ht="22.5">
      <c r="B537" s="157"/>
      <c r="D537" s="145" t="s">
        <v>193</v>
      </c>
      <c r="E537" s="158" t="s">
        <v>19</v>
      </c>
      <c r="F537" s="159" t="s">
        <v>1366</v>
      </c>
      <c r="H537" s="160">
        <v>198.36</v>
      </c>
      <c r="I537" s="161"/>
      <c r="L537" s="157"/>
      <c r="M537" s="162"/>
      <c r="T537" s="163"/>
      <c r="AT537" s="158" t="s">
        <v>193</v>
      </c>
      <c r="AU537" s="158" t="s">
        <v>83</v>
      </c>
      <c r="AV537" s="13" t="s">
        <v>83</v>
      </c>
      <c r="AW537" s="13" t="s">
        <v>35</v>
      </c>
      <c r="AX537" s="13" t="s">
        <v>73</v>
      </c>
      <c r="AY537" s="158" t="s">
        <v>180</v>
      </c>
    </row>
    <row r="538" spans="2:65" s="14" customFormat="1" ht="11.25">
      <c r="B538" s="164"/>
      <c r="D538" s="145" t="s">
        <v>193</v>
      </c>
      <c r="E538" s="165" t="s">
        <v>19</v>
      </c>
      <c r="F538" s="166" t="s">
        <v>264</v>
      </c>
      <c r="H538" s="167">
        <v>198.36</v>
      </c>
      <c r="I538" s="168"/>
      <c r="L538" s="164"/>
      <c r="M538" s="169"/>
      <c r="T538" s="170"/>
      <c r="AT538" s="165" t="s">
        <v>193</v>
      </c>
      <c r="AU538" s="165" t="s">
        <v>83</v>
      </c>
      <c r="AV538" s="14" t="s">
        <v>187</v>
      </c>
      <c r="AW538" s="14" t="s">
        <v>35</v>
      </c>
      <c r="AX538" s="14" t="s">
        <v>81</v>
      </c>
      <c r="AY538" s="165" t="s">
        <v>180</v>
      </c>
    </row>
    <row r="539" spans="2:65" s="1" customFormat="1" ht="24.2" customHeight="1">
      <c r="B539" s="33"/>
      <c r="C539" s="132" t="s">
        <v>727</v>
      </c>
      <c r="D539" s="132" t="s">
        <v>182</v>
      </c>
      <c r="E539" s="133" t="s">
        <v>1367</v>
      </c>
      <c r="F539" s="134" t="s">
        <v>1368</v>
      </c>
      <c r="G539" s="135" t="s">
        <v>257</v>
      </c>
      <c r="H539" s="136">
        <v>34</v>
      </c>
      <c r="I539" s="137"/>
      <c r="J539" s="138">
        <f>ROUND(I539*H539,2)</f>
        <v>0</v>
      </c>
      <c r="K539" s="134" t="s">
        <v>186</v>
      </c>
      <c r="L539" s="33"/>
      <c r="M539" s="139" t="s">
        <v>19</v>
      </c>
      <c r="N539" s="140" t="s">
        <v>44</v>
      </c>
      <c r="P539" s="141">
        <f>O539*H539</f>
        <v>0</v>
      </c>
      <c r="Q539" s="141">
        <v>1.8069999999999999E-2</v>
      </c>
      <c r="R539" s="141">
        <f>Q539*H539</f>
        <v>0.61437999999999993</v>
      </c>
      <c r="S539" s="141">
        <v>0</v>
      </c>
      <c r="T539" s="142">
        <f>S539*H539</f>
        <v>0</v>
      </c>
      <c r="AR539" s="143" t="s">
        <v>309</v>
      </c>
      <c r="AT539" s="143" t="s">
        <v>182</v>
      </c>
      <c r="AU539" s="143" t="s">
        <v>83</v>
      </c>
      <c r="AY539" s="18" t="s">
        <v>180</v>
      </c>
      <c r="BE539" s="144">
        <f>IF(N539="základní",J539,0)</f>
        <v>0</v>
      </c>
      <c r="BF539" s="144">
        <f>IF(N539="snížená",J539,0)</f>
        <v>0</v>
      </c>
      <c r="BG539" s="144">
        <f>IF(N539="zákl. přenesená",J539,0)</f>
        <v>0</v>
      </c>
      <c r="BH539" s="144">
        <f>IF(N539="sníž. přenesená",J539,0)</f>
        <v>0</v>
      </c>
      <c r="BI539" s="144">
        <f>IF(N539="nulová",J539,0)</f>
        <v>0</v>
      </c>
      <c r="BJ539" s="18" t="s">
        <v>81</v>
      </c>
      <c r="BK539" s="144">
        <f>ROUND(I539*H539,2)</f>
        <v>0</v>
      </c>
      <c r="BL539" s="18" t="s">
        <v>309</v>
      </c>
      <c r="BM539" s="143" t="s">
        <v>1369</v>
      </c>
    </row>
    <row r="540" spans="2:65" s="1" customFormat="1" ht="29.25">
      <c r="B540" s="33"/>
      <c r="D540" s="145" t="s">
        <v>189</v>
      </c>
      <c r="F540" s="146" t="s">
        <v>1370</v>
      </c>
      <c r="I540" s="147"/>
      <c r="L540" s="33"/>
      <c r="M540" s="148"/>
      <c r="T540" s="54"/>
      <c r="AT540" s="18" t="s">
        <v>189</v>
      </c>
      <c r="AU540" s="18" t="s">
        <v>83</v>
      </c>
    </row>
    <row r="541" spans="2:65" s="1" customFormat="1" ht="11.25">
      <c r="B541" s="33"/>
      <c r="D541" s="149" t="s">
        <v>191</v>
      </c>
      <c r="F541" s="150" t="s">
        <v>1371</v>
      </c>
      <c r="I541" s="147"/>
      <c r="L541" s="33"/>
      <c r="M541" s="148"/>
      <c r="T541" s="54"/>
      <c r="AT541" s="18" t="s">
        <v>191</v>
      </c>
      <c r="AU541" s="18" t="s">
        <v>83</v>
      </c>
    </row>
    <row r="542" spans="2:65" s="12" customFormat="1" ht="33.75">
      <c r="B542" s="151"/>
      <c r="D542" s="145" t="s">
        <v>193</v>
      </c>
      <c r="E542" s="152" t="s">
        <v>19</v>
      </c>
      <c r="F542" s="153" t="s">
        <v>1372</v>
      </c>
      <c r="H542" s="152" t="s">
        <v>19</v>
      </c>
      <c r="I542" s="154"/>
      <c r="L542" s="151"/>
      <c r="M542" s="155"/>
      <c r="T542" s="156"/>
      <c r="AT542" s="152" t="s">
        <v>193</v>
      </c>
      <c r="AU542" s="152" t="s">
        <v>83</v>
      </c>
      <c r="AV542" s="12" t="s">
        <v>81</v>
      </c>
      <c r="AW542" s="12" t="s">
        <v>35</v>
      </c>
      <c r="AX542" s="12" t="s">
        <v>73</v>
      </c>
      <c r="AY542" s="152" t="s">
        <v>180</v>
      </c>
    </row>
    <row r="543" spans="2:65" s="13" customFormat="1" ht="11.25">
      <c r="B543" s="157"/>
      <c r="D543" s="145" t="s">
        <v>193</v>
      </c>
      <c r="E543" s="158" t="s">
        <v>19</v>
      </c>
      <c r="F543" s="159" t="s">
        <v>1373</v>
      </c>
      <c r="H543" s="160">
        <v>34</v>
      </c>
      <c r="I543" s="161"/>
      <c r="L543" s="157"/>
      <c r="M543" s="162"/>
      <c r="T543" s="163"/>
      <c r="AT543" s="158" t="s">
        <v>193</v>
      </c>
      <c r="AU543" s="158" t="s">
        <v>83</v>
      </c>
      <c r="AV543" s="13" t="s">
        <v>83</v>
      </c>
      <c r="AW543" s="13" t="s">
        <v>35</v>
      </c>
      <c r="AX543" s="13" t="s">
        <v>81</v>
      </c>
      <c r="AY543" s="158" t="s">
        <v>180</v>
      </c>
    </row>
    <row r="544" spans="2:65" s="1" customFormat="1" ht="33" customHeight="1">
      <c r="B544" s="33"/>
      <c r="C544" s="132" t="s">
        <v>735</v>
      </c>
      <c r="D544" s="132" t="s">
        <v>182</v>
      </c>
      <c r="E544" s="133" t="s">
        <v>1374</v>
      </c>
      <c r="F544" s="134" t="s">
        <v>1375</v>
      </c>
      <c r="G544" s="135" t="s">
        <v>257</v>
      </c>
      <c r="H544" s="136">
        <v>40.4</v>
      </c>
      <c r="I544" s="137"/>
      <c r="J544" s="138">
        <f>ROUND(I544*H544,2)</f>
        <v>0</v>
      </c>
      <c r="K544" s="134" t="s">
        <v>186</v>
      </c>
      <c r="L544" s="33"/>
      <c r="M544" s="139" t="s">
        <v>19</v>
      </c>
      <c r="N544" s="140" t="s">
        <v>44</v>
      </c>
      <c r="P544" s="141">
        <f>O544*H544</f>
        <v>0</v>
      </c>
      <c r="Q544" s="141">
        <v>1.661E-2</v>
      </c>
      <c r="R544" s="141">
        <f>Q544*H544</f>
        <v>0.67104399999999997</v>
      </c>
      <c r="S544" s="141">
        <v>0</v>
      </c>
      <c r="T544" s="142">
        <f>S544*H544</f>
        <v>0</v>
      </c>
      <c r="AR544" s="143" t="s">
        <v>187</v>
      </c>
      <c r="AT544" s="143" t="s">
        <v>182</v>
      </c>
      <c r="AU544" s="143" t="s">
        <v>83</v>
      </c>
      <c r="AY544" s="18" t="s">
        <v>180</v>
      </c>
      <c r="BE544" s="144">
        <f>IF(N544="základní",J544,0)</f>
        <v>0</v>
      </c>
      <c r="BF544" s="144">
        <f>IF(N544="snížená",J544,0)</f>
        <v>0</v>
      </c>
      <c r="BG544" s="144">
        <f>IF(N544="zákl. přenesená",J544,0)</f>
        <v>0</v>
      </c>
      <c r="BH544" s="144">
        <f>IF(N544="sníž. přenesená",J544,0)</f>
        <v>0</v>
      </c>
      <c r="BI544" s="144">
        <f>IF(N544="nulová",J544,0)</f>
        <v>0</v>
      </c>
      <c r="BJ544" s="18" t="s">
        <v>81</v>
      </c>
      <c r="BK544" s="144">
        <f>ROUND(I544*H544,2)</f>
        <v>0</v>
      </c>
      <c r="BL544" s="18" t="s">
        <v>187</v>
      </c>
      <c r="BM544" s="143" t="s">
        <v>1376</v>
      </c>
    </row>
    <row r="545" spans="2:65" s="1" customFormat="1" ht="29.25">
      <c r="B545" s="33"/>
      <c r="D545" s="145" t="s">
        <v>189</v>
      </c>
      <c r="F545" s="146" t="s">
        <v>1377</v>
      </c>
      <c r="I545" s="147"/>
      <c r="L545" s="33"/>
      <c r="M545" s="148"/>
      <c r="T545" s="54"/>
      <c r="AT545" s="18" t="s">
        <v>189</v>
      </c>
      <c r="AU545" s="18" t="s">
        <v>83</v>
      </c>
    </row>
    <row r="546" spans="2:65" s="1" customFormat="1" ht="11.25">
      <c r="B546" s="33"/>
      <c r="D546" s="149" t="s">
        <v>191</v>
      </c>
      <c r="F546" s="150" t="s">
        <v>1378</v>
      </c>
      <c r="I546" s="147"/>
      <c r="L546" s="33"/>
      <c r="M546" s="148"/>
      <c r="T546" s="54"/>
      <c r="AT546" s="18" t="s">
        <v>191</v>
      </c>
      <c r="AU546" s="18" t="s">
        <v>83</v>
      </c>
    </row>
    <row r="547" spans="2:65" s="12" customFormat="1" ht="11.25">
      <c r="B547" s="151"/>
      <c r="D547" s="145" t="s">
        <v>193</v>
      </c>
      <c r="E547" s="152" t="s">
        <v>19</v>
      </c>
      <c r="F547" s="153" t="s">
        <v>1379</v>
      </c>
      <c r="H547" s="152" t="s">
        <v>19</v>
      </c>
      <c r="I547" s="154"/>
      <c r="L547" s="151"/>
      <c r="M547" s="155"/>
      <c r="T547" s="156"/>
      <c r="AT547" s="152" t="s">
        <v>193</v>
      </c>
      <c r="AU547" s="152" t="s">
        <v>83</v>
      </c>
      <c r="AV547" s="12" t="s">
        <v>81</v>
      </c>
      <c r="AW547" s="12" t="s">
        <v>35</v>
      </c>
      <c r="AX547" s="12" t="s">
        <v>73</v>
      </c>
      <c r="AY547" s="152" t="s">
        <v>180</v>
      </c>
    </row>
    <row r="548" spans="2:65" s="13" customFormat="1" ht="11.25">
      <c r="B548" s="157"/>
      <c r="D548" s="145" t="s">
        <v>193</v>
      </c>
      <c r="E548" s="158" t="s">
        <v>19</v>
      </c>
      <c r="F548" s="159" t="s">
        <v>1380</v>
      </c>
      <c r="H548" s="160">
        <v>40.4</v>
      </c>
      <c r="I548" s="161"/>
      <c r="L548" s="157"/>
      <c r="M548" s="162"/>
      <c r="T548" s="163"/>
      <c r="AT548" s="158" t="s">
        <v>193</v>
      </c>
      <c r="AU548" s="158" t="s">
        <v>83</v>
      </c>
      <c r="AV548" s="13" t="s">
        <v>83</v>
      </c>
      <c r="AW548" s="13" t="s">
        <v>35</v>
      </c>
      <c r="AX548" s="13" t="s">
        <v>81</v>
      </c>
      <c r="AY548" s="158" t="s">
        <v>180</v>
      </c>
    </row>
    <row r="549" spans="2:65" s="1" customFormat="1" ht="37.9" customHeight="1">
      <c r="B549" s="33"/>
      <c r="C549" s="132" t="s">
        <v>741</v>
      </c>
      <c r="D549" s="132" t="s">
        <v>182</v>
      </c>
      <c r="E549" s="133" t="s">
        <v>555</v>
      </c>
      <c r="F549" s="134" t="s">
        <v>556</v>
      </c>
      <c r="G549" s="135" t="s">
        <v>225</v>
      </c>
      <c r="H549" s="136">
        <v>3.4910000000000001</v>
      </c>
      <c r="I549" s="137"/>
      <c r="J549" s="138">
        <f>ROUND(I549*H549,2)</f>
        <v>0</v>
      </c>
      <c r="K549" s="134" t="s">
        <v>186</v>
      </c>
      <c r="L549" s="33"/>
      <c r="M549" s="139" t="s">
        <v>19</v>
      </c>
      <c r="N549" s="140" t="s">
        <v>44</v>
      </c>
      <c r="P549" s="141">
        <f>O549*H549</f>
        <v>0</v>
      </c>
      <c r="Q549" s="141">
        <v>0</v>
      </c>
      <c r="R549" s="141">
        <f>Q549*H549</f>
        <v>0</v>
      </c>
      <c r="S549" s="141">
        <v>0</v>
      </c>
      <c r="T549" s="142">
        <f>S549*H549</f>
        <v>0</v>
      </c>
      <c r="AR549" s="143" t="s">
        <v>309</v>
      </c>
      <c r="AT549" s="143" t="s">
        <v>182</v>
      </c>
      <c r="AU549" s="143" t="s">
        <v>83</v>
      </c>
      <c r="AY549" s="18" t="s">
        <v>180</v>
      </c>
      <c r="BE549" s="144">
        <f>IF(N549="základní",J549,0)</f>
        <v>0</v>
      </c>
      <c r="BF549" s="144">
        <f>IF(N549="snížená",J549,0)</f>
        <v>0</v>
      </c>
      <c r="BG549" s="144">
        <f>IF(N549="zákl. přenesená",J549,0)</f>
        <v>0</v>
      </c>
      <c r="BH549" s="144">
        <f>IF(N549="sníž. přenesená",J549,0)</f>
        <v>0</v>
      </c>
      <c r="BI549" s="144">
        <f>IF(N549="nulová",J549,0)</f>
        <v>0</v>
      </c>
      <c r="BJ549" s="18" t="s">
        <v>81</v>
      </c>
      <c r="BK549" s="144">
        <f>ROUND(I549*H549,2)</f>
        <v>0</v>
      </c>
      <c r="BL549" s="18" t="s">
        <v>309</v>
      </c>
      <c r="BM549" s="143" t="s">
        <v>557</v>
      </c>
    </row>
    <row r="550" spans="2:65" s="1" customFormat="1" ht="48.75">
      <c r="B550" s="33"/>
      <c r="D550" s="145" t="s">
        <v>189</v>
      </c>
      <c r="F550" s="146" t="s">
        <v>558</v>
      </c>
      <c r="I550" s="147"/>
      <c r="L550" s="33"/>
      <c r="M550" s="148"/>
      <c r="T550" s="54"/>
      <c r="AT550" s="18" t="s">
        <v>189</v>
      </c>
      <c r="AU550" s="18" t="s">
        <v>83</v>
      </c>
    </row>
    <row r="551" spans="2:65" s="1" customFormat="1" ht="11.25">
      <c r="B551" s="33"/>
      <c r="D551" s="149" t="s">
        <v>191</v>
      </c>
      <c r="F551" s="150" t="s">
        <v>559</v>
      </c>
      <c r="I551" s="147"/>
      <c r="L551" s="33"/>
      <c r="M551" s="148"/>
      <c r="T551" s="54"/>
      <c r="AT551" s="18" t="s">
        <v>191</v>
      </c>
      <c r="AU551" s="18" t="s">
        <v>83</v>
      </c>
    </row>
    <row r="552" spans="2:65" s="11" customFormat="1" ht="22.9" customHeight="1">
      <c r="B552" s="120"/>
      <c r="D552" s="121" t="s">
        <v>72</v>
      </c>
      <c r="E552" s="130" t="s">
        <v>560</v>
      </c>
      <c r="F552" s="130" t="s">
        <v>561</v>
      </c>
      <c r="I552" s="123"/>
      <c r="J552" s="131">
        <f>BK552</f>
        <v>0</v>
      </c>
      <c r="L552" s="120"/>
      <c r="M552" s="125"/>
      <c r="P552" s="126">
        <f>SUM(P553:P665)</f>
        <v>0</v>
      </c>
      <c r="R552" s="126">
        <f>SUM(R553:R665)</f>
        <v>0.73799999999999999</v>
      </c>
      <c r="T552" s="127">
        <f>SUM(T553:T665)</f>
        <v>0.78322799999999992</v>
      </c>
      <c r="AR552" s="121" t="s">
        <v>83</v>
      </c>
      <c r="AT552" s="128" t="s">
        <v>72</v>
      </c>
      <c r="AU552" s="128" t="s">
        <v>81</v>
      </c>
      <c r="AY552" s="121" t="s">
        <v>180</v>
      </c>
      <c r="BK552" s="129">
        <f>SUM(BK553:BK665)</f>
        <v>0</v>
      </c>
    </row>
    <row r="553" spans="2:65" s="1" customFormat="1" ht="24.2" customHeight="1">
      <c r="B553" s="33"/>
      <c r="C553" s="132" t="s">
        <v>747</v>
      </c>
      <c r="D553" s="132" t="s">
        <v>182</v>
      </c>
      <c r="E553" s="133" t="s">
        <v>1381</v>
      </c>
      <c r="F553" s="134" t="s">
        <v>1382</v>
      </c>
      <c r="G553" s="135" t="s">
        <v>257</v>
      </c>
      <c r="H553" s="136">
        <v>7.92</v>
      </c>
      <c r="I553" s="137"/>
      <c r="J553" s="138">
        <f>ROUND(I553*H553,2)</f>
        <v>0</v>
      </c>
      <c r="K553" s="134" t="s">
        <v>186</v>
      </c>
      <c r="L553" s="33"/>
      <c r="M553" s="139" t="s">
        <v>19</v>
      </c>
      <c r="N553" s="140" t="s">
        <v>44</v>
      </c>
      <c r="P553" s="141">
        <f>O553*H553</f>
        <v>0</v>
      </c>
      <c r="Q553" s="141">
        <v>0</v>
      </c>
      <c r="R553" s="141">
        <f>Q553*H553</f>
        <v>0</v>
      </c>
      <c r="S553" s="141">
        <v>2.4649999999999998E-2</v>
      </c>
      <c r="T553" s="142">
        <f>S553*H553</f>
        <v>0.19522799999999998</v>
      </c>
      <c r="AR553" s="143" t="s">
        <v>309</v>
      </c>
      <c r="AT553" s="143" t="s">
        <v>182</v>
      </c>
      <c r="AU553" s="143" t="s">
        <v>83</v>
      </c>
      <c r="AY553" s="18" t="s">
        <v>180</v>
      </c>
      <c r="BE553" s="144">
        <f>IF(N553="základní",J553,0)</f>
        <v>0</v>
      </c>
      <c r="BF553" s="144">
        <f>IF(N553="snížená",J553,0)</f>
        <v>0</v>
      </c>
      <c r="BG553" s="144">
        <f>IF(N553="zákl. přenesená",J553,0)</f>
        <v>0</v>
      </c>
      <c r="BH553" s="144">
        <f>IF(N553="sníž. přenesená",J553,0)</f>
        <v>0</v>
      </c>
      <c r="BI553" s="144">
        <f>IF(N553="nulová",J553,0)</f>
        <v>0</v>
      </c>
      <c r="BJ553" s="18" t="s">
        <v>81</v>
      </c>
      <c r="BK553" s="144">
        <f>ROUND(I553*H553,2)</f>
        <v>0</v>
      </c>
      <c r="BL553" s="18" t="s">
        <v>309</v>
      </c>
      <c r="BM553" s="143" t="s">
        <v>1383</v>
      </c>
    </row>
    <row r="554" spans="2:65" s="1" customFormat="1" ht="11.25">
      <c r="B554" s="33"/>
      <c r="D554" s="145" t="s">
        <v>189</v>
      </c>
      <c r="F554" s="146" t="s">
        <v>1384</v>
      </c>
      <c r="I554" s="147"/>
      <c r="L554" s="33"/>
      <c r="M554" s="148"/>
      <c r="T554" s="54"/>
      <c r="AT554" s="18" t="s">
        <v>189</v>
      </c>
      <c r="AU554" s="18" t="s">
        <v>83</v>
      </c>
    </row>
    <row r="555" spans="2:65" s="1" customFormat="1" ht="11.25">
      <c r="B555" s="33"/>
      <c r="D555" s="149" t="s">
        <v>191</v>
      </c>
      <c r="F555" s="150" t="s">
        <v>1385</v>
      </c>
      <c r="I555" s="147"/>
      <c r="L555" s="33"/>
      <c r="M555" s="148"/>
      <c r="T555" s="54"/>
      <c r="AT555" s="18" t="s">
        <v>191</v>
      </c>
      <c r="AU555" s="18" t="s">
        <v>83</v>
      </c>
    </row>
    <row r="556" spans="2:65" s="12" customFormat="1" ht="11.25">
      <c r="B556" s="151"/>
      <c r="D556" s="145" t="s">
        <v>193</v>
      </c>
      <c r="E556" s="152" t="s">
        <v>19</v>
      </c>
      <c r="F556" s="153" t="s">
        <v>1117</v>
      </c>
      <c r="H556" s="152" t="s">
        <v>19</v>
      </c>
      <c r="I556" s="154"/>
      <c r="L556" s="151"/>
      <c r="M556" s="155"/>
      <c r="T556" s="156"/>
      <c r="AT556" s="152" t="s">
        <v>193</v>
      </c>
      <c r="AU556" s="152" t="s">
        <v>83</v>
      </c>
      <c r="AV556" s="12" t="s">
        <v>81</v>
      </c>
      <c r="AW556" s="12" t="s">
        <v>35</v>
      </c>
      <c r="AX556" s="12" t="s">
        <v>73</v>
      </c>
      <c r="AY556" s="152" t="s">
        <v>180</v>
      </c>
    </row>
    <row r="557" spans="2:65" s="13" customFormat="1" ht="11.25">
      <c r="B557" s="157"/>
      <c r="D557" s="145" t="s">
        <v>193</v>
      </c>
      <c r="E557" s="158" t="s">
        <v>19</v>
      </c>
      <c r="F557" s="159" t="s">
        <v>1386</v>
      </c>
      <c r="H557" s="160">
        <v>7.92</v>
      </c>
      <c r="I557" s="161"/>
      <c r="L557" s="157"/>
      <c r="M557" s="162"/>
      <c r="T557" s="163"/>
      <c r="AT557" s="158" t="s">
        <v>193</v>
      </c>
      <c r="AU557" s="158" t="s">
        <v>83</v>
      </c>
      <c r="AV557" s="13" t="s">
        <v>83</v>
      </c>
      <c r="AW557" s="13" t="s">
        <v>35</v>
      </c>
      <c r="AX557" s="13" t="s">
        <v>81</v>
      </c>
      <c r="AY557" s="158" t="s">
        <v>180</v>
      </c>
    </row>
    <row r="558" spans="2:65" s="1" customFormat="1" ht="24.2" customHeight="1">
      <c r="B558" s="33"/>
      <c r="C558" s="132" t="s">
        <v>755</v>
      </c>
      <c r="D558" s="132" t="s">
        <v>182</v>
      </c>
      <c r="E558" s="133" t="s">
        <v>563</v>
      </c>
      <c r="F558" s="134" t="s">
        <v>564</v>
      </c>
      <c r="G558" s="135" t="s">
        <v>346</v>
      </c>
      <c r="H558" s="136">
        <v>8</v>
      </c>
      <c r="I558" s="137"/>
      <c r="J558" s="138">
        <f>ROUND(I558*H558,2)</f>
        <v>0</v>
      </c>
      <c r="K558" s="134" t="s">
        <v>186</v>
      </c>
      <c r="L558" s="33"/>
      <c r="M558" s="139" t="s">
        <v>19</v>
      </c>
      <c r="N558" s="140" t="s">
        <v>44</v>
      </c>
      <c r="P558" s="141">
        <f>O558*H558</f>
        <v>0</v>
      </c>
      <c r="Q558" s="141">
        <v>0</v>
      </c>
      <c r="R558" s="141">
        <f>Q558*H558</f>
        <v>0</v>
      </c>
      <c r="S558" s="141">
        <v>0</v>
      </c>
      <c r="T558" s="142">
        <f>S558*H558</f>
        <v>0</v>
      </c>
      <c r="AR558" s="143" t="s">
        <v>309</v>
      </c>
      <c r="AT558" s="143" t="s">
        <v>182</v>
      </c>
      <c r="AU558" s="143" t="s">
        <v>83</v>
      </c>
      <c r="AY558" s="18" t="s">
        <v>180</v>
      </c>
      <c r="BE558" s="144">
        <f>IF(N558="základní",J558,0)</f>
        <v>0</v>
      </c>
      <c r="BF558" s="144">
        <f>IF(N558="snížená",J558,0)</f>
        <v>0</v>
      </c>
      <c r="BG558" s="144">
        <f>IF(N558="zákl. přenesená",J558,0)</f>
        <v>0</v>
      </c>
      <c r="BH558" s="144">
        <f>IF(N558="sníž. přenesená",J558,0)</f>
        <v>0</v>
      </c>
      <c r="BI558" s="144">
        <f>IF(N558="nulová",J558,0)</f>
        <v>0</v>
      </c>
      <c r="BJ558" s="18" t="s">
        <v>81</v>
      </c>
      <c r="BK558" s="144">
        <f>ROUND(I558*H558,2)</f>
        <v>0</v>
      </c>
      <c r="BL558" s="18" t="s">
        <v>309</v>
      </c>
      <c r="BM558" s="143" t="s">
        <v>565</v>
      </c>
    </row>
    <row r="559" spans="2:65" s="1" customFormat="1" ht="29.25">
      <c r="B559" s="33"/>
      <c r="D559" s="145" t="s">
        <v>189</v>
      </c>
      <c r="F559" s="146" t="s">
        <v>566</v>
      </c>
      <c r="I559" s="147"/>
      <c r="L559" s="33"/>
      <c r="M559" s="148"/>
      <c r="T559" s="54"/>
      <c r="AT559" s="18" t="s">
        <v>189</v>
      </c>
      <c r="AU559" s="18" t="s">
        <v>83</v>
      </c>
    </row>
    <row r="560" spans="2:65" s="1" customFormat="1" ht="11.25">
      <c r="B560" s="33"/>
      <c r="D560" s="149" t="s">
        <v>191</v>
      </c>
      <c r="F560" s="150" t="s">
        <v>567</v>
      </c>
      <c r="I560" s="147"/>
      <c r="L560" s="33"/>
      <c r="M560" s="148"/>
      <c r="T560" s="54"/>
      <c r="AT560" s="18" t="s">
        <v>191</v>
      </c>
      <c r="AU560" s="18" t="s">
        <v>83</v>
      </c>
    </row>
    <row r="561" spans="2:65" s="1" customFormat="1" ht="19.5">
      <c r="B561" s="33"/>
      <c r="D561" s="145" t="s">
        <v>477</v>
      </c>
      <c r="F561" s="181" t="s">
        <v>568</v>
      </c>
      <c r="I561" s="147"/>
      <c r="L561" s="33"/>
      <c r="M561" s="148"/>
      <c r="T561" s="54"/>
      <c r="AT561" s="18" t="s">
        <v>477</v>
      </c>
      <c r="AU561" s="18" t="s">
        <v>83</v>
      </c>
    </row>
    <row r="562" spans="2:65" s="12" customFormat="1" ht="11.25">
      <c r="B562" s="151"/>
      <c r="D562" s="145" t="s">
        <v>193</v>
      </c>
      <c r="E562" s="152" t="s">
        <v>19</v>
      </c>
      <c r="F562" s="153" t="s">
        <v>286</v>
      </c>
      <c r="H562" s="152" t="s">
        <v>19</v>
      </c>
      <c r="I562" s="154"/>
      <c r="L562" s="151"/>
      <c r="M562" s="155"/>
      <c r="T562" s="156"/>
      <c r="AT562" s="152" t="s">
        <v>193</v>
      </c>
      <c r="AU562" s="152" t="s">
        <v>83</v>
      </c>
      <c r="AV562" s="12" t="s">
        <v>81</v>
      </c>
      <c r="AW562" s="12" t="s">
        <v>35</v>
      </c>
      <c r="AX562" s="12" t="s">
        <v>73</v>
      </c>
      <c r="AY562" s="152" t="s">
        <v>180</v>
      </c>
    </row>
    <row r="563" spans="2:65" s="12" customFormat="1" ht="22.5">
      <c r="B563" s="151"/>
      <c r="D563" s="145" t="s">
        <v>193</v>
      </c>
      <c r="E563" s="152" t="s">
        <v>19</v>
      </c>
      <c r="F563" s="153" t="s">
        <v>1191</v>
      </c>
      <c r="H563" s="152" t="s">
        <v>19</v>
      </c>
      <c r="I563" s="154"/>
      <c r="L563" s="151"/>
      <c r="M563" s="155"/>
      <c r="T563" s="156"/>
      <c r="AT563" s="152" t="s">
        <v>193</v>
      </c>
      <c r="AU563" s="152" t="s">
        <v>83</v>
      </c>
      <c r="AV563" s="12" t="s">
        <v>81</v>
      </c>
      <c r="AW563" s="12" t="s">
        <v>35</v>
      </c>
      <c r="AX563" s="12" t="s">
        <v>73</v>
      </c>
      <c r="AY563" s="152" t="s">
        <v>180</v>
      </c>
    </row>
    <row r="564" spans="2:65" s="13" customFormat="1" ht="11.25">
      <c r="B564" s="157"/>
      <c r="D564" s="145" t="s">
        <v>193</v>
      </c>
      <c r="E564" s="158" t="s">
        <v>19</v>
      </c>
      <c r="F564" s="159" t="s">
        <v>1387</v>
      </c>
      <c r="H564" s="160">
        <v>2</v>
      </c>
      <c r="I564" s="161"/>
      <c r="L564" s="157"/>
      <c r="M564" s="162"/>
      <c r="T564" s="163"/>
      <c r="AT564" s="158" t="s">
        <v>193</v>
      </c>
      <c r="AU564" s="158" t="s">
        <v>83</v>
      </c>
      <c r="AV564" s="13" t="s">
        <v>83</v>
      </c>
      <c r="AW564" s="13" t="s">
        <v>35</v>
      </c>
      <c r="AX564" s="13" t="s">
        <v>73</v>
      </c>
      <c r="AY564" s="158" t="s">
        <v>180</v>
      </c>
    </row>
    <row r="565" spans="2:65" s="13" customFormat="1" ht="11.25">
      <c r="B565" s="157"/>
      <c r="D565" s="145" t="s">
        <v>193</v>
      </c>
      <c r="E565" s="158" t="s">
        <v>19</v>
      </c>
      <c r="F565" s="159" t="s">
        <v>1388</v>
      </c>
      <c r="H565" s="160">
        <v>1</v>
      </c>
      <c r="I565" s="161"/>
      <c r="L565" s="157"/>
      <c r="M565" s="162"/>
      <c r="T565" s="163"/>
      <c r="AT565" s="158" t="s">
        <v>193</v>
      </c>
      <c r="AU565" s="158" t="s">
        <v>83</v>
      </c>
      <c r="AV565" s="13" t="s">
        <v>83</v>
      </c>
      <c r="AW565" s="13" t="s">
        <v>35</v>
      </c>
      <c r="AX565" s="13" t="s">
        <v>73</v>
      </c>
      <c r="AY565" s="158" t="s">
        <v>180</v>
      </c>
    </row>
    <row r="566" spans="2:65" s="13" customFormat="1" ht="11.25">
      <c r="B566" s="157"/>
      <c r="D566" s="145" t="s">
        <v>193</v>
      </c>
      <c r="E566" s="158" t="s">
        <v>19</v>
      </c>
      <c r="F566" s="159" t="s">
        <v>1389</v>
      </c>
      <c r="H566" s="160">
        <v>5</v>
      </c>
      <c r="I566" s="161"/>
      <c r="L566" s="157"/>
      <c r="M566" s="162"/>
      <c r="T566" s="163"/>
      <c r="AT566" s="158" t="s">
        <v>193</v>
      </c>
      <c r="AU566" s="158" t="s">
        <v>83</v>
      </c>
      <c r="AV566" s="13" t="s">
        <v>83</v>
      </c>
      <c r="AW566" s="13" t="s">
        <v>35</v>
      </c>
      <c r="AX566" s="13" t="s">
        <v>73</v>
      </c>
      <c r="AY566" s="158" t="s">
        <v>180</v>
      </c>
    </row>
    <row r="567" spans="2:65" s="14" customFormat="1" ht="11.25">
      <c r="B567" s="164"/>
      <c r="D567" s="145" t="s">
        <v>193</v>
      </c>
      <c r="E567" s="165" t="s">
        <v>19</v>
      </c>
      <c r="F567" s="166" t="s">
        <v>264</v>
      </c>
      <c r="H567" s="167">
        <v>8</v>
      </c>
      <c r="I567" s="168"/>
      <c r="L567" s="164"/>
      <c r="M567" s="169"/>
      <c r="T567" s="170"/>
      <c r="AT567" s="165" t="s">
        <v>193</v>
      </c>
      <c r="AU567" s="165" t="s">
        <v>83</v>
      </c>
      <c r="AV567" s="14" t="s">
        <v>187</v>
      </c>
      <c r="AW567" s="14" t="s">
        <v>35</v>
      </c>
      <c r="AX567" s="14" t="s">
        <v>81</v>
      </c>
      <c r="AY567" s="165" t="s">
        <v>180</v>
      </c>
    </row>
    <row r="568" spans="2:65" s="1" customFormat="1" ht="24.2" customHeight="1">
      <c r="B568" s="33"/>
      <c r="C568" s="171" t="s">
        <v>761</v>
      </c>
      <c r="D568" s="171" t="s">
        <v>353</v>
      </c>
      <c r="E568" s="172" t="s">
        <v>582</v>
      </c>
      <c r="F568" s="173" t="s">
        <v>583</v>
      </c>
      <c r="G568" s="174" t="s">
        <v>346</v>
      </c>
      <c r="H568" s="175">
        <v>5</v>
      </c>
      <c r="I568" s="176"/>
      <c r="J568" s="177">
        <f>ROUND(I568*H568,2)</f>
        <v>0</v>
      </c>
      <c r="K568" s="173" t="s">
        <v>19</v>
      </c>
      <c r="L568" s="178"/>
      <c r="M568" s="179" t="s">
        <v>19</v>
      </c>
      <c r="N568" s="180" t="s">
        <v>44</v>
      </c>
      <c r="P568" s="141">
        <f>O568*H568</f>
        <v>0</v>
      </c>
      <c r="Q568" s="141">
        <v>1.7500000000000002E-2</v>
      </c>
      <c r="R568" s="141">
        <f>Q568*H568</f>
        <v>8.7500000000000008E-2</v>
      </c>
      <c r="S568" s="141">
        <v>0</v>
      </c>
      <c r="T568" s="142">
        <f>S568*H568</f>
        <v>0</v>
      </c>
      <c r="AR568" s="143" t="s">
        <v>466</v>
      </c>
      <c r="AT568" s="143" t="s">
        <v>353</v>
      </c>
      <c r="AU568" s="143" t="s">
        <v>83</v>
      </c>
      <c r="AY568" s="18" t="s">
        <v>180</v>
      </c>
      <c r="BE568" s="144">
        <f>IF(N568="základní",J568,0)</f>
        <v>0</v>
      </c>
      <c r="BF568" s="144">
        <f>IF(N568="snížená",J568,0)</f>
        <v>0</v>
      </c>
      <c r="BG568" s="144">
        <f>IF(N568="zákl. přenesená",J568,0)</f>
        <v>0</v>
      </c>
      <c r="BH568" s="144">
        <f>IF(N568="sníž. přenesená",J568,0)</f>
        <v>0</v>
      </c>
      <c r="BI568" s="144">
        <f>IF(N568="nulová",J568,0)</f>
        <v>0</v>
      </c>
      <c r="BJ568" s="18" t="s">
        <v>81</v>
      </c>
      <c r="BK568" s="144">
        <f>ROUND(I568*H568,2)</f>
        <v>0</v>
      </c>
      <c r="BL568" s="18" t="s">
        <v>309</v>
      </c>
      <c r="BM568" s="143" t="s">
        <v>584</v>
      </c>
    </row>
    <row r="569" spans="2:65" s="1" customFormat="1" ht="19.5">
      <c r="B569" s="33"/>
      <c r="D569" s="145" t="s">
        <v>189</v>
      </c>
      <c r="F569" s="146" t="s">
        <v>583</v>
      </c>
      <c r="I569" s="147"/>
      <c r="L569" s="33"/>
      <c r="M569" s="148"/>
      <c r="T569" s="54"/>
      <c r="AT569" s="18" t="s">
        <v>189</v>
      </c>
      <c r="AU569" s="18" t="s">
        <v>83</v>
      </c>
    </row>
    <row r="570" spans="2:65" s="1" customFormat="1" ht="107.25">
      <c r="B570" s="33"/>
      <c r="D570" s="145" t="s">
        <v>477</v>
      </c>
      <c r="F570" s="181" t="s">
        <v>585</v>
      </c>
      <c r="I570" s="147"/>
      <c r="L570" s="33"/>
      <c r="M570" s="148"/>
      <c r="T570" s="54"/>
      <c r="AT570" s="18" t="s">
        <v>477</v>
      </c>
      <c r="AU570" s="18" t="s">
        <v>83</v>
      </c>
    </row>
    <row r="571" spans="2:65" s="12" customFormat="1" ht="11.25">
      <c r="B571" s="151"/>
      <c r="D571" s="145" t="s">
        <v>193</v>
      </c>
      <c r="E571" s="152" t="s">
        <v>19</v>
      </c>
      <c r="F571" s="153" t="s">
        <v>286</v>
      </c>
      <c r="H571" s="152" t="s">
        <v>19</v>
      </c>
      <c r="I571" s="154"/>
      <c r="L571" s="151"/>
      <c r="M571" s="155"/>
      <c r="T571" s="156"/>
      <c r="AT571" s="152" t="s">
        <v>193</v>
      </c>
      <c r="AU571" s="152" t="s">
        <v>83</v>
      </c>
      <c r="AV571" s="12" t="s">
        <v>81</v>
      </c>
      <c r="AW571" s="12" t="s">
        <v>35</v>
      </c>
      <c r="AX571" s="12" t="s">
        <v>73</v>
      </c>
      <c r="AY571" s="152" t="s">
        <v>180</v>
      </c>
    </row>
    <row r="572" spans="2:65" s="12" customFormat="1" ht="22.5">
      <c r="B572" s="151"/>
      <c r="D572" s="145" t="s">
        <v>193</v>
      </c>
      <c r="E572" s="152" t="s">
        <v>19</v>
      </c>
      <c r="F572" s="153" t="s">
        <v>1191</v>
      </c>
      <c r="H572" s="152" t="s">
        <v>19</v>
      </c>
      <c r="I572" s="154"/>
      <c r="L572" s="151"/>
      <c r="M572" s="155"/>
      <c r="T572" s="156"/>
      <c r="AT572" s="152" t="s">
        <v>193</v>
      </c>
      <c r="AU572" s="152" t="s">
        <v>83</v>
      </c>
      <c r="AV572" s="12" t="s">
        <v>81</v>
      </c>
      <c r="AW572" s="12" t="s">
        <v>35</v>
      </c>
      <c r="AX572" s="12" t="s">
        <v>73</v>
      </c>
      <c r="AY572" s="152" t="s">
        <v>180</v>
      </c>
    </row>
    <row r="573" spans="2:65" s="13" customFormat="1" ht="11.25">
      <c r="B573" s="157"/>
      <c r="D573" s="145" t="s">
        <v>193</v>
      </c>
      <c r="E573" s="158" t="s">
        <v>19</v>
      </c>
      <c r="F573" s="159" t="s">
        <v>216</v>
      </c>
      <c r="H573" s="160">
        <v>5</v>
      </c>
      <c r="I573" s="161"/>
      <c r="L573" s="157"/>
      <c r="M573" s="162"/>
      <c r="T573" s="163"/>
      <c r="AT573" s="158" t="s">
        <v>193</v>
      </c>
      <c r="AU573" s="158" t="s">
        <v>83</v>
      </c>
      <c r="AV573" s="13" t="s">
        <v>83</v>
      </c>
      <c r="AW573" s="13" t="s">
        <v>35</v>
      </c>
      <c r="AX573" s="13" t="s">
        <v>81</v>
      </c>
      <c r="AY573" s="158" t="s">
        <v>180</v>
      </c>
    </row>
    <row r="574" spans="2:65" s="1" customFormat="1" ht="21.75" customHeight="1">
      <c r="B574" s="33"/>
      <c r="C574" s="171" t="s">
        <v>766</v>
      </c>
      <c r="D574" s="171" t="s">
        <v>353</v>
      </c>
      <c r="E574" s="172" t="s">
        <v>593</v>
      </c>
      <c r="F574" s="173" t="s">
        <v>594</v>
      </c>
      <c r="G574" s="174" t="s">
        <v>346</v>
      </c>
      <c r="H574" s="175">
        <v>2</v>
      </c>
      <c r="I574" s="176"/>
      <c r="J574" s="177">
        <f>ROUND(I574*H574,2)</f>
        <v>0</v>
      </c>
      <c r="K574" s="173" t="s">
        <v>19</v>
      </c>
      <c r="L574" s="178"/>
      <c r="M574" s="179" t="s">
        <v>19</v>
      </c>
      <c r="N574" s="180" t="s">
        <v>44</v>
      </c>
      <c r="P574" s="141">
        <f>O574*H574</f>
        <v>0</v>
      </c>
      <c r="Q574" s="141">
        <v>1.95E-2</v>
      </c>
      <c r="R574" s="141">
        <f>Q574*H574</f>
        <v>3.9E-2</v>
      </c>
      <c r="S574" s="141">
        <v>0</v>
      </c>
      <c r="T574" s="142">
        <f>S574*H574</f>
        <v>0</v>
      </c>
      <c r="AR574" s="143" t="s">
        <v>466</v>
      </c>
      <c r="AT574" s="143" t="s">
        <v>353</v>
      </c>
      <c r="AU574" s="143" t="s">
        <v>83</v>
      </c>
      <c r="AY574" s="18" t="s">
        <v>180</v>
      </c>
      <c r="BE574" s="144">
        <f>IF(N574="základní",J574,0)</f>
        <v>0</v>
      </c>
      <c r="BF574" s="144">
        <f>IF(N574="snížená",J574,0)</f>
        <v>0</v>
      </c>
      <c r="BG574" s="144">
        <f>IF(N574="zákl. přenesená",J574,0)</f>
        <v>0</v>
      </c>
      <c r="BH574" s="144">
        <f>IF(N574="sníž. přenesená",J574,0)</f>
        <v>0</v>
      </c>
      <c r="BI574" s="144">
        <f>IF(N574="nulová",J574,0)</f>
        <v>0</v>
      </c>
      <c r="BJ574" s="18" t="s">
        <v>81</v>
      </c>
      <c r="BK574" s="144">
        <f>ROUND(I574*H574,2)</f>
        <v>0</v>
      </c>
      <c r="BL574" s="18" t="s">
        <v>309</v>
      </c>
      <c r="BM574" s="143" t="s">
        <v>595</v>
      </c>
    </row>
    <row r="575" spans="2:65" s="1" customFormat="1" ht="11.25">
      <c r="B575" s="33"/>
      <c r="D575" s="145" t="s">
        <v>189</v>
      </c>
      <c r="F575" s="146" t="s">
        <v>594</v>
      </c>
      <c r="I575" s="147"/>
      <c r="L575" s="33"/>
      <c r="M575" s="148"/>
      <c r="T575" s="54"/>
      <c r="AT575" s="18" t="s">
        <v>189</v>
      </c>
      <c r="AU575" s="18" t="s">
        <v>83</v>
      </c>
    </row>
    <row r="576" spans="2:65" s="1" customFormat="1" ht="97.5">
      <c r="B576" s="33"/>
      <c r="D576" s="145" t="s">
        <v>477</v>
      </c>
      <c r="F576" s="181" t="s">
        <v>596</v>
      </c>
      <c r="I576" s="147"/>
      <c r="L576" s="33"/>
      <c r="M576" s="148"/>
      <c r="T576" s="54"/>
      <c r="AT576" s="18" t="s">
        <v>477</v>
      </c>
      <c r="AU576" s="18" t="s">
        <v>83</v>
      </c>
    </row>
    <row r="577" spans="2:65" s="12" customFormat="1" ht="11.25">
      <c r="B577" s="151"/>
      <c r="D577" s="145" t="s">
        <v>193</v>
      </c>
      <c r="E577" s="152" t="s">
        <v>19</v>
      </c>
      <c r="F577" s="153" t="s">
        <v>286</v>
      </c>
      <c r="H577" s="152" t="s">
        <v>19</v>
      </c>
      <c r="I577" s="154"/>
      <c r="L577" s="151"/>
      <c r="M577" s="155"/>
      <c r="T577" s="156"/>
      <c r="AT577" s="152" t="s">
        <v>193</v>
      </c>
      <c r="AU577" s="152" t="s">
        <v>83</v>
      </c>
      <c r="AV577" s="12" t="s">
        <v>81</v>
      </c>
      <c r="AW577" s="12" t="s">
        <v>35</v>
      </c>
      <c r="AX577" s="12" t="s">
        <v>73</v>
      </c>
      <c r="AY577" s="152" t="s">
        <v>180</v>
      </c>
    </row>
    <row r="578" spans="2:65" s="12" customFormat="1" ht="22.5">
      <c r="B578" s="151"/>
      <c r="D578" s="145" t="s">
        <v>193</v>
      </c>
      <c r="E578" s="152" t="s">
        <v>19</v>
      </c>
      <c r="F578" s="153" t="s">
        <v>1191</v>
      </c>
      <c r="H578" s="152" t="s">
        <v>19</v>
      </c>
      <c r="I578" s="154"/>
      <c r="L578" s="151"/>
      <c r="M578" s="155"/>
      <c r="T578" s="156"/>
      <c r="AT578" s="152" t="s">
        <v>193</v>
      </c>
      <c r="AU578" s="152" t="s">
        <v>83</v>
      </c>
      <c r="AV578" s="12" t="s">
        <v>81</v>
      </c>
      <c r="AW578" s="12" t="s">
        <v>35</v>
      </c>
      <c r="AX578" s="12" t="s">
        <v>73</v>
      </c>
      <c r="AY578" s="152" t="s">
        <v>180</v>
      </c>
    </row>
    <row r="579" spans="2:65" s="13" customFormat="1" ht="11.25">
      <c r="B579" s="157"/>
      <c r="D579" s="145" t="s">
        <v>193</v>
      </c>
      <c r="E579" s="158" t="s">
        <v>19</v>
      </c>
      <c r="F579" s="159" t="s">
        <v>83</v>
      </c>
      <c r="H579" s="160">
        <v>2</v>
      </c>
      <c r="I579" s="161"/>
      <c r="L579" s="157"/>
      <c r="M579" s="162"/>
      <c r="T579" s="163"/>
      <c r="AT579" s="158" t="s">
        <v>193</v>
      </c>
      <c r="AU579" s="158" t="s">
        <v>83</v>
      </c>
      <c r="AV579" s="13" t="s">
        <v>83</v>
      </c>
      <c r="AW579" s="13" t="s">
        <v>35</v>
      </c>
      <c r="AX579" s="13" t="s">
        <v>81</v>
      </c>
      <c r="AY579" s="158" t="s">
        <v>180</v>
      </c>
    </row>
    <row r="580" spans="2:65" s="1" customFormat="1" ht="24.2" customHeight="1">
      <c r="B580" s="33"/>
      <c r="C580" s="171" t="s">
        <v>774</v>
      </c>
      <c r="D580" s="171" t="s">
        <v>353</v>
      </c>
      <c r="E580" s="172" t="s">
        <v>599</v>
      </c>
      <c r="F580" s="173" t="s">
        <v>600</v>
      </c>
      <c r="G580" s="174" t="s">
        <v>346</v>
      </c>
      <c r="H580" s="175">
        <v>1</v>
      </c>
      <c r="I580" s="176"/>
      <c r="J580" s="177">
        <f>ROUND(I580*H580,2)</f>
        <v>0</v>
      </c>
      <c r="K580" s="173" t="s">
        <v>19</v>
      </c>
      <c r="L580" s="178"/>
      <c r="M580" s="179" t="s">
        <v>19</v>
      </c>
      <c r="N580" s="180" t="s">
        <v>44</v>
      </c>
      <c r="P580" s="141">
        <f>O580*H580</f>
        <v>0</v>
      </c>
      <c r="Q580" s="141">
        <v>1.95E-2</v>
      </c>
      <c r="R580" s="141">
        <f>Q580*H580</f>
        <v>1.95E-2</v>
      </c>
      <c r="S580" s="141">
        <v>0</v>
      </c>
      <c r="T580" s="142">
        <f>S580*H580</f>
        <v>0</v>
      </c>
      <c r="AR580" s="143" t="s">
        <v>466</v>
      </c>
      <c r="AT580" s="143" t="s">
        <v>353</v>
      </c>
      <c r="AU580" s="143" t="s">
        <v>83</v>
      </c>
      <c r="AY580" s="18" t="s">
        <v>180</v>
      </c>
      <c r="BE580" s="144">
        <f>IF(N580="základní",J580,0)</f>
        <v>0</v>
      </c>
      <c r="BF580" s="144">
        <f>IF(N580="snížená",J580,0)</f>
        <v>0</v>
      </c>
      <c r="BG580" s="144">
        <f>IF(N580="zákl. přenesená",J580,0)</f>
        <v>0</v>
      </c>
      <c r="BH580" s="144">
        <f>IF(N580="sníž. přenesená",J580,0)</f>
        <v>0</v>
      </c>
      <c r="BI580" s="144">
        <f>IF(N580="nulová",J580,0)</f>
        <v>0</v>
      </c>
      <c r="BJ580" s="18" t="s">
        <v>81</v>
      </c>
      <c r="BK580" s="144">
        <f>ROUND(I580*H580,2)</f>
        <v>0</v>
      </c>
      <c r="BL580" s="18" t="s">
        <v>309</v>
      </c>
      <c r="BM580" s="143" t="s">
        <v>601</v>
      </c>
    </row>
    <row r="581" spans="2:65" s="1" customFormat="1" ht="19.5">
      <c r="B581" s="33"/>
      <c r="D581" s="145" t="s">
        <v>189</v>
      </c>
      <c r="F581" s="146" t="s">
        <v>600</v>
      </c>
      <c r="I581" s="147"/>
      <c r="L581" s="33"/>
      <c r="M581" s="148"/>
      <c r="T581" s="54"/>
      <c r="AT581" s="18" t="s">
        <v>189</v>
      </c>
      <c r="AU581" s="18" t="s">
        <v>83</v>
      </c>
    </row>
    <row r="582" spans="2:65" s="1" customFormat="1" ht="107.25">
      <c r="B582" s="33"/>
      <c r="D582" s="145" t="s">
        <v>477</v>
      </c>
      <c r="F582" s="181" t="s">
        <v>585</v>
      </c>
      <c r="I582" s="147"/>
      <c r="L582" s="33"/>
      <c r="M582" s="148"/>
      <c r="T582" s="54"/>
      <c r="AT582" s="18" t="s">
        <v>477</v>
      </c>
      <c r="AU582" s="18" t="s">
        <v>83</v>
      </c>
    </row>
    <row r="583" spans="2:65" s="12" customFormat="1" ht="11.25">
      <c r="B583" s="151"/>
      <c r="D583" s="145" t="s">
        <v>193</v>
      </c>
      <c r="E583" s="152" t="s">
        <v>19</v>
      </c>
      <c r="F583" s="153" t="s">
        <v>286</v>
      </c>
      <c r="H583" s="152" t="s">
        <v>19</v>
      </c>
      <c r="I583" s="154"/>
      <c r="L583" s="151"/>
      <c r="M583" s="155"/>
      <c r="T583" s="156"/>
      <c r="AT583" s="152" t="s">
        <v>193</v>
      </c>
      <c r="AU583" s="152" t="s">
        <v>83</v>
      </c>
      <c r="AV583" s="12" t="s">
        <v>81</v>
      </c>
      <c r="AW583" s="12" t="s">
        <v>35</v>
      </c>
      <c r="AX583" s="12" t="s">
        <v>73</v>
      </c>
      <c r="AY583" s="152" t="s">
        <v>180</v>
      </c>
    </row>
    <row r="584" spans="2:65" s="12" customFormat="1" ht="22.5">
      <c r="B584" s="151"/>
      <c r="D584" s="145" t="s">
        <v>193</v>
      </c>
      <c r="E584" s="152" t="s">
        <v>19</v>
      </c>
      <c r="F584" s="153" t="s">
        <v>1191</v>
      </c>
      <c r="H584" s="152" t="s">
        <v>19</v>
      </c>
      <c r="I584" s="154"/>
      <c r="L584" s="151"/>
      <c r="M584" s="155"/>
      <c r="T584" s="156"/>
      <c r="AT584" s="152" t="s">
        <v>193</v>
      </c>
      <c r="AU584" s="152" t="s">
        <v>83</v>
      </c>
      <c r="AV584" s="12" t="s">
        <v>81</v>
      </c>
      <c r="AW584" s="12" t="s">
        <v>35</v>
      </c>
      <c r="AX584" s="12" t="s">
        <v>73</v>
      </c>
      <c r="AY584" s="152" t="s">
        <v>180</v>
      </c>
    </row>
    <row r="585" spans="2:65" s="13" customFormat="1" ht="11.25">
      <c r="B585" s="157"/>
      <c r="D585" s="145" t="s">
        <v>193</v>
      </c>
      <c r="E585" s="158" t="s">
        <v>19</v>
      </c>
      <c r="F585" s="159" t="s">
        <v>81</v>
      </c>
      <c r="H585" s="160">
        <v>1</v>
      </c>
      <c r="I585" s="161"/>
      <c r="L585" s="157"/>
      <c r="M585" s="162"/>
      <c r="T585" s="163"/>
      <c r="AT585" s="158" t="s">
        <v>193</v>
      </c>
      <c r="AU585" s="158" t="s">
        <v>83</v>
      </c>
      <c r="AV585" s="13" t="s">
        <v>83</v>
      </c>
      <c r="AW585" s="13" t="s">
        <v>35</v>
      </c>
      <c r="AX585" s="13" t="s">
        <v>81</v>
      </c>
      <c r="AY585" s="158" t="s">
        <v>180</v>
      </c>
    </row>
    <row r="586" spans="2:65" s="1" customFormat="1" ht="24.2" customHeight="1">
      <c r="B586" s="33"/>
      <c r="C586" s="132" t="s">
        <v>783</v>
      </c>
      <c r="D586" s="132" t="s">
        <v>182</v>
      </c>
      <c r="E586" s="133" t="s">
        <v>603</v>
      </c>
      <c r="F586" s="134" t="s">
        <v>604</v>
      </c>
      <c r="G586" s="135" t="s">
        <v>346</v>
      </c>
      <c r="H586" s="136">
        <v>2</v>
      </c>
      <c r="I586" s="137"/>
      <c r="J586" s="138">
        <f>ROUND(I586*H586,2)</f>
        <v>0</v>
      </c>
      <c r="K586" s="134" t="s">
        <v>186</v>
      </c>
      <c r="L586" s="33"/>
      <c r="M586" s="139" t="s">
        <v>19</v>
      </c>
      <c r="N586" s="140" t="s">
        <v>44</v>
      </c>
      <c r="P586" s="141">
        <f>O586*H586</f>
        <v>0</v>
      </c>
      <c r="Q586" s="141">
        <v>0</v>
      </c>
      <c r="R586" s="141">
        <f>Q586*H586</f>
        <v>0</v>
      </c>
      <c r="S586" s="141">
        <v>0</v>
      </c>
      <c r="T586" s="142">
        <f>S586*H586</f>
        <v>0</v>
      </c>
      <c r="AR586" s="143" t="s">
        <v>309</v>
      </c>
      <c r="AT586" s="143" t="s">
        <v>182</v>
      </c>
      <c r="AU586" s="143" t="s">
        <v>83</v>
      </c>
      <c r="AY586" s="18" t="s">
        <v>180</v>
      </c>
      <c r="BE586" s="144">
        <f>IF(N586="základní",J586,0)</f>
        <v>0</v>
      </c>
      <c r="BF586" s="144">
        <f>IF(N586="snížená",J586,0)</f>
        <v>0</v>
      </c>
      <c r="BG586" s="144">
        <f>IF(N586="zákl. přenesená",J586,0)</f>
        <v>0</v>
      </c>
      <c r="BH586" s="144">
        <f>IF(N586="sníž. přenesená",J586,0)</f>
        <v>0</v>
      </c>
      <c r="BI586" s="144">
        <f>IF(N586="nulová",J586,0)</f>
        <v>0</v>
      </c>
      <c r="BJ586" s="18" t="s">
        <v>81</v>
      </c>
      <c r="BK586" s="144">
        <f>ROUND(I586*H586,2)</f>
        <v>0</v>
      </c>
      <c r="BL586" s="18" t="s">
        <v>309</v>
      </c>
      <c r="BM586" s="143" t="s">
        <v>605</v>
      </c>
    </row>
    <row r="587" spans="2:65" s="1" customFormat="1" ht="29.25">
      <c r="B587" s="33"/>
      <c r="D587" s="145" t="s">
        <v>189</v>
      </c>
      <c r="F587" s="146" t="s">
        <v>606</v>
      </c>
      <c r="I587" s="147"/>
      <c r="L587" s="33"/>
      <c r="M587" s="148"/>
      <c r="T587" s="54"/>
      <c r="AT587" s="18" t="s">
        <v>189</v>
      </c>
      <c r="AU587" s="18" t="s">
        <v>83</v>
      </c>
    </row>
    <row r="588" spans="2:65" s="1" customFormat="1" ht="11.25">
      <c r="B588" s="33"/>
      <c r="D588" s="149" t="s">
        <v>191</v>
      </c>
      <c r="F588" s="150" t="s">
        <v>607</v>
      </c>
      <c r="I588" s="147"/>
      <c r="L588" s="33"/>
      <c r="M588" s="148"/>
      <c r="T588" s="54"/>
      <c r="AT588" s="18" t="s">
        <v>191</v>
      </c>
      <c r="AU588" s="18" t="s">
        <v>83</v>
      </c>
    </row>
    <row r="589" spans="2:65" s="1" customFormat="1" ht="19.5">
      <c r="B589" s="33"/>
      <c r="D589" s="145" t="s">
        <v>477</v>
      </c>
      <c r="F589" s="181" t="s">
        <v>568</v>
      </c>
      <c r="I589" s="147"/>
      <c r="L589" s="33"/>
      <c r="M589" s="148"/>
      <c r="T589" s="54"/>
      <c r="AT589" s="18" t="s">
        <v>477</v>
      </c>
      <c r="AU589" s="18" t="s">
        <v>83</v>
      </c>
    </row>
    <row r="590" spans="2:65" s="1" customFormat="1" ht="24.2" customHeight="1">
      <c r="B590" s="33"/>
      <c r="C590" s="132" t="s">
        <v>789</v>
      </c>
      <c r="D590" s="132" t="s">
        <v>182</v>
      </c>
      <c r="E590" s="133" t="s">
        <v>609</v>
      </c>
      <c r="F590" s="134" t="s">
        <v>610</v>
      </c>
      <c r="G590" s="135" t="s">
        <v>346</v>
      </c>
      <c r="H590" s="136">
        <v>2</v>
      </c>
      <c r="I590" s="137"/>
      <c r="J590" s="138">
        <f>ROUND(I590*H590,2)</f>
        <v>0</v>
      </c>
      <c r="K590" s="134" t="s">
        <v>572</v>
      </c>
      <c r="L590" s="33"/>
      <c r="M590" s="139" t="s">
        <v>19</v>
      </c>
      <c r="N590" s="140" t="s">
        <v>44</v>
      </c>
      <c r="P590" s="141">
        <f>O590*H590</f>
        <v>0</v>
      </c>
      <c r="Q590" s="141">
        <v>0</v>
      </c>
      <c r="R590" s="141">
        <f>Q590*H590</f>
        <v>0</v>
      </c>
      <c r="S590" s="141">
        <v>0</v>
      </c>
      <c r="T590" s="142">
        <f>S590*H590</f>
        <v>0</v>
      </c>
      <c r="AR590" s="143" t="s">
        <v>309</v>
      </c>
      <c r="AT590" s="143" t="s">
        <v>182</v>
      </c>
      <c r="AU590" s="143" t="s">
        <v>83</v>
      </c>
      <c r="AY590" s="18" t="s">
        <v>180</v>
      </c>
      <c r="BE590" s="144">
        <f>IF(N590="základní",J590,0)</f>
        <v>0</v>
      </c>
      <c r="BF590" s="144">
        <f>IF(N590="snížená",J590,0)</f>
        <v>0</v>
      </c>
      <c r="BG590" s="144">
        <f>IF(N590="zákl. přenesená",J590,0)</f>
        <v>0</v>
      </c>
      <c r="BH590" s="144">
        <f>IF(N590="sníž. přenesená",J590,0)</f>
        <v>0</v>
      </c>
      <c r="BI590" s="144">
        <f>IF(N590="nulová",J590,0)</f>
        <v>0</v>
      </c>
      <c r="BJ590" s="18" t="s">
        <v>81</v>
      </c>
      <c r="BK590" s="144">
        <f>ROUND(I590*H590,2)</f>
        <v>0</v>
      </c>
      <c r="BL590" s="18" t="s">
        <v>309</v>
      </c>
      <c r="BM590" s="143" t="s">
        <v>1390</v>
      </c>
    </row>
    <row r="591" spans="2:65" s="1" customFormat="1" ht="29.25">
      <c r="B591" s="33"/>
      <c r="D591" s="145" t="s">
        <v>189</v>
      </c>
      <c r="F591" s="146" t="s">
        <v>612</v>
      </c>
      <c r="I591" s="147"/>
      <c r="L591" s="33"/>
      <c r="M591" s="148"/>
      <c r="T591" s="54"/>
      <c r="AT591" s="18" t="s">
        <v>189</v>
      </c>
      <c r="AU591" s="18" t="s">
        <v>83</v>
      </c>
    </row>
    <row r="592" spans="2:65" s="1" customFormat="1" ht="11.25">
      <c r="B592" s="33"/>
      <c r="D592" s="149" t="s">
        <v>191</v>
      </c>
      <c r="F592" s="150" t="s">
        <v>613</v>
      </c>
      <c r="I592" s="147"/>
      <c r="L592" s="33"/>
      <c r="M592" s="148"/>
      <c r="T592" s="54"/>
      <c r="AT592" s="18" t="s">
        <v>191</v>
      </c>
      <c r="AU592" s="18" t="s">
        <v>83</v>
      </c>
    </row>
    <row r="593" spans="2:65" s="1" customFormat="1" ht="24.2" customHeight="1">
      <c r="B593" s="33"/>
      <c r="C593" s="171" t="s">
        <v>795</v>
      </c>
      <c r="D593" s="171" t="s">
        <v>353</v>
      </c>
      <c r="E593" s="172" t="s">
        <v>1391</v>
      </c>
      <c r="F593" s="173" t="s">
        <v>1392</v>
      </c>
      <c r="G593" s="174" t="s">
        <v>346</v>
      </c>
      <c r="H593" s="175">
        <v>1</v>
      </c>
      <c r="I593" s="176"/>
      <c r="J593" s="177">
        <f>ROUND(I593*H593,2)</f>
        <v>0</v>
      </c>
      <c r="K593" s="173" t="s">
        <v>19</v>
      </c>
      <c r="L593" s="178"/>
      <c r="M593" s="179" t="s">
        <v>19</v>
      </c>
      <c r="N593" s="180" t="s">
        <v>44</v>
      </c>
      <c r="P593" s="141">
        <f>O593*H593</f>
        <v>0</v>
      </c>
      <c r="Q593" s="141">
        <v>2.0500000000000001E-2</v>
      </c>
      <c r="R593" s="141">
        <f>Q593*H593</f>
        <v>2.0500000000000001E-2</v>
      </c>
      <c r="S593" s="141">
        <v>0</v>
      </c>
      <c r="T593" s="142">
        <f>S593*H593</f>
        <v>0</v>
      </c>
      <c r="AR593" s="143" t="s">
        <v>466</v>
      </c>
      <c r="AT593" s="143" t="s">
        <v>353</v>
      </c>
      <c r="AU593" s="143" t="s">
        <v>83</v>
      </c>
      <c r="AY593" s="18" t="s">
        <v>180</v>
      </c>
      <c r="BE593" s="144">
        <f>IF(N593="základní",J593,0)</f>
        <v>0</v>
      </c>
      <c r="BF593" s="144">
        <f>IF(N593="snížená",J593,0)</f>
        <v>0</v>
      </c>
      <c r="BG593" s="144">
        <f>IF(N593="zákl. přenesená",J593,0)</f>
        <v>0</v>
      </c>
      <c r="BH593" s="144">
        <f>IF(N593="sníž. přenesená",J593,0)</f>
        <v>0</v>
      </c>
      <c r="BI593" s="144">
        <f>IF(N593="nulová",J593,0)</f>
        <v>0</v>
      </c>
      <c r="BJ593" s="18" t="s">
        <v>81</v>
      </c>
      <c r="BK593" s="144">
        <f>ROUND(I593*H593,2)</f>
        <v>0</v>
      </c>
      <c r="BL593" s="18" t="s">
        <v>309</v>
      </c>
      <c r="BM593" s="143" t="s">
        <v>1393</v>
      </c>
    </row>
    <row r="594" spans="2:65" s="1" customFormat="1" ht="11.25">
      <c r="B594" s="33"/>
      <c r="D594" s="145" t="s">
        <v>189</v>
      </c>
      <c r="F594" s="146" t="s">
        <v>1392</v>
      </c>
      <c r="I594" s="147"/>
      <c r="L594" s="33"/>
      <c r="M594" s="148"/>
      <c r="T594" s="54"/>
      <c r="AT594" s="18" t="s">
        <v>189</v>
      </c>
      <c r="AU594" s="18" t="s">
        <v>83</v>
      </c>
    </row>
    <row r="595" spans="2:65" s="1" customFormat="1" ht="97.5">
      <c r="B595" s="33"/>
      <c r="D595" s="145" t="s">
        <v>477</v>
      </c>
      <c r="F595" s="181" t="s">
        <v>596</v>
      </c>
      <c r="I595" s="147"/>
      <c r="L595" s="33"/>
      <c r="M595" s="148"/>
      <c r="T595" s="54"/>
      <c r="AT595" s="18" t="s">
        <v>477</v>
      </c>
      <c r="AU595" s="18" t="s">
        <v>83</v>
      </c>
    </row>
    <row r="596" spans="2:65" s="12" customFormat="1" ht="11.25">
      <c r="B596" s="151"/>
      <c r="D596" s="145" t="s">
        <v>193</v>
      </c>
      <c r="E596" s="152" t="s">
        <v>19</v>
      </c>
      <c r="F596" s="153" t="s">
        <v>286</v>
      </c>
      <c r="H596" s="152" t="s">
        <v>19</v>
      </c>
      <c r="I596" s="154"/>
      <c r="L596" s="151"/>
      <c r="M596" s="155"/>
      <c r="T596" s="156"/>
      <c r="AT596" s="152" t="s">
        <v>193</v>
      </c>
      <c r="AU596" s="152" t="s">
        <v>83</v>
      </c>
      <c r="AV596" s="12" t="s">
        <v>81</v>
      </c>
      <c r="AW596" s="12" t="s">
        <v>35</v>
      </c>
      <c r="AX596" s="12" t="s">
        <v>73</v>
      </c>
      <c r="AY596" s="152" t="s">
        <v>180</v>
      </c>
    </row>
    <row r="597" spans="2:65" s="12" customFormat="1" ht="22.5">
      <c r="B597" s="151"/>
      <c r="D597" s="145" t="s">
        <v>193</v>
      </c>
      <c r="E597" s="152" t="s">
        <v>19</v>
      </c>
      <c r="F597" s="153" t="s">
        <v>1191</v>
      </c>
      <c r="H597" s="152" t="s">
        <v>19</v>
      </c>
      <c r="I597" s="154"/>
      <c r="L597" s="151"/>
      <c r="M597" s="155"/>
      <c r="T597" s="156"/>
      <c r="AT597" s="152" t="s">
        <v>193</v>
      </c>
      <c r="AU597" s="152" t="s">
        <v>83</v>
      </c>
      <c r="AV597" s="12" t="s">
        <v>81</v>
      </c>
      <c r="AW597" s="12" t="s">
        <v>35</v>
      </c>
      <c r="AX597" s="12" t="s">
        <v>73</v>
      </c>
      <c r="AY597" s="152" t="s">
        <v>180</v>
      </c>
    </row>
    <row r="598" spans="2:65" s="13" customFormat="1" ht="11.25">
      <c r="B598" s="157"/>
      <c r="D598" s="145" t="s">
        <v>193</v>
      </c>
      <c r="E598" s="158" t="s">
        <v>19</v>
      </c>
      <c r="F598" s="159" t="s">
        <v>81</v>
      </c>
      <c r="H598" s="160">
        <v>1</v>
      </c>
      <c r="I598" s="161"/>
      <c r="L598" s="157"/>
      <c r="M598" s="162"/>
      <c r="T598" s="163"/>
      <c r="AT598" s="158" t="s">
        <v>193</v>
      </c>
      <c r="AU598" s="158" t="s">
        <v>83</v>
      </c>
      <c r="AV598" s="13" t="s">
        <v>83</v>
      </c>
      <c r="AW598" s="13" t="s">
        <v>35</v>
      </c>
      <c r="AX598" s="13" t="s">
        <v>81</v>
      </c>
      <c r="AY598" s="158" t="s">
        <v>180</v>
      </c>
    </row>
    <row r="599" spans="2:65" s="1" customFormat="1" ht="24.2" customHeight="1">
      <c r="B599" s="33"/>
      <c r="C599" s="171" t="s">
        <v>802</v>
      </c>
      <c r="D599" s="171" t="s">
        <v>353</v>
      </c>
      <c r="E599" s="172" t="s">
        <v>1394</v>
      </c>
      <c r="F599" s="173" t="s">
        <v>1395</v>
      </c>
      <c r="G599" s="174" t="s">
        <v>346</v>
      </c>
      <c r="H599" s="175">
        <v>1</v>
      </c>
      <c r="I599" s="176"/>
      <c r="J599" s="177">
        <f>ROUND(I599*H599,2)</f>
        <v>0</v>
      </c>
      <c r="K599" s="173" t="s">
        <v>19</v>
      </c>
      <c r="L599" s="178"/>
      <c r="M599" s="179" t="s">
        <v>19</v>
      </c>
      <c r="N599" s="180" t="s">
        <v>44</v>
      </c>
      <c r="P599" s="141">
        <f>O599*H599</f>
        <v>0</v>
      </c>
      <c r="Q599" s="141">
        <v>2.0500000000000001E-2</v>
      </c>
      <c r="R599" s="141">
        <f>Q599*H599</f>
        <v>2.0500000000000001E-2</v>
      </c>
      <c r="S599" s="141">
        <v>0</v>
      </c>
      <c r="T599" s="142">
        <f>S599*H599</f>
        <v>0</v>
      </c>
      <c r="AR599" s="143" t="s">
        <v>466</v>
      </c>
      <c r="AT599" s="143" t="s">
        <v>353</v>
      </c>
      <c r="AU599" s="143" t="s">
        <v>83</v>
      </c>
      <c r="AY599" s="18" t="s">
        <v>180</v>
      </c>
      <c r="BE599" s="144">
        <f>IF(N599="základní",J599,0)</f>
        <v>0</v>
      </c>
      <c r="BF599" s="144">
        <f>IF(N599="snížená",J599,0)</f>
        <v>0</v>
      </c>
      <c r="BG599" s="144">
        <f>IF(N599="zákl. přenesená",J599,0)</f>
        <v>0</v>
      </c>
      <c r="BH599" s="144">
        <f>IF(N599="sníž. přenesená",J599,0)</f>
        <v>0</v>
      </c>
      <c r="BI599" s="144">
        <f>IF(N599="nulová",J599,0)</f>
        <v>0</v>
      </c>
      <c r="BJ599" s="18" t="s">
        <v>81</v>
      </c>
      <c r="BK599" s="144">
        <f>ROUND(I599*H599,2)</f>
        <v>0</v>
      </c>
      <c r="BL599" s="18" t="s">
        <v>309</v>
      </c>
      <c r="BM599" s="143" t="s">
        <v>1396</v>
      </c>
    </row>
    <row r="600" spans="2:65" s="1" customFormat="1" ht="19.5">
      <c r="B600" s="33"/>
      <c r="D600" s="145" t="s">
        <v>189</v>
      </c>
      <c r="F600" s="146" t="s">
        <v>1395</v>
      </c>
      <c r="I600" s="147"/>
      <c r="L600" s="33"/>
      <c r="M600" s="148"/>
      <c r="T600" s="54"/>
      <c r="AT600" s="18" t="s">
        <v>189</v>
      </c>
      <c r="AU600" s="18" t="s">
        <v>83</v>
      </c>
    </row>
    <row r="601" spans="2:65" s="1" customFormat="1" ht="107.25">
      <c r="B601" s="33"/>
      <c r="D601" s="145" t="s">
        <v>477</v>
      </c>
      <c r="F601" s="181" t="s">
        <v>585</v>
      </c>
      <c r="I601" s="147"/>
      <c r="L601" s="33"/>
      <c r="M601" s="148"/>
      <c r="T601" s="54"/>
      <c r="AT601" s="18" t="s">
        <v>477</v>
      </c>
      <c r="AU601" s="18" t="s">
        <v>83</v>
      </c>
    </row>
    <row r="602" spans="2:65" s="12" customFormat="1" ht="11.25">
      <c r="B602" s="151"/>
      <c r="D602" s="145" t="s">
        <v>193</v>
      </c>
      <c r="E602" s="152" t="s">
        <v>19</v>
      </c>
      <c r="F602" s="153" t="s">
        <v>286</v>
      </c>
      <c r="H602" s="152" t="s">
        <v>19</v>
      </c>
      <c r="I602" s="154"/>
      <c r="L602" s="151"/>
      <c r="M602" s="155"/>
      <c r="T602" s="156"/>
      <c r="AT602" s="152" t="s">
        <v>193</v>
      </c>
      <c r="AU602" s="152" t="s">
        <v>83</v>
      </c>
      <c r="AV602" s="12" t="s">
        <v>81</v>
      </c>
      <c r="AW602" s="12" t="s">
        <v>35</v>
      </c>
      <c r="AX602" s="12" t="s">
        <v>73</v>
      </c>
      <c r="AY602" s="152" t="s">
        <v>180</v>
      </c>
    </row>
    <row r="603" spans="2:65" s="12" customFormat="1" ht="22.5">
      <c r="B603" s="151"/>
      <c r="D603" s="145" t="s">
        <v>193</v>
      </c>
      <c r="E603" s="152" t="s">
        <v>19</v>
      </c>
      <c r="F603" s="153" t="s">
        <v>1191</v>
      </c>
      <c r="H603" s="152" t="s">
        <v>19</v>
      </c>
      <c r="I603" s="154"/>
      <c r="L603" s="151"/>
      <c r="M603" s="155"/>
      <c r="T603" s="156"/>
      <c r="AT603" s="152" t="s">
        <v>193</v>
      </c>
      <c r="AU603" s="152" t="s">
        <v>83</v>
      </c>
      <c r="AV603" s="12" t="s">
        <v>81</v>
      </c>
      <c r="AW603" s="12" t="s">
        <v>35</v>
      </c>
      <c r="AX603" s="12" t="s">
        <v>73</v>
      </c>
      <c r="AY603" s="152" t="s">
        <v>180</v>
      </c>
    </row>
    <row r="604" spans="2:65" s="13" customFormat="1" ht="11.25">
      <c r="B604" s="157"/>
      <c r="D604" s="145" t="s">
        <v>193</v>
      </c>
      <c r="E604" s="158" t="s">
        <v>19</v>
      </c>
      <c r="F604" s="159" t="s">
        <v>81</v>
      </c>
      <c r="H604" s="160">
        <v>1</v>
      </c>
      <c r="I604" s="161"/>
      <c r="L604" s="157"/>
      <c r="M604" s="162"/>
      <c r="T604" s="163"/>
      <c r="AT604" s="158" t="s">
        <v>193</v>
      </c>
      <c r="AU604" s="158" t="s">
        <v>83</v>
      </c>
      <c r="AV604" s="13" t="s">
        <v>83</v>
      </c>
      <c r="AW604" s="13" t="s">
        <v>35</v>
      </c>
      <c r="AX604" s="13" t="s">
        <v>81</v>
      </c>
      <c r="AY604" s="158" t="s">
        <v>180</v>
      </c>
    </row>
    <row r="605" spans="2:65" s="1" customFormat="1" ht="24.2" customHeight="1">
      <c r="B605" s="33"/>
      <c r="C605" s="171" t="s">
        <v>807</v>
      </c>
      <c r="D605" s="171" t="s">
        <v>353</v>
      </c>
      <c r="E605" s="172" t="s">
        <v>628</v>
      </c>
      <c r="F605" s="173" t="s">
        <v>629</v>
      </c>
      <c r="G605" s="174" t="s">
        <v>346</v>
      </c>
      <c r="H605" s="175">
        <v>2</v>
      </c>
      <c r="I605" s="176"/>
      <c r="J605" s="177">
        <f>ROUND(I605*H605,2)</f>
        <v>0</v>
      </c>
      <c r="K605" s="173" t="s">
        <v>19</v>
      </c>
      <c r="L605" s="178"/>
      <c r="M605" s="179" t="s">
        <v>19</v>
      </c>
      <c r="N605" s="180" t="s">
        <v>44</v>
      </c>
      <c r="P605" s="141">
        <f>O605*H605</f>
        <v>0</v>
      </c>
      <c r="Q605" s="141">
        <v>2.0500000000000001E-2</v>
      </c>
      <c r="R605" s="141">
        <f>Q605*H605</f>
        <v>4.1000000000000002E-2</v>
      </c>
      <c r="S605" s="141">
        <v>0</v>
      </c>
      <c r="T605" s="142">
        <f>S605*H605</f>
        <v>0</v>
      </c>
      <c r="AR605" s="143" t="s">
        <v>466</v>
      </c>
      <c r="AT605" s="143" t="s">
        <v>353</v>
      </c>
      <c r="AU605" s="143" t="s">
        <v>83</v>
      </c>
      <c r="AY605" s="18" t="s">
        <v>180</v>
      </c>
      <c r="BE605" s="144">
        <f>IF(N605="základní",J605,0)</f>
        <v>0</v>
      </c>
      <c r="BF605" s="144">
        <f>IF(N605="snížená",J605,0)</f>
        <v>0</v>
      </c>
      <c r="BG605" s="144">
        <f>IF(N605="zákl. přenesená",J605,0)</f>
        <v>0</v>
      </c>
      <c r="BH605" s="144">
        <f>IF(N605="sníž. přenesená",J605,0)</f>
        <v>0</v>
      </c>
      <c r="BI605" s="144">
        <f>IF(N605="nulová",J605,0)</f>
        <v>0</v>
      </c>
      <c r="BJ605" s="18" t="s">
        <v>81</v>
      </c>
      <c r="BK605" s="144">
        <f>ROUND(I605*H605,2)</f>
        <v>0</v>
      </c>
      <c r="BL605" s="18" t="s">
        <v>309</v>
      </c>
      <c r="BM605" s="143" t="s">
        <v>630</v>
      </c>
    </row>
    <row r="606" spans="2:65" s="1" customFormat="1" ht="19.5">
      <c r="B606" s="33"/>
      <c r="D606" s="145" t="s">
        <v>189</v>
      </c>
      <c r="F606" s="146" t="s">
        <v>629</v>
      </c>
      <c r="I606" s="147"/>
      <c r="L606" s="33"/>
      <c r="M606" s="148"/>
      <c r="T606" s="54"/>
      <c r="AT606" s="18" t="s">
        <v>189</v>
      </c>
      <c r="AU606" s="18" t="s">
        <v>83</v>
      </c>
    </row>
    <row r="607" spans="2:65" s="1" customFormat="1" ht="97.5">
      <c r="B607" s="33"/>
      <c r="D607" s="145" t="s">
        <v>477</v>
      </c>
      <c r="F607" s="181" t="s">
        <v>622</v>
      </c>
      <c r="I607" s="147"/>
      <c r="L607" s="33"/>
      <c r="M607" s="148"/>
      <c r="T607" s="54"/>
      <c r="AT607" s="18" t="s">
        <v>477</v>
      </c>
      <c r="AU607" s="18" t="s">
        <v>83</v>
      </c>
    </row>
    <row r="608" spans="2:65" s="12" customFormat="1" ht="11.25">
      <c r="B608" s="151"/>
      <c r="D608" s="145" t="s">
        <v>193</v>
      </c>
      <c r="E608" s="152" t="s">
        <v>19</v>
      </c>
      <c r="F608" s="153" t="s">
        <v>286</v>
      </c>
      <c r="H608" s="152" t="s">
        <v>19</v>
      </c>
      <c r="I608" s="154"/>
      <c r="L608" s="151"/>
      <c r="M608" s="155"/>
      <c r="T608" s="156"/>
      <c r="AT608" s="152" t="s">
        <v>193</v>
      </c>
      <c r="AU608" s="152" t="s">
        <v>83</v>
      </c>
      <c r="AV608" s="12" t="s">
        <v>81</v>
      </c>
      <c r="AW608" s="12" t="s">
        <v>35</v>
      </c>
      <c r="AX608" s="12" t="s">
        <v>73</v>
      </c>
      <c r="AY608" s="152" t="s">
        <v>180</v>
      </c>
    </row>
    <row r="609" spans="2:65" s="12" customFormat="1" ht="22.5">
      <c r="B609" s="151"/>
      <c r="D609" s="145" t="s">
        <v>193</v>
      </c>
      <c r="E609" s="152" t="s">
        <v>19</v>
      </c>
      <c r="F609" s="153" t="s">
        <v>1191</v>
      </c>
      <c r="H609" s="152" t="s">
        <v>19</v>
      </c>
      <c r="I609" s="154"/>
      <c r="L609" s="151"/>
      <c r="M609" s="155"/>
      <c r="T609" s="156"/>
      <c r="AT609" s="152" t="s">
        <v>193</v>
      </c>
      <c r="AU609" s="152" t="s">
        <v>83</v>
      </c>
      <c r="AV609" s="12" t="s">
        <v>81</v>
      </c>
      <c r="AW609" s="12" t="s">
        <v>35</v>
      </c>
      <c r="AX609" s="12" t="s">
        <v>73</v>
      </c>
      <c r="AY609" s="152" t="s">
        <v>180</v>
      </c>
    </row>
    <row r="610" spans="2:65" s="13" customFormat="1" ht="11.25">
      <c r="B610" s="157"/>
      <c r="D610" s="145" t="s">
        <v>193</v>
      </c>
      <c r="E610" s="158" t="s">
        <v>19</v>
      </c>
      <c r="F610" s="159" t="s">
        <v>83</v>
      </c>
      <c r="H610" s="160">
        <v>2</v>
      </c>
      <c r="I610" s="161"/>
      <c r="L610" s="157"/>
      <c r="M610" s="162"/>
      <c r="T610" s="163"/>
      <c r="AT610" s="158" t="s">
        <v>193</v>
      </c>
      <c r="AU610" s="158" t="s">
        <v>83</v>
      </c>
      <c r="AV610" s="13" t="s">
        <v>83</v>
      </c>
      <c r="AW610" s="13" t="s">
        <v>35</v>
      </c>
      <c r="AX610" s="13" t="s">
        <v>81</v>
      </c>
      <c r="AY610" s="158" t="s">
        <v>180</v>
      </c>
    </row>
    <row r="611" spans="2:65" s="1" customFormat="1" ht="33" customHeight="1">
      <c r="B611" s="33"/>
      <c r="C611" s="132" t="s">
        <v>816</v>
      </c>
      <c r="D611" s="132" t="s">
        <v>182</v>
      </c>
      <c r="E611" s="133" t="s">
        <v>644</v>
      </c>
      <c r="F611" s="134" t="s">
        <v>645</v>
      </c>
      <c r="G611" s="135" t="s">
        <v>346</v>
      </c>
      <c r="H611" s="136">
        <v>3</v>
      </c>
      <c r="I611" s="137"/>
      <c r="J611" s="138">
        <f>ROUND(I611*H611,2)</f>
        <v>0</v>
      </c>
      <c r="K611" s="134" t="s">
        <v>186</v>
      </c>
      <c r="L611" s="33"/>
      <c r="M611" s="139" t="s">
        <v>19</v>
      </c>
      <c r="N611" s="140" t="s">
        <v>44</v>
      </c>
      <c r="P611" s="141">
        <f>O611*H611</f>
        <v>0</v>
      </c>
      <c r="Q611" s="141">
        <v>0</v>
      </c>
      <c r="R611" s="141">
        <f>Q611*H611</f>
        <v>0</v>
      </c>
      <c r="S611" s="141">
        <v>0</v>
      </c>
      <c r="T611" s="142">
        <f>S611*H611</f>
        <v>0</v>
      </c>
      <c r="AR611" s="143" t="s">
        <v>309</v>
      </c>
      <c r="AT611" s="143" t="s">
        <v>182</v>
      </c>
      <c r="AU611" s="143" t="s">
        <v>83</v>
      </c>
      <c r="AY611" s="18" t="s">
        <v>180</v>
      </c>
      <c r="BE611" s="144">
        <f>IF(N611="základní",J611,0)</f>
        <v>0</v>
      </c>
      <c r="BF611" s="144">
        <f>IF(N611="snížená",J611,0)</f>
        <v>0</v>
      </c>
      <c r="BG611" s="144">
        <f>IF(N611="zákl. přenesená",J611,0)</f>
        <v>0</v>
      </c>
      <c r="BH611" s="144">
        <f>IF(N611="sníž. přenesená",J611,0)</f>
        <v>0</v>
      </c>
      <c r="BI611" s="144">
        <f>IF(N611="nulová",J611,0)</f>
        <v>0</v>
      </c>
      <c r="BJ611" s="18" t="s">
        <v>81</v>
      </c>
      <c r="BK611" s="144">
        <f>ROUND(I611*H611,2)</f>
        <v>0</v>
      </c>
      <c r="BL611" s="18" t="s">
        <v>309</v>
      </c>
      <c r="BM611" s="143" t="s">
        <v>646</v>
      </c>
    </row>
    <row r="612" spans="2:65" s="1" customFormat="1" ht="29.25">
      <c r="B612" s="33"/>
      <c r="D612" s="145" t="s">
        <v>189</v>
      </c>
      <c r="F612" s="146" t="s">
        <v>647</v>
      </c>
      <c r="I612" s="147"/>
      <c r="L612" s="33"/>
      <c r="M612" s="148"/>
      <c r="T612" s="54"/>
      <c r="AT612" s="18" t="s">
        <v>189</v>
      </c>
      <c r="AU612" s="18" t="s">
        <v>83</v>
      </c>
    </row>
    <row r="613" spans="2:65" s="1" customFormat="1" ht="11.25">
      <c r="B613" s="33"/>
      <c r="D613" s="149" t="s">
        <v>191</v>
      </c>
      <c r="F613" s="150" t="s">
        <v>648</v>
      </c>
      <c r="I613" s="147"/>
      <c r="L613" s="33"/>
      <c r="M613" s="148"/>
      <c r="T613" s="54"/>
      <c r="AT613" s="18" t="s">
        <v>191</v>
      </c>
      <c r="AU613" s="18" t="s">
        <v>83</v>
      </c>
    </row>
    <row r="614" spans="2:65" s="1" customFormat="1" ht="19.5">
      <c r="B614" s="33"/>
      <c r="D614" s="145" t="s">
        <v>477</v>
      </c>
      <c r="F614" s="181" t="s">
        <v>568</v>
      </c>
      <c r="I614" s="147"/>
      <c r="L614" s="33"/>
      <c r="M614" s="148"/>
      <c r="T614" s="54"/>
      <c r="AT614" s="18" t="s">
        <v>477</v>
      </c>
      <c r="AU614" s="18" t="s">
        <v>83</v>
      </c>
    </row>
    <row r="615" spans="2:65" s="12" customFormat="1" ht="11.25">
      <c r="B615" s="151"/>
      <c r="D615" s="145" t="s">
        <v>193</v>
      </c>
      <c r="E615" s="152" t="s">
        <v>19</v>
      </c>
      <c r="F615" s="153" t="s">
        <v>286</v>
      </c>
      <c r="H615" s="152" t="s">
        <v>19</v>
      </c>
      <c r="I615" s="154"/>
      <c r="L615" s="151"/>
      <c r="M615" s="155"/>
      <c r="T615" s="156"/>
      <c r="AT615" s="152" t="s">
        <v>193</v>
      </c>
      <c r="AU615" s="152" t="s">
        <v>83</v>
      </c>
      <c r="AV615" s="12" t="s">
        <v>81</v>
      </c>
      <c r="AW615" s="12" t="s">
        <v>35</v>
      </c>
      <c r="AX615" s="12" t="s">
        <v>73</v>
      </c>
      <c r="AY615" s="152" t="s">
        <v>180</v>
      </c>
    </row>
    <row r="616" spans="2:65" s="12" customFormat="1" ht="22.5">
      <c r="B616" s="151"/>
      <c r="D616" s="145" t="s">
        <v>193</v>
      </c>
      <c r="E616" s="152" t="s">
        <v>19</v>
      </c>
      <c r="F616" s="153" t="s">
        <v>1191</v>
      </c>
      <c r="H616" s="152" t="s">
        <v>19</v>
      </c>
      <c r="I616" s="154"/>
      <c r="L616" s="151"/>
      <c r="M616" s="155"/>
      <c r="T616" s="156"/>
      <c r="AT616" s="152" t="s">
        <v>193</v>
      </c>
      <c r="AU616" s="152" t="s">
        <v>83</v>
      </c>
      <c r="AV616" s="12" t="s">
        <v>81</v>
      </c>
      <c r="AW616" s="12" t="s">
        <v>35</v>
      </c>
      <c r="AX616" s="12" t="s">
        <v>73</v>
      </c>
      <c r="AY616" s="152" t="s">
        <v>180</v>
      </c>
    </row>
    <row r="617" spans="2:65" s="13" customFormat="1" ht="11.25">
      <c r="B617" s="157"/>
      <c r="D617" s="145" t="s">
        <v>193</v>
      </c>
      <c r="E617" s="158" t="s">
        <v>19</v>
      </c>
      <c r="F617" s="159" t="s">
        <v>1236</v>
      </c>
      <c r="H617" s="160">
        <v>1</v>
      </c>
      <c r="I617" s="161"/>
      <c r="L617" s="157"/>
      <c r="M617" s="162"/>
      <c r="T617" s="163"/>
      <c r="AT617" s="158" t="s">
        <v>193</v>
      </c>
      <c r="AU617" s="158" t="s">
        <v>83</v>
      </c>
      <c r="AV617" s="13" t="s">
        <v>83</v>
      </c>
      <c r="AW617" s="13" t="s">
        <v>35</v>
      </c>
      <c r="AX617" s="13" t="s">
        <v>73</v>
      </c>
      <c r="AY617" s="158" t="s">
        <v>180</v>
      </c>
    </row>
    <row r="618" spans="2:65" s="13" customFormat="1" ht="11.25">
      <c r="B618" s="157"/>
      <c r="D618" s="145" t="s">
        <v>193</v>
      </c>
      <c r="E618" s="158" t="s">
        <v>19</v>
      </c>
      <c r="F618" s="159" t="s">
        <v>1237</v>
      </c>
      <c r="H618" s="160">
        <v>1</v>
      </c>
      <c r="I618" s="161"/>
      <c r="L618" s="157"/>
      <c r="M618" s="162"/>
      <c r="T618" s="163"/>
      <c r="AT618" s="158" t="s">
        <v>193</v>
      </c>
      <c r="AU618" s="158" t="s">
        <v>83</v>
      </c>
      <c r="AV618" s="13" t="s">
        <v>83</v>
      </c>
      <c r="AW618" s="13" t="s">
        <v>35</v>
      </c>
      <c r="AX618" s="13" t="s">
        <v>73</v>
      </c>
      <c r="AY618" s="158" t="s">
        <v>180</v>
      </c>
    </row>
    <row r="619" spans="2:65" s="13" customFormat="1" ht="11.25">
      <c r="B619" s="157"/>
      <c r="D619" s="145" t="s">
        <v>193</v>
      </c>
      <c r="E619" s="158" t="s">
        <v>19</v>
      </c>
      <c r="F619" s="159" t="s">
        <v>1241</v>
      </c>
      <c r="H619" s="160">
        <v>1</v>
      </c>
      <c r="I619" s="161"/>
      <c r="L619" s="157"/>
      <c r="M619" s="162"/>
      <c r="T619" s="163"/>
      <c r="AT619" s="158" t="s">
        <v>193</v>
      </c>
      <c r="AU619" s="158" t="s">
        <v>83</v>
      </c>
      <c r="AV619" s="13" t="s">
        <v>83</v>
      </c>
      <c r="AW619" s="13" t="s">
        <v>35</v>
      </c>
      <c r="AX619" s="13" t="s">
        <v>73</v>
      </c>
      <c r="AY619" s="158" t="s">
        <v>180</v>
      </c>
    </row>
    <row r="620" spans="2:65" s="14" customFormat="1" ht="11.25">
      <c r="B620" s="164"/>
      <c r="D620" s="145" t="s">
        <v>193</v>
      </c>
      <c r="E620" s="165" t="s">
        <v>19</v>
      </c>
      <c r="F620" s="166" t="s">
        <v>264</v>
      </c>
      <c r="H620" s="167">
        <v>3</v>
      </c>
      <c r="I620" s="168"/>
      <c r="L620" s="164"/>
      <c r="M620" s="169"/>
      <c r="T620" s="170"/>
      <c r="AT620" s="165" t="s">
        <v>193</v>
      </c>
      <c r="AU620" s="165" t="s">
        <v>83</v>
      </c>
      <c r="AV620" s="14" t="s">
        <v>187</v>
      </c>
      <c r="AW620" s="14" t="s">
        <v>35</v>
      </c>
      <c r="AX620" s="14" t="s">
        <v>81</v>
      </c>
      <c r="AY620" s="165" t="s">
        <v>180</v>
      </c>
    </row>
    <row r="621" spans="2:65" s="1" customFormat="1" ht="24.2" customHeight="1">
      <c r="B621" s="33"/>
      <c r="C621" s="171" t="s">
        <v>824</v>
      </c>
      <c r="D621" s="171" t="s">
        <v>353</v>
      </c>
      <c r="E621" s="172" t="s">
        <v>1397</v>
      </c>
      <c r="F621" s="173" t="s">
        <v>1398</v>
      </c>
      <c r="G621" s="174" t="s">
        <v>346</v>
      </c>
      <c r="H621" s="175">
        <v>1</v>
      </c>
      <c r="I621" s="176"/>
      <c r="J621" s="177">
        <f>ROUND(I621*H621,2)</f>
        <v>0</v>
      </c>
      <c r="K621" s="173" t="s">
        <v>19</v>
      </c>
      <c r="L621" s="178"/>
      <c r="M621" s="179" t="s">
        <v>19</v>
      </c>
      <c r="N621" s="180" t="s">
        <v>44</v>
      </c>
      <c r="P621" s="141">
        <f>O621*H621</f>
        <v>0</v>
      </c>
      <c r="Q621" s="141">
        <v>0.11</v>
      </c>
      <c r="R621" s="141">
        <f>Q621*H621</f>
        <v>0.11</v>
      </c>
      <c r="S621" s="141">
        <v>0</v>
      </c>
      <c r="T621" s="142">
        <f>S621*H621</f>
        <v>0</v>
      </c>
      <c r="AR621" s="143" t="s">
        <v>466</v>
      </c>
      <c r="AT621" s="143" t="s">
        <v>353</v>
      </c>
      <c r="AU621" s="143" t="s">
        <v>83</v>
      </c>
      <c r="AY621" s="18" t="s">
        <v>180</v>
      </c>
      <c r="BE621" s="144">
        <f>IF(N621="základní",J621,0)</f>
        <v>0</v>
      </c>
      <c r="BF621" s="144">
        <f>IF(N621="snížená",J621,0)</f>
        <v>0</v>
      </c>
      <c r="BG621" s="144">
        <f>IF(N621="zákl. přenesená",J621,0)</f>
        <v>0</v>
      </c>
      <c r="BH621" s="144">
        <f>IF(N621="sníž. přenesená",J621,0)</f>
        <v>0</v>
      </c>
      <c r="BI621" s="144">
        <f>IF(N621="nulová",J621,0)</f>
        <v>0</v>
      </c>
      <c r="BJ621" s="18" t="s">
        <v>81</v>
      </c>
      <c r="BK621" s="144">
        <f>ROUND(I621*H621,2)</f>
        <v>0</v>
      </c>
      <c r="BL621" s="18" t="s">
        <v>309</v>
      </c>
      <c r="BM621" s="143" t="s">
        <v>1399</v>
      </c>
    </row>
    <row r="622" spans="2:65" s="1" customFormat="1" ht="11.25">
      <c r="B622" s="33"/>
      <c r="D622" s="145" t="s">
        <v>189</v>
      </c>
      <c r="F622" s="146" t="s">
        <v>1400</v>
      </c>
      <c r="I622" s="147"/>
      <c r="L622" s="33"/>
      <c r="M622" s="148"/>
      <c r="T622" s="54"/>
      <c r="AT622" s="18" t="s">
        <v>189</v>
      </c>
      <c r="AU622" s="18" t="s">
        <v>83</v>
      </c>
    </row>
    <row r="623" spans="2:65" s="1" customFormat="1" ht="107.25">
      <c r="B623" s="33"/>
      <c r="D623" s="145" t="s">
        <v>477</v>
      </c>
      <c r="F623" s="181" t="s">
        <v>1401</v>
      </c>
      <c r="I623" s="147"/>
      <c r="L623" s="33"/>
      <c r="M623" s="148"/>
      <c r="T623" s="54"/>
      <c r="AT623" s="18" t="s">
        <v>477</v>
      </c>
      <c r="AU623" s="18" t="s">
        <v>83</v>
      </c>
    </row>
    <row r="624" spans="2:65" s="12" customFormat="1" ht="11.25">
      <c r="B624" s="151"/>
      <c r="D624" s="145" t="s">
        <v>193</v>
      </c>
      <c r="E624" s="152" t="s">
        <v>19</v>
      </c>
      <c r="F624" s="153" t="s">
        <v>286</v>
      </c>
      <c r="H624" s="152" t="s">
        <v>19</v>
      </c>
      <c r="I624" s="154"/>
      <c r="L624" s="151"/>
      <c r="M624" s="155"/>
      <c r="T624" s="156"/>
      <c r="AT624" s="152" t="s">
        <v>193</v>
      </c>
      <c r="AU624" s="152" t="s">
        <v>83</v>
      </c>
      <c r="AV624" s="12" t="s">
        <v>81</v>
      </c>
      <c r="AW624" s="12" t="s">
        <v>35</v>
      </c>
      <c r="AX624" s="12" t="s">
        <v>73</v>
      </c>
      <c r="AY624" s="152" t="s">
        <v>180</v>
      </c>
    </row>
    <row r="625" spans="2:65" s="12" customFormat="1" ht="22.5">
      <c r="B625" s="151"/>
      <c r="D625" s="145" t="s">
        <v>193</v>
      </c>
      <c r="E625" s="152" t="s">
        <v>19</v>
      </c>
      <c r="F625" s="153" t="s">
        <v>1191</v>
      </c>
      <c r="H625" s="152" t="s">
        <v>19</v>
      </c>
      <c r="I625" s="154"/>
      <c r="L625" s="151"/>
      <c r="M625" s="155"/>
      <c r="T625" s="156"/>
      <c r="AT625" s="152" t="s">
        <v>193</v>
      </c>
      <c r="AU625" s="152" t="s">
        <v>83</v>
      </c>
      <c r="AV625" s="12" t="s">
        <v>81</v>
      </c>
      <c r="AW625" s="12" t="s">
        <v>35</v>
      </c>
      <c r="AX625" s="12" t="s">
        <v>73</v>
      </c>
      <c r="AY625" s="152" t="s">
        <v>180</v>
      </c>
    </row>
    <row r="626" spans="2:65" s="13" customFormat="1" ht="11.25">
      <c r="B626" s="157"/>
      <c r="D626" s="145" t="s">
        <v>193</v>
      </c>
      <c r="E626" s="158" t="s">
        <v>19</v>
      </c>
      <c r="F626" s="159" t="s">
        <v>81</v>
      </c>
      <c r="H626" s="160">
        <v>1</v>
      </c>
      <c r="I626" s="161"/>
      <c r="L626" s="157"/>
      <c r="M626" s="162"/>
      <c r="T626" s="163"/>
      <c r="AT626" s="158" t="s">
        <v>193</v>
      </c>
      <c r="AU626" s="158" t="s">
        <v>83</v>
      </c>
      <c r="AV626" s="13" t="s">
        <v>83</v>
      </c>
      <c r="AW626" s="13" t="s">
        <v>35</v>
      </c>
      <c r="AX626" s="13" t="s">
        <v>73</v>
      </c>
      <c r="AY626" s="158" t="s">
        <v>180</v>
      </c>
    </row>
    <row r="627" spans="2:65" s="14" customFormat="1" ht="11.25">
      <c r="B627" s="164"/>
      <c r="D627" s="145" t="s">
        <v>193</v>
      </c>
      <c r="E627" s="165" t="s">
        <v>19</v>
      </c>
      <c r="F627" s="166" t="s">
        <v>264</v>
      </c>
      <c r="H627" s="167">
        <v>1</v>
      </c>
      <c r="I627" s="168"/>
      <c r="L627" s="164"/>
      <c r="M627" s="169"/>
      <c r="T627" s="170"/>
      <c r="AT627" s="165" t="s">
        <v>193</v>
      </c>
      <c r="AU627" s="165" t="s">
        <v>83</v>
      </c>
      <c r="AV627" s="14" t="s">
        <v>187</v>
      </c>
      <c r="AW627" s="14" t="s">
        <v>35</v>
      </c>
      <c r="AX627" s="14" t="s">
        <v>81</v>
      </c>
      <c r="AY627" s="165" t="s">
        <v>180</v>
      </c>
    </row>
    <row r="628" spans="2:65" s="1" customFormat="1" ht="24.2" customHeight="1">
      <c r="B628" s="33"/>
      <c r="C628" s="171" t="s">
        <v>830</v>
      </c>
      <c r="D628" s="171" t="s">
        <v>353</v>
      </c>
      <c r="E628" s="172" t="s">
        <v>1402</v>
      </c>
      <c r="F628" s="173" t="s">
        <v>1403</v>
      </c>
      <c r="G628" s="174" t="s">
        <v>346</v>
      </c>
      <c r="H628" s="175">
        <v>1</v>
      </c>
      <c r="I628" s="176"/>
      <c r="J628" s="177">
        <f>ROUND(I628*H628,2)</f>
        <v>0</v>
      </c>
      <c r="K628" s="173" t="s">
        <v>19</v>
      </c>
      <c r="L628" s="178"/>
      <c r="M628" s="179" t="s">
        <v>19</v>
      </c>
      <c r="N628" s="180" t="s">
        <v>44</v>
      </c>
      <c r="P628" s="141">
        <f>O628*H628</f>
        <v>0</v>
      </c>
      <c r="Q628" s="141">
        <v>0.11</v>
      </c>
      <c r="R628" s="141">
        <f>Q628*H628</f>
        <v>0.11</v>
      </c>
      <c r="S628" s="141">
        <v>0</v>
      </c>
      <c r="T628" s="142">
        <f>S628*H628</f>
        <v>0</v>
      </c>
      <c r="AR628" s="143" t="s">
        <v>466</v>
      </c>
      <c r="AT628" s="143" t="s">
        <v>353</v>
      </c>
      <c r="AU628" s="143" t="s">
        <v>83</v>
      </c>
      <c r="AY628" s="18" t="s">
        <v>180</v>
      </c>
      <c r="BE628" s="144">
        <f>IF(N628="základní",J628,0)</f>
        <v>0</v>
      </c>
      <c r="BF628" s="144">
        <f>IF(N628="snížená",J628,0)</f>
        <v>0</v>
      </c>
      <c r="BG628" s="144">
        <f>IF(N628="zákl. přenesená",J628,0)</f>
        <v>0</v>
      </c>
      <c r="BH628" s="144">
        <f>IF(N628="sníž. přenesená",J628,0)</f>
        <v>0</v>
      </c>
      <c r="BI628" s="144">
        <f>IF(N628="nulová",J628,0)</f>
        <v>0</v>
      </c>
      <c r="BJ628" s="18" t="s">
        <v>81</v>
      </c>
      <c r="BK628" s="144">
        <f>ROUND(I628*H628,2)</f>
        <v>0</v>
      </c>
      <c r="BL628" s="18" t="s">
        <v>309</v>
      </c>
      <c r="BM628" s="143" t="s">
        <v>1404</v>
      </c>
    </row>
    <row r="629" spans="2:65" s="1" customFormat="1" ht="19.5">
      <c r="B629" s="33"/>
      <c r="D629" s="145" t="s">
        <v>189</v>
      </c>
      <c r="F629" s="146" t="s">
        <v>1403</v>
      </c>
      <c r="I629" s="147"/>
      <c r="L629" s="33"/>
      <c r="M629" s="148"/>
      <c r="T629" s="54"/>
      <c r="AT629" s="18" t="s">
        <v>189</v>
      </c>
      <c r="AU629" s="18" t="s">
        <v>83</v>
      </c>
    </row>
    <row r="630" spans="2:65" s="1" customFormat="1" ht="117">
      <c r="B630" s="33"/>
      <c r="D630" s="145" t="s">
        <v>477</v>
      </c>
      <c r="F630" s="181" t="s">
        <v>1405</v>
      </c>
      <c r="I630" s="147"/>
      <c r="L630" s="33"/>
      <c r="M630" s="148"/>
      <c r="T630" s="54"/>
      <c r="AT630" s="18" t="s">
        <v>477</v>
      </c>
      <c r="AU630" s="18" t="s">
        <v>83</v>
      </c>
    </row>
    <row r="631" spans="2:65" s="12" customFormat="1" ht="11.25">
      <c r="B631" s="151"/>
      <c r="D631" s="145" t="s">
        <v>193</v>
      </c>
      <c r="E631" s="152" t="s">
        <v>19</v>
      </c>
      <c r="F631" s="153" t="s">
        <v>286</v>
      </c>
      <c r="H631" s="152" t="s">
        <v>19</v>
      </c>
      <c r="I631" s="154"/>
      <c r="L631" s="151"/>
      <c r="M631" s="155"/>
      <c r="T631" s="156"/>
      <c r="AT631" s="152" t="s">
        <v>193</v>
      </c>
      <c r="AU631" s="152" t="s">
        <v>83</v>
      </c>
      <c r="AV631" s="12" t="s">
        <v>81</v>
      </c>
      <c r="AW631" s="12" t="s">
        <v>35</v>
      </c>
      <c r="AX631" s="12" t="s">
        <v>73</v>
      </c>
      <c r="AY631" s="152" t="s">
        <v>180</v>
      </c>
    </row>
    <row r="632" spans="2:65" s="12" customFormat="1" ht="22.5">
      <c r="B632" s="151"/>
      <c r="D632" s="145" t="s">
        <v>193</v>
      </c>
      <c r="E632" s="152" t="s">
        <v>19</v>
      </c>
      <c r="F632" s="153" t="s">
        <v>1191</v>
      </c>
      <c r="H632" s="152" t="s">
        <v>19</v>
      </c>
      <c r="I632" s="154"/>
      <c r="L632" s="151"/>
      <c r="M632" s="155"/>
      <c r="T632" s="156"/>
      <c r="AT632" s="152" t="s">
        <v>193</v>
      </c>
      <c r="AU632" s="152" t="s">
        <v>83</v>
      </c>
      <c r="AV632" s="12" t="s">
        <v>81</v>
      </c>
      <c r="AW632" s="12" t="s">
        <v>35</v>
      </c>
      <c r="AX632" s="12" t="s">
        <v>73</v>
      </c>
      <c r="AY632" s="152" t="s">
        <v>180</v>
      </c>
    </row>
    <row r="633" spans="2:65" s="13" customFormat="1" ht="11.25">
      <c r="B633" s="157"/>
      <c r="D633" s="145" t="s">
        <v>193</v>
      </c>
      <c r="E633" s="158" t="s">
        <v>19</v>
      </c>
      <c r="F633" s="159" t="s">
        <v>81</v>
      </c>
      <c r="H633" s="160">
        <v>1</v>
      </c>
      <c r="I633" s="161"/>
      <c r="L633" s="157"/>
      <c r="M633" s="162"/>
      <c r="T633" s="163"/>
      <c r="AT633" s="158" t="s">
        <v>193</v>
      </c>
      <c r="AU633" s="158" t="s">
        <v>83</v>
      </c>
      <c r="AV633" s="13" t="s">
        <v>83</v>
      </c>
      <c r="AW633" s="13" t="s">
        <v>35</v>
      </c>
      <c r="AX633" s="13" t="s">
        <v>73</v>
      </c>
      <c r="AY633" s="158" t="s">
        <v>180</v>
      </c>
    </row>
    <row r="634" spans="2:65" s="14" customFormat="1" ht="11.25">
      <c r="B634" s="164"/>
      <c r="D634" s="145" t="s">
        <v>193</v>
      </c>
      <c r="E634" s="165" t="s">
        <v>19</v>
      </c>
      <c r="F634" s="166" t="s">
        <v>264</v>
      </c>
      <c r="H634" s="167">
        <v>1</v>
      </c>
      <c r="I634" s="168"/>
      <c r="L634" s="164"/>
      <c r="M634" s="169"/>
      <c r="T634" s="170"/>
      <c r="AT634" s="165" t="s">
        <v>193</v>
      </c>
      <c r="AU634" s="165" t="s">
        <v>83</v>
      </c>
      <c r="AV634" s="14" t="s">
        <v>187</v>
      </c>
      <c r="AW634" s="14" t="s">
        <v>35</v>
      </c>
      <c r="AX634" s="14" t="s">
        <v>81</v>
      </c>
      <c r="AY634" s="165" t="s">
        <v>180</v>
      </c>
    </row>
    <row r="635" spans="2:65" s="1" customFormat="1" ht="24.2" customHeight="1">
      <c r="B635" s="33"/>
      <c r="C635" s="171" t="s">
        <v>836</v>
      </c>
      <c r="D635" s="171" t="s">
        <v>353</v>
      </c>
      <c r="E635" s="172" t="s">
        <v>1406</v>
      </c>
      <c r="F635" s="173" t="s">
        <v>1407</v>
      </c>
      <c r="G635" s="174" t="s">
        <v>346</v>
      </c>
      <c r="H635" s="175">
        <v>1</v>
      </c>
      <c r="I635" s="176"/>
      <c r="J635" s="177">
        <f>ROUND(I635*H635,2)</f>
        <v>0</v>
      </c>
      <c r="K635" s="173" t="s">
        <v>19</v>
      </c>
      <c r="L635" s="178"/>
      <c r="M635" s="179" t="s">
        <v>19</v>
      </c>
      <c r="N635" s="180" t="s">
        <v>44</v>
      </c>
      <c r="P635" s="141">
        <f>O635*H635</f>
        <v>0</v>
      </c>
      <c r="Q635" s="141">
        <v>0.11</v>
      </c>
      <c r="R635" s="141">
        <f>Q635*H635</f>
        <v>0.11</v>
      </c>
      <c r="S635" s="141">
        <v>0</v>
      </c>
      <c r="T635" s="142">
        <f>S635*H635</f>
        <v>0</v>
      </c>
      <c r="AR635" s="143" t="s">
        <v>466</v>
      </c>
      <c r="AT635" s="143" t="s">
        <v>353</v>
      </c>
      <c r="AU635" s="143" t="s">
        <v>83</v>
      </c>
      <c r="AY635" s="18" t="s">
        <v>180</v>
      </c>
      <c r="BE635" s="144">
        <f>IF(N635="základní",J635,0)</f>
        <v>0</v>
      </c>
      <c r="BF635" s="144">
        <f>IF(N635="snížená",J635,0)</f>
        <v>0</v>
      </c>
      <c r="BG635" s="144">
        <f>IF(N635="zákl. přenesená",J635,0)</f>
        <v>0</v>
      </c>
      <c r="BH635" s="144">
        <f>IF(N635="sníž. přenesená",J635,0)</f>
        <v>0</v>
      </c>
      <c r="BI635" s="144">
        <f>IF(N635="nulová",J635,0)</f>
        <v>0</v>
      </c>
      <c r="BJ635" s="18" t="s">
        <v>81</v>
      </c>
      <c r="BK635" s="144">
        <f>ROUND(I635*H635,2)</f>
        <v>0</v>
      </c>
      <c r="BL635" s="18" t="s">
        <v>309</v>
      </c>
      <c r="BM635" s="143" t="s">
        <v>1408</v>
      </c>
    </row>
    <row r="636" spans="2:65" s="1" customFormat="1" ht="19.5">
      <c r="B636" s="33"/>
      <c r="D636" s="145" t="s">
        <v>189</v>
      </c>
      <c r="F636" s="146" t="s">
        <v>1407</v>
      </c>
      <c r="I636" s="147"/>
      <c r="L636" s="33"/>
      <c r="M636" s="148"/>
      <c r="T636" s="54"/>
      <c r="AT636" s="18" t="s">
        <v>189</v>
      </c>
      <c r="AU636" s="18" t="s">
        <v>83</v>
      </c>
    </row>
    <row r="637" spans="2:65" s="1" customFormat="1" ht="107.25">
      <c r="B637" s="33"/>
      <c r="D637" s="145" t="s">
        <v>477</v>
      </c>
      <c r="F637" s="181" t="s">
        <v>1409</v>
      </c>
      <c r="I637" s="147"/>
      <c r="L637" s="33"/>
      <c r="M637" s="148"/>
      <c r="T637" s="54"/>
      <c r="AT637" s="18" t="s">
        <v>477</v>
      </c>
      <c r="AU637" s="18" t="s">
        <v>83</v>
      </c>
    </row>
    <row r="638" spans="2:65" s="12" customFormat="1" ht="11.25">
      <c r="B638" s="151"/>
      <c r="D638" s="145" t="s">
        <v>193</v>
      </c>
      <c r="E638" s="152" t="s">
        <v>19</v>
      </c>
      <c r="F638" s="153" t="s">
        <v>286</v>
      </c>
      <c r="H638" s="152" t="s">
        <v>19</v>
      </c>
      <c r="I638" s="154"/>
      <c r="L638" s="151"/>
      <c r="M638" s="155"/>
      <c r="T638" s="156"/>
      <c r="AT638" s="152" t="s">
        <v>193</v>
      </c>
      <c r="AU638" s="152" t="s">
        <v>83</v>
      </c>
      <c r="AV638" s="12" t="s">
        <v>81</v>
      </c>
      <c r="AW638" s="12" t="s">
        <v>35</v>
      </c>
      <c r="AX638" s="12" t="s">
        <v>73</v>
      </c>
      <c r="AY638" s="152" t="s">
        <v>180</v>
      </c>
    </row>
    <row r="639" spans="2:65" s="12" customFormat="1" ht="22.5">
      <c r="B639" s="151"/>
      <c r="D639" s="145" t="s">
        <v>193</v>
      </c>
      <c r="E639" s="152" t="s">
        <v>19</v>
      </c>
      <c r="F639" s="153" t="s">
        <v>1191</v>
      </c>
      <c r="H639" s="152" t="s">
        <v>19</v>
      </c>
      <c r="I639" s="154"/>
      <c r="L639" s="151"/>
      <c r="M639" s="155"/>
      <c r="T639" s="156"/>
      <c r="AT639" s="152" t="s">
        <v>193</v>
      </c>
      <c r="AU639" s="152" t="s">
        <v>83</v>
      </c>
      <c r="AV639" s="12" t="s">
        <v>81</v>
      </c>
      <c r="AW639" s="12" t="s">
        <v>35</v>
      </c>
      <c r="AX639" s="12" t="s">
        <v>73</v>
      </c>
      <c r="AY639" s="152" t="s">
        <v>180</v>
      </c>
    </row>
    <row r="640" spans="2:65" s="13" customFormat="1" ht="11.25">
      <c r="B640" s="157"/>
      <c r="D640" s="145" t="s">
        <v>193</v>
      </c>
      <c r="E640" s="158" t="s">
        <v>19</v>
      </c>
      <c r="F640" s="159" t="s">
        <v>81</v>
      </c>
      <c r="H640" s="160">
        <v>1</v>
      </c>
      <c r="I640" s="161"/>
      <c r="L640" s="157"/>
      <c r="M640" s="162"/>
      <c r="T640" s="163"/>
      <c r="AT640" s="158" t="s">
        <v>193</v>
      </c>
      <c r="AU640" s="158" t="s">
        <v>83</v>
      </c>
      <c r="AV640" s="13" t="s">
        <v>83</v>
      </c>
      <c r="AW640" s="13" t="s">
        <v>35</v>
      </c>
      <c r="AX640" s="13" t="s">
        <v>73</v>
      </c>
      <c r="AY640" s="158" t="s">
        <v>180</v>
      </c>
    </row>
    <row r="641" spans="2:65" s="14" customFormat="1" ht="11.25">
      <c r="B641" s="164"/>
      <c r="D641" s="145" t="s">
        <v>193</v>
      </c>
      <c r="E641" s="165" t="s">
        <v>19</v>
      </c>
      <c r="F641" s="166" t="s">
        <v>264</v>
      </c>
      <c r="H641" s="167">
        <v>1</v>
      </c>
      <c r="I641" s="168"/>
      <c r="L641" s="164"/>
      <c r="M641" s="169"/>
      <c r="T641" s="170"/>
      <c r="AT641" s="165" t="s">
        <v>193</v>
      </c>
      <c r="AU641" s="165" t="s">
        <v>83</v>
      </c>
      <c r="AV641" s="14" t="s">
        <v>187</v>
      </c>
      <c r="AW641" s="14" t="s">
        <v>35</v>
      </c>
      <c r="AX641" s="14" t="s">
        <v>81</v>
      </c>
      <c r="AY641" s="165" t="s">
        <v>180</v>
      </c>
    </row>
    <row r="642" spans="2:65" s="1" customFormat="1" ht="33" customHeight="1">
      <c r="B642" s="33"/>
      <c r="C642" s="132" t="s">
        <v>844</v>
      </c>
      <c r="D642" s="132" t="s">
        <v>182</v>
      </c>
      <c r="E642" s="133" t="s">
        <v>1410</v>
      </c>
      <c r="F642" s="134" t="s">
        <v>1411</v>
      </c>
      <c r="G642" s="135" t="s">
        <v>346</v>
      </c>
      <c r="H642" s="136">
        <v>1</v>
      </c>
      <c r="I642" s="137"/>
      <c r="J642" s="138">
        <f>ROUND(I642*H642,2)</f>
        <v>0</v>
      </c>
      <c r="K642" s="134" t="s">
        <v>186</v>
      </c>
      <c r="L642" s="33"/>
      <c r="M642" s="139" t="s">
        <v>19</v>
      </c>
      <c r="N642" s="140" t="s">
        <v>44</v>
      </c>
      <c r="P642" s="141">
        <f>O642*H642</f>
        <v>0</v>
      </c>
      <c r="Q642" s="141">
        <v>0</v>
      </c>
      <c r="R642" s="141">
        <f>Q642*H642</f>
        <v>0</v>
      </c>
      <c r="S642" s="141">
        <v>0</v>
      </c>
      <c r="T642" s="142">
        <f>S642*H642</f>
        <v>0</v>
      </c>
      <c r="AR642" s="143" t="s">
        <v>309</v>
      </c>
      <c r="AT642" s="143" t="s">
        <v>182</v>
      </c>
      <c r="AU642" s="143" t="s">
        <v>83</v>
      </c>
      <c r="AY642" s="18" t="s">
        <v>180</v>
      </c>
      <c r="BE642" s="144">
        <f>IF(N642="základní",J642,0)</f>
        <v>0</v>
      </c>
      <c r="BF642" s="144">
        <f>IF(N642="snížená",J642,0)</f>
        <v>0</v>
      </c>
      <c r="BG642" s="144">
        <f>IF(N642="zákl. přenesená",J642,0)</f>
        <v>0</v>
      </c>
      <c r="BH642" s="144">
        <f>IF(N642="sníž. přenesená",J642,0)</f>
        <v>0</v>
      </c>
      <c r="BI642" s="144">
        <f>IF(N642="nulová",J642,0)</f>
        <v>0</v>
      </c>
      <c r="BJ642" s="18" t="s">
        <v>81</v>
      </c>
      <c r="BK642" s="144">
        <f>ROUND(I642*H642,2)</f>
        <v>0</v>
      </c>
      <c r="BL642" s="18" t="s">
        <v>309</v>
      </c>
      <c r="BM642" s="143" t="s">
        <v>1412</v>
      </c>
    </row>
    <row r="643" spans="2:65" s="1" customFormat="1" ht="29.25">
      <c r="B643" s="33"/>
      <c r="D643" s="145" t="s">
        <v>189</v>
      </c>
      <c r="F643" s="146" t="s">
        <v>1413</v>
      </c>
      <c r="I643" s="147"/>
      <c r="L643" s="33"/>
      <c r="M643" s="148"/>
      <c r="T643" s="54"/>
      <c r="AT643" s="18" t="s">
        <v>189</v>
      </c>
      <c r="AU643" s="18" t="s">
        <v>83</v>
      </c>
    </row>
    <row r="644" spans="2:65" s="1" customFormat="1" ht="11.25">
      <c r="B644" s="33"/>
      <c r="D644" s="149" t="s">
        <v>191</v>
      </c>
      <c r="F644" s="150" t="s">
        <v>1414</v>
      </c>
      <c r="I644" s="147"/>
      <c r="L644" s="33"/>
      <c r="M644" s="148"/>
      <c r="T644" s="54"/>
      <c r="AT644" s="18" t="s">
        <v>191</v>
      </c>
      <c r="AU644" s="18" t="s">
        <v>83</v>
      </c>
    </row>
    <row r="645" spans="2:65" s="1" customFormat="1" ht="19.5">
      <c r="B645" s="33"/>
      <c r="D645" s="145" t="s">
        <v>477</v>
      </c>
      <c r="F645" s="181" t="s">
        <v>568</v>
      </c>
      <c r="I645" s="147"/>
      <c r="L645" s="33"/>
      <c r="M645" s="148"/>
      <c r="T645" s="54"/>
      <c r="AT645" s="18" t="s">
        <v>477</v>
      </c>
      <c r="AU645" s="18" t="s">
        <v>83</v>
      </c>
    </row>
    <row r="646" spans="2:65" s="12" customFormat="1" ht="22.5">
      <c r="B646" s="151"/>
      <c r="D646" s="145" t="s">
        <v>193</v>
      </c>
      <c r="E646" s="152" t="s">
        <v>19</v>
      </c>
      <c r="F646" s="153" t="s">
        <v>1191</v>
      </c>
      <c r="H646" s="152" t="s">
        <v>19</v>
      </c>
      <c r="I646" s="154"/>
      <c r="L646" s="151"/>
      <c r="M646" s="155"/>
      <c r="T646" s="156"/>
      <c r="AT646" s="152" t="s">
        <v>193</v>
      </c>
      <c r="AU646" s="152" t="s">
        <v>83</v>
      </c>
      <c r="AV646" s="12" t="s">
        <v>81</v>
      </c>
      <c r="AW646" s="12" t="s">
        <v>35</v>
      </c>
      <c r="AX646" s="12" t="s">
        <v>73</v>
      </c>
      <c r="AY646" s="152" t="s">
        <v>180</v>
      </c>
    </row>
    <row r="647" spans="2:65" s="13" customFormat="1" ht="11.25">
      <c r="B647" s="157"/>
      <c r="D647" s="145" t="s">
        <v>193</v>
      </c>
      <c r="E647" s="158" t="s">
        <v>19</v>
      </c>
      <c r="F647" s="159" t="s">
        <v>1247</v>
      </c>
      <c r="H647" s="160">
        <v>1</v>
      </c>
      <c r="I647" s="161"/>
      <c r="L647" s="157"/>
      <c r="M647" s="162"/>
      <c r="T647" s="163"/>
      <c r="AT647" s="158" t="s">
        <v>193</v>
      </c>
      <c r="AU647" s="158" t="s">
        <v>83</v>
      </c>
      <c r="AV647" s="13" t="s">
        <v>83</v>
      </c>
      <c r="AW647" s="13" t="s">
        <v>35</v>
      </c>
      <c r="AX647" s="13" t="s">
        <v>81</v>
      </c>
      <c r="AY647" s="158" t="s">
        <v>180</v>
      </c>
    </row>
    <row r="648" spans="2:65" s="1" customFormat="1" ht="24.2" customHeight="1">
      <c r="B648" s="33"/>
      <c r="C648" s="171" t="s">
        <v>850</v>
      </c>
      <c r="D648" s="171" t="s">
        <v>353</v>
      </c>
      <c r="E648" s="172" t="s">
        <v>1415</v>
      </c>
      <c r="F648" s="173" t="s">
        <v>1416</v>
      </c>
      <c r="G648" s="174" t="s">
        <v>346</v>
      </c>
      <c r="H648" s="175">
        <v>1</v>
      </c>
      <c r="I648" s="176"/>
      <c r="J648" s="177">
        <f>ROUND(I648*H648,2)</f>
        <v>0</v>
      </c>
      <c r="K648" s="173" t="s">
        <v>19</v>
      </c>
      <c r="L648" s="178"/>
      <c r="M648" s="179" t="s">
        <v>19</v>
      </c>
      <c r="N648" s="180" t="s">
        <v>44</v>
      </c>
      <c r="P648" s="141">
        <f>O648*H648</f>
        <v>0</v>
      </c>
      <c r="Q648" s="141">
        <v>0.18</v>
      </c>
      <c r="R648" s="141">
        <f>Q648*H648</f>
        <v>0.18</v>
      </c>
      <c r="S648" s="141">
        <v>0</v>
      </c>
      <c r="T648" s="142">
        <f>S648*H648</f>
        <v>0</v>
      </c>
      <c r="AR648" s="143" t="s">
        <v>466</v>
      </c>
      <c r="AT648" s="143" t="s">
        <v>353</v>
      </c>
      <c r="AU648" s="143" t="s">
        <v>83</v>
      </c>
      <c r="AY648" s="18" t="s">
        <v>180</v>
      </c>
      <c r="BE648" s="144">
        <f>IF(N648="základní",J648,0)</f>
        <v>0</v>
      </c>
      <c r="BF648" s="144">
        <f>IF(N648="snížená",J648,0)</f>
        <v>0</v>
      </c>
      <c r="BG648" s="144">
        <f>IF(N648="zákl. přenesená",J648,0)</f>
        <v>0</v>
      </c>
      <c r="BH648" s="144">
        <f>IF(N648="sníž. přenesená",J648,0)</f>
        <v>0</v>
      </c>
      <c r="BI648" s="144">
        <f>IF(N648="nulová",J648,0)</f>
        <v>0</v>
      </c>
      <c r="BJ648" s="18" t="s">
        <v>81</v>
      </c>
      <c r="BK648" s="144">
        <f>ROUND(I648*H648,2)</f>
        <v>0</v>
      </c>
      <c r="BL648" s="18" t="s">
        <v>309</v>
      </c>
      <c r="BM648" s="143" t="s">
        <v>1417</v>
      </c>
    </row>
    <row r="649" spans="2:65" s="1" customFormat="1" ht="11.25">
      <c r="B649" s="33"/>
      <c r="D649" s="145" t="s">
        <v>189</v>
      </c>
      <c r="F649" s="146" t="s">
        <v>1416</v>
      </c>
      <c r="I649" s="147"/>
      <c r="L649" s="33"/>
      <c r="M649" s="148"/>
      <c r="T649" s="54"/>
      <c r="AT649" s="18" t="s">
        <v>189</v>
      </c>
      <c r="AU649" s="18" t="s">
        <v>83</v>
      </c>
    </row>
    <row r="650" spans="2:65" s="1" customFormat="1" ht="97.5">
      <c r="B650" s="33"/>
      <c r="D650" s="145" t="s">
        <v>477</v>
      </c>
      <c r="F650" s="181" t="s">
        <v>1418</v>
      </c>
      <c r="I650" s="147"/>
      <c r="L650" s="33"/>
      <c r="M650" s="148"/>
      <c r="T650" s="54"/>
      <c r="AT650" s="18" t="s">
        <v>477</v>
      </c>
      <c r="AU650" s="18" t="s">
        <v>83</v>
      </c>
    </row>
    <row r="651" spans="2:65" s="1" customFormat="1" ht="24.2" customHeight="1">
      <c r="B651" s="33"/>
      <c r="C651" s="132" t="s">
        <v>858</v>
      </c>
      <c r="D651" s="132" t="s">
        <v>182</v>
      </c>
      <c r="E651" s="133" t="s">
        <v>660</v>
      </c>
      <c r="F651" s="134" t="s">
        <v>661</v>
      </c>
      <c r="G651" s="135" t="s">
        <v>346</v>
      </c>
      <c r="H651" s="136">
        <v>21</v>
      </c>
      <c r="I651" s="137"/>
      <c r="J651" s="138">
        <f>ROUND(I651*H651,2)</f>
        <v>0</v>
      </c>
      <c r="K651" s="134" t="s">
        <v>186</v>
      </c>
      <c r="L651" s="33"/>
      <c r="M651" s="139" t="s">
        <v>19</v>
      </c>
      <c r="N651" s="140" t="s">
        <v>44</v>
      </c>
      <c r="P651" s="141">
        <f>O651*H651</f>
        <v>0</v>
      </c>
      <c r="Q651" s="141">
        <v>0</v>
      </c>
      <c r="R651" s="141">
        <f>Q651*H651</f>
        <v>0</v>
      </c>
      <c r="S651" s="141">
        <v>2.4E-2</v>
      </c>
      <c r="T651" s="142">
        <f>S651*H651</f>
        <v>0.504</v>
      </c>
      <c r="AR651" s="143" t="s">
        <v>309</v>
      </c>
      <c r="AT651" s="143" t="s">
        <v>182</v>
      </c>
      <c r="AU651" s="143" t="s">
        <v>83</v>
      </c>
      <c r="AY651" s="18" t="s">
        <v>180</v>
      </c>
      <c r="BE651" s="144">
        <f>IF(N651="základní",J651,0)</f>
        <v>0</v>
      </c>
      <c r="BF651" s="144">
        <f>IF(N651="snížená",J651,0)</f>
        <v>0</v>
      </c>
      <c r="BG651" s="144">
        <f>IF(N651="zákl. přenesená",J651,0)</f>
        <v>0</v>
      </c>
      <c r="BH651" s="144">
        <f>IF(N651="sníž. přenesená",J651,0)</f>
        <v>0</v>
      </c>
      <c r="BI651" s="144">
        <f>IF(N651="nulová",J651,0)</f>
        <v>0</v>
      </c>
      <c r="BJ651" s="18" t="s">
        <v>81</v>
      </c>
      <c r="BK651" s="144">
        <f>ROUND(I651*H651,2)</f>
        <v>0</v>
      </c>
      <c r="BL651" s="18" t="s">
        <v>309</v>
      </c>
      <c r="BM651" s="143" t="s">
        <v>662</v>
      </c>
    </row>
    <row r="652" spans="2:65" s="1" customFormat="1" ht="19.5">
      <c r="B652" s="33"/>
      <c r="D652" s="145" t="s">
        <v>189</v>
      </c>
      <c r="F652" s="146" t="s">
        <v>663</v>
      </c>
      <c r="I652" s="147"/>
      <c r="L652" s="33"/>
      <c r="M652" s="148"/>
      <c r="T652" s="54"/>
      <c r="AT652" s="18" t="s">
        <v>189</v>
      </c>
      <c r="AU652" s="18" t="s">
        <v>83</v>
      </c>
    </row>
    <row r="653" spans="2:65" s="1" customFormat="1" ht="11.25">
      <c r="B653" s="33"/>
      <c r="D653" s="149" t="s">
        <v>191</v>
      </c>
      <c r="F653" s="150" t="s">
        <v>664</v>
      </c>
      <c r="I653" s="147"/>
      <c r="L653" s="33"/>
      <c r="M653" s="148"/>
      <c r="T653" s="54"/>
      <c r="AT653" s="18" t="s">
        <v>191</v>
      </c>
      <c r="AU653" s="18" t="s">
        <v>83</v>
      </c>
    </row>
    <row r="654" spans="2:65" s="12" customFormat="1" ht="22.5">
      <c r="B654" s="151"/>
      <c r="D654" s="145" t="s">
        <v>193</v>
      </c>
      <c r="E654" s="152" t="s">
        <v>19</v>
      </c>
      <c r="F654" s="153" t="s">
        <v>1191</v>
      </c>
      <c r="H654" s="152" t="s">
        <v>19</v>
      </c>
      <c r="I654" s="154"/>
      <c r="L654" s="151"/>
      <c r="M654" s="155"/>
      <c r="T654" s="156"/>
      <c r="AT654" s="152" t="s">
        <v>193</v>
      </c>
      <c r="AU654" s="152" t="s">
        <v>83</v>
      </c>
      <c r="AV654" s="12" t="s">
        <v>81</v>
      </c>
      <c r="AW654" s="12" t="s">
        <v>35</v>
      </c>
      <c r="AX654" s="12" t="s">
        <v>73</v>
      </c>
      <c r="AY654" s="152" t="s">
        <v>180</v>
      </c>
    </row>
    <row r="655" spans="2:65" s="13" customFormat="1" ht="11.25">
      <c r="B655" s="157"/>
      <c r="D655" s="145" t="s">
        <v>193</v>
      </c>
      <c r="E655" s="158" t="s">
        <v>19</v>
      </c>
      <c r="F655" s="159" t="s">
        <v>1419</v>
      </c>
      <c r="H655" s="160">
        <v>1</v>
      </c>
      <c r="I655" s="161"/>
      <c r="L655" s="157"/>
      <c r="M655" s="162"/>
      <c r="T655" s="163"/>
      <c r="AT655" s="158" t="s">
        <v>193</v>
      </c>
      <c r="AU655" s="158" t="s">
        <v>83</v>
      </c>
      <c r="AV655" s="13" t="s">
        <v>83</v>
      </c>
      <c r="AW655" s="13" t="s">
        <v>35</v>
      </c>
      <c r="AX655" s="13" t="s">
        <v>73</v>
      </c>
      <c r="AY655" s="158" t="s">
        <v>180</v>
      </c>
    </row>
    <row r="656" spans="2:65" s="13" customFormat="1" ht="11.25">
      <c r="B656" s="157"/>
      <c r="D656" s="145" t="s">
        <v>193</v>
      </c>
      <c r="E656" s="158" t="s">
        <v>19</v>
      </c>
      <c r="F656" s="159" t="s">
        <v>1420</v>
      </c>
      <c r="H656" s="160">
        <v>20</v>
      </c>
      <c r="I656" s="161"/>
      <c r="L656" s="157"/>
      <c r="M656" s="162"/>
      <c r="T656" s="163"/>
      <c r="AT656" s="158" t="s">
        <v>193</v>
      </c>
      <c r="AU656" s="158" t="s">
        <v>83</v>
      </c>
      <c r="AV656" s="13" t="s">
        <v>83</v>
      </c>
      <c r="AW656" s="13" t="s">
        <v>35</v>
      </c>
      <c r="AX656" s="13" t="s">
        <v>73</v>
      </c>
      <c r="AY656" s="158" t="s">
        <v>180</v>
      </c>
    </row>
    <row r="657" spans="2:65" s="14" customFormat="1" ht="11.25">
      <c r="B657" s="164"/>
      <c r="D657" s="145" t="s">
        <v>193</v>
      </c>
      <c r="E657" s="165" t="s">
        <v>19</v>
      </c>
      <c r="F657" s="166" t="s">
        <v>264</v>
      </c>
      <c r="H657" s="167">
        <v>21</v>
      </c>
      <c r="I657" s="168"/>
      <c r="L657" s="164"/>
      <c r="M657" s="169"/>
      <c r="T657" s="170"/>
      <c r="AT657" s="165" t="s">
        <v>193</v>
      </c>
      <c r="AU657" s="165" t="s">
        <v>83</v>
      </c>
      <c r="AV657" s="14" t="s">
        <v>187</v>
      </c>
      <c r="AW657" s="14" t="s">
        <v>35</v>
      </c>
      <c r="AX657" s="14" t="s">
        <v>81</v>
      </c>
      <c r="AY657" s="165" t="s">
        <v>180</v>
      </c>
    </row>
    <row r="658" spans="2:65" s="1" customFormat="1" ht="24.2" customHeight="1">
      <c r="B658" s="33"/>
      <c r="C658" s="132" t="s">
        <v>864</v>
      </c>
      <c r="D658" s="132" t="s">
        <v>182</v>
      </c>
      <c r="E658" s="133" t="s">
        <v>1421</v>
      </c>
      <c r="F658" s="134" t="s">
        <v>1422</v>
      </c>
      <c r="G658" s="135" t="s">
        <v>346</v>
      </c>
      <c r="H658" s="136">
        <v>3</v>
      </c>
      <c r="I658" s="137"/>
      <c r="J658" s="138">
        <f>ROUND(I658*H658,2)</f>
        <v>0</v>
      </c>
      <c r="K658" s="134" t="s">
        <v>186</v>
      </c>
      <c r="L658" s="33"/>
      <c r="M658" s="139" t="s">
        <v>19</v>
      </c>
      <c r="N658" s="140" t="s">
        <v>44</v>
      </c>
      <c r="P658" s="141">
        <f>O658*H658</f>
        <v>0</v>
      </c>
      <c r="Q658" s="141">
        <v>0</v>
      </c>
      <c r="R658" s="141">
        <f>Q658*H658</f>
        <v>0</v>
      </c>
      <c r="S658" s="141">
        <v>2.8000000000000001E-2</v>
      </c>
      <c r="T658" s="142">
        <f>S658*H658</f>
        <v>8.4000000000000005E-2</v>
      </c>
      <c r="AR658" s="143" t="s">
        <v>309</v>
      </c>
      <c r="AT658" s="143" t="s">
        <v>182</v>
      </c>
      <c r="AU658" s="143" t="s">
        <v>83</v>
      </c>
      <c r="AY658" s="18" t="s">
        <v>180</v>
      </c>
      <c r="BE658" s="144">
        <f>IF(N658="základní",J658,0)</f>
        <v>0</v>
      </c>
      <c r="BF658" s="144">
        <f>IF(N658="snížená",J658,0)</f>
        <v>0</v>
      </c>
      <c r="BG658" s="144">
        <f>IF(N658="zákl. přenesená",J658,0)</f>
        <v>0</v>
      </c>
      <c r="BH658" s="144">
        <f>IF(N658="sníž. přenesená",J658,0)</f>
        <v>0</v>
      </c>
      <c r="BI658" s="144">
        <f>IF(N658="nulová",J658,0)</f>
        <v>0</v>
      </c>
      <c r="BJ658" s="18" t="s">
        <v>81</v>
      </c>
      <c r="BK658" s="144">
        <f>ROUND(I658*H658,2)</f>
        <v>0</v>
      </c>
      <c r="BL658" s="18" t="s">
        <v>309</v>
      </c>
      <c r="BM658" s="143" t="s">
        <v>1423</v>
      </c>
    </row>
    <row r="659" spans="2:65" s="1" customFormat="1" ht="19.5">
      <c r="B659" s="33"/>
      <c r="D659" s="145" t="s">
        <v>189</v>
      </c>
      <c r="F659" s="146" t="s">
        <v>1424</v>
      </c>
      <c r="I659" s="147"/>
      <c r="L659" s="33"/>
      <c r="M659" s="148"/>
      <c r="T659" s="54"/>
      <c r="AT659" s="18" t="s">
        <v>189</v>
      </c>
      <c r="AU659" s="18" t="s">
        <v>83</v>
      </c>
    </row>
    <row r="660" spans="2:65" s="1" customFormat="1" ht="11.25">
      <c r="B660" s="33"/>
      <c r="D660" s="149" t="s">
        <v>191</v>
      </c>
      <c r="F660" s="150" t="s">
        <v>1425</v>
      </c>
      <c r="I660" s="147"/>
      <c r="L660" s="33"/>
      <c r="M660" s="148"/>
      <c r="T660" s="54"/>
      <c r="AT660" s="18" t="s">
        <v>191</v>
      </c>
      <c r="AU660" s="18" t="s">
        <v>83</v>
      </c>
    </row>
    <row r="661" spans="2:65" s="12" customFormat="1" ht="22.5">
      <c r="B661" s="151"/>
      <c r="D661" s="145" t="s">
        <v>193</v>
      </c>
      <c r="E661" s="152" t="s">
        <v>19</v>
      </c>
      <c r="F661" s="153" t="s">
        <v>1191</v>
      </c>
      <c r="H661" s="152" t="s">
        <v>19</v>
      </c>
      <c r="I661" s="154"/>
      <c r="L661" s="151"/>
      <c r="M661" s="155"/>
      <c r="T661" s="156"/>
      <c r="AT661" s="152" t="s">
        <v>193</v>
      </c>
      <c r="AU661" s="152" t="s">
        <v>83</v>
      </c>
      <c r="AV661" s="12" t="s">
        <v>81</v>
      </c>
      <c r="AW661" s="12" t="s">
        <v>35</v>
      </c>
      <c r="AX661" s="12" t="s">
        <v>73</v>
      </c>
      <c r="AY661" s="152" t="s">
        <v>180</v>
      </c>
    </row>
    <row r="662" spans="2:65" s="13" customFormat="1" ht="11.25">
      <c r="B662" s="157"/>
      <c r="D662" s="145" t="s">
        <v>193</v>
      </c>
      <c r="E662" s="158" t="s">
        <v>19</v>
      </c>
      <c r="F662" s="159" t="s">
        <v>203</v>
      </c>
      <c r="H662" s="160">
        <v>3</v>
      </c>
      <c r="I662" s="161"/>
      <c r="L662" s="157"/>
      <c r="M662" s="162"/>
      <c r="T662" s="163"/>
      <c r="AT662" s="158" t="s">
        <v>193</v>
      </c>
      <c r="AU662" s="158" t="s">
        <v>83</v>
      </c>
      <c r="AV662" s="13" t="s">
        <v>83</v>
      </c>
      <c r="AW662" s="13" t="s">
        <v>35</v>
      </c>
      <c r="AX662" s="13" t="s">
        <v>81</v>
      </c>
      <c r="AY662" s="158" t="s">
        <v>180</v>
      </c>
    </row>
    <row r="663" spans="2:65" s="1" customFormat="1" ht="33" customHeight="1">
      <c r="B663" s="33"/>
      <c r="C663" s="132" t="s">
        <v>872</v>
      </c>
      <c r="D663" s="132" t="s">
        <v>182</v>
      </c>
      <c r="E663" s="133" t="s">
        <v>666</v>
      </c>
      <c r="F663" s="134" t="s">
        <v>667</v>
      </c>
      <c r="G663" s="135" t="s">
        <v>225</v>
      </c>
      <c r="H663" s="136">
        <v>0.73799999999999999</v>
      </c>
      <c r="I663" s="137"/>
      <c r="J663" s="138">
        <f>ROUND(I663*H663,2)</f>
        <v>0</v>
      </c>
      <c r="K663" s="134" t="s">
        <v>186</v>
      </c>
      <c r="L663" s="33"/>
      <c r="M663" s="139" t="s">
        <v>19</v>
      </c>
      <c r="N663" s="140" t="s">
        <v>44</v>
      </c>
      <c r="P663" s="141">
        <f>O663*H663</f>
        <v>0</v>
      </c>
      <c r="Q663" s="141">
        <v>0</v>
      </c>
      <c r="R663" s="141">
        <f>Q663*H663</f>
        <v>0</v>
      </c>
      <c r="S663" s="141">
        <v>0</v>
      </c>
      <c r="T663" s="142">
        <f>S663*H663</f>
        <v>0</v>
      </c>
      <c r="AR663" s="143" t="s">
        <v>309</v>
      </c>
      <c r="AT663" s="143" t="s">
        <v>182</v>
      </c>
      <c r="AU663" s="143" t="s">
        <v>83</v>
      </c>
      <c r="AY663" s="18" t="s">
        <v>180</v>
      </c>
      <c r="BE663" s="144">
        <f>IF(N663="základní",J663,0)</f>
        <v>0</v>
      </c>
      <c r="BF663" s="144">
        <f>IF(N663="snížená",J663,0)</f>
        <v>0</v>
      </c>
      <c r="BG663" s="144">
        <f>IF(N663="zákl. přenesená",J663,0)</f>
        <v>0</v>
      </c>
      <c r="BH663" s="144">
        <f>IF(N663="sníž. přenesená",J663,0)</f>
        <v>0</v>
      </c>
      <c r="BI663" s="144">
        <f>IF(N663="nulová",J663,0)</f>
        <v>0</v>
      </c>
      <c r="BJ663" s="18" t="s">
        <v>81</v>
      </c>
      <c r="BK663" s="144">
        <f>ROUND(I663*H663,2)</f>
        <v>0</v>
      </c>
      <c r="BL663" s="18" t="s">
        <v>309</v>
      </c>
      <c r="BM663" s="143" t="s">
        <v>668</v>
      </c>
    </row>
    <row r="664" spans="2:65" s="1" customFormat="1" ht="29.25">
      <c r="B664" s="33"/>
      <c r="D664" s="145" t="s">
        <v>189</v>
      </c>
      <c r="F664" s="146" t="s">
        <v>669</v>
      </c>
      <c r="I664" s="147"/>
      <c r="L664" s="33"/>
      <c r="M664" s="148"/>
      <c r="T664" s="54"/>
      <c r="AT664" s="18" t="s">
        <v>189</v>
      </c>
      <c r="AU664" s="18" t="s">
        <v>83</v>
      </c>
    </row>
    <row r="665" spans="2:65" s="1" customFormat="1" ht="11.25">
      <c r="B665" s="33"/>
      <c r="D665" s="149" t="s">
        <v>191</v>
      </c>
      <c r="F665" s="150" t="s">
        <v>670</v>
      </c>
      <c r="I665" s="147"/>
      <c r="L665" s="33"/>
      <c r="M665" s="148"/>
      <c r="T665" s="54"/>
      <c r="AT665" s="18" t="s">
        <v>191</v>
      </c>
      <c r="AU665" s="18" t="s">
        <v>83</v>
      </c>
    </row>
    <row r="666" spans="2:65" s="11" customFormat="1" ht="22.9" customHeight="1">
      <c r="B666" s="120"/>
      <c r="D666" s="121" t="s">
        <v>72</v>
      </c>
      <c r="E666" s="130" t="s">
        <v>1426</v>
      </c>
      <c r="F666" s="130" t="s">
        <v>1427</v>
      </c>
      <c r="I666" s="123"/>
      <c r="J666" s="131">
        <f>BK666</f>
        <v>0</v>
      </c>
      <c r="L666" s="120"/>
      <c r="M666" s="125"/>
      <c r="P666" s="126">
        <f>SUM(P667:P717)</f>
        <v>0</v>
      </c>
      <c r="R666" s="126">
        <f>SUM(R667:R717)</f>
        <v>11.205795</v>
      </c>
      <c r="T666" s="127">
        <f>SUM(T667:T717)</f>
        <v>0.45650000000000002</v>
      </c>
      <c r="AR666" s="121" t="s">
        <v>83</v>
      </c>
      <c r="AT666" s="128" t="s">
        <v>72</v>
      </c>
      <c r="AU666" s="128" t="s">
        <v>81</v>
      </c>
      <c r="AY666" s="121" t="s">
        <v>180</v>
      </c>
      <c r="BK666" s="129">
        <f>SUM(BK667:BK717)</f>
        <v>0</v>
      </c>
    </row>
    <row r="667" spans="2:65" s="1" customFormat="1" ht="33" customHeight="1">
      <c r="B667" s="33"/>
      <c r="C667" s="132" t="s">
        <v>879</v>
      </c>
      <c r="D667" s="132" t="s">
        <v>182</v>
      </c>
      <c r="E667" s="133" t="s">
        <v>1428</v>
      </c>
      <c r="F667" s="134" t="s">
        <v>1429</v>
      </c>
      <c r="G667" s="135" t="s">
        <v>338</v>
      </c>
      <c r="H667" s="136">
        <v>16.97</v>
      </c>
      <c r="I667" s="137"/>
      <c r="J667" s="138">
        <f>ROUND(I667*H667,2)</f>
        <v>0</v>
      </c>
      <c r="K667" s="134" t="s">
        <v>186</v>
      </c>
      <c r="L667" s="33"/>
      <c r="M667" s="139" t="s">
        <v>19</v>
      </c>
      <c r="N667" s="140" t="s">
        <v>44</v>
      </c>
      <c r="P667" s="141">
        <f>O667*H667</f>
        <v>0</v>
      </c>
      <c r="Q667" s="141">
        <v>0</v>
      </c>
      <c r="R667" s="141">
        <f>Q667*H667</f>
        <v>0</v>
      </c>
      <c r="S667" s="141">
        <v>2.5000000000000001E-2</v>
      </c>
      <c r="T667" s="142">
        <f>S667*H667</f>
        <v>0.42425000000000002</v>
      </c>
      <c r="AR667" s="143" t="s">
        <v>309</v>
      </c>
      <c r="AT667" s="143" t="s">
        <v>182</v>
      </c>
      <c r="AU667" s="143" t="s">
        <v>83</v>
      </c>
      <c r="AY667" s="18" t="s">
        <v>180</v>
      </c>
      <c r="BE667" s="144">
        <f>IF(N667="základní",J667,0)</f>
        <v>0</v>
      </c>
      <c r="BF667" s="144">
        <f>IF(N667="snížená",J667,0)</f>
        <v>0</v>
      </c>
      <c r="BG667" s="144">
        <f>IF(N667="zákl. přenesená",J667,0)</f>
        <v>0</v>
      </c>
      <c r="BH667" s="144">
        <f>IF(N667="sníž. přenesená",J667,0)</f>
        <v>0</v>
      </c>
      <c r="BI667" s="144">
        <f>IF(N667="nulová",J667,0)</f>
        <v>0</v>
      </c>
      <c r="BJ667" s="18" t="s">
        <v>81</v>
      </c>
      <c r="BK667" s="144">
        <f>ROUND(I667*H667,2)</f>
        <v>0</v>
      </c>
      <c r="BL667" s="18" t="s">
        <v>309</v>
      </c>
      <c r="BM667" s="143" t="s">
        <v>1430</v>
      </c>
    </row>
    <row r="668" spans="2:65" s="1" customFormat="1" ht="19.5">
      <c r="B668" s="33"/>
      <c r="D668" s="145" t="s">
        <v>189</v>
      </c>
      <c r="F668" s="146" t="s">
        <v>1431</v>
      </c>
      <c r="I668" s="147"/>
      <c r="L668" s="33"/>
      <c r="M668" s="148"/>
      <c r="T668" s="54"/>
      <c r="AT668" s="18" t="s">
        <v>189</v>
      </c>
      <c r="AU668" s="18" t="s">
        <v>83</v>
      </c>
    </row>
    <row r="669" spans="2:65" s="1" customFormat="1" ht="11.25">
      <c r="B669" s="33"/>
      <c r="D669" s="149" t="s">
        <v>191</v>
      </c>
      <c r="F669" s="150" t="s">
        <v>1432</v>
      </c>
      <c r="I669" s="147"/>
      <c r="L669" s="33"/>
      <c r="M669" s="148"/>
      <c r="T669" s="54"/>
      <c r="AT669" s="18" t="s">
        <v>191</v>
      </c>
      <c r="AU669" s="18" t="s">
        <v>83</v>
      </c>
    </row>
    <row r="670" spans="2:65" s="12" customFormat="1" ht="22.5">
      <c r="B670" s="151"/>
      <c r="D670" s="145" t="s">
        <v>193</v>
      </c>
      <c r="E670" s="152" t="s">
        <v>19</v>
      </c>
      <c r="F670" s="153" t="s">
        <v>1433</v>
      </c>
      <c r="H670" s="152" t="s">
        <v>19</v>
      </c>
      <c r="I670" s="154"/>
      <c r="L670" s="151"/>
      <c r="M670" s="155"/>
      <c r="T670" s="156"/>
      <c r="AT670" s="152" t="s">
        <v>193</v>
      </c>
      <c r="AU670" s="152" t="s">
        <v>83</v>
      </c>
      <c r="AV670" s="12" t="s">
        <v>81</v>
      </c>
      <c r="AW670" s="12" t="s">
        <v>35</v>
      </c>
      <c r="AX670" s="12" t="s">
        <v>73</v>
      </c>
      <c r="AY670" s="152" t="s">
        <v>180</v>
      </c>
    </row>
    <row r="671" spans="2:65" s="13" customFormat="1" ht="11.25">
      <c r="B671" s="157"/>
      <c r="D671" s="145" t="s">
        <v>193</v>
      </c>
      <c r="E671" s="158" t="s">
        <v>19</v>
      </c>
      <c r="F671" s="159" t="s">
        <v>1434</v>
      </c>
      <c r="H671" s="160">
        <v>16.97</v>
      </c>
      <c r="I671" s="161"/>
      <c r="L671" s="157"/>
      <c r="M671" s="162"/>
      <c r="T671" s="163"/>
      <c r="AT671" s="158" t="s">
        <v>193</v>
      </c>
      <c r="AU671" s="158" t="s">
        <v>83</v>
      </c>
      <c r="AV671" s="13" t="s">
        <v>83</v>
      </c>
      <c r="AW671" s="13" t="s">
        <v>35</v>
      </c>
      <c r="AX671" s="13" t="s">
        <v>81</v>
      </c>
      <c r="AY671" s="158" t="s">
        <v>180</v>
      </c>
    </row>
    <row r="672" spans="2:65" s="1" customFormat="1" ht="24.2" customHeight="1">
      <c r="B672" s="33"/>
      <c r="C672" s="132" t="s">
        <v>883</v>
      </c>
      <c r="D672" s="132" t="s">
        <v>182</v>
      </c>
      <c r="E672" s="133" t="s">
        <v>1435</v>
      </c>
      <c r="F672" s="134" t="s">
        <v>1436</v>
      </c>
      <c r="G672" s="135" t="s">
        <v>338</v>
      </c>
      <c r="H672" s="136">
        <v>16.97</v>
      </c>
      <c r="I672" s="137"/>
      <c r="J672" s="138">
        <f>ROUND(I672*H672,2)</f>
        <v>0</v>
      </c>
      <c r="K672" s="134" t="s">
        <v>186</v>
      </c>
      <c r="L672" s="33"/>
      <c r="M672" s="139" t="s">
        <v>19</v>
      </c>
      <c r="N672" s="140" t="s">
        <v>44</v>
      </c>
      <c r="P672" s="141">
        <f>O672*H672</f>
        <v>0</v>
      </c>
      <c r="Q672" s="141">
        <v>0</v>
      </c>
      <c r="R672" s="141">
        <f>Q672*H672</f>
        <v>0</v>
      </c>
      <c r="S672" s="141">
        <v>0</v>
      </c>
      <c r="T672" s="142">
        <f>S672*H672</f>
        <v>0</v>
      </c>
      <c r="AR672" s="143" t="s">
        <v>309</v>
      </c>
      <c r="AT672" s="143" t="s">
        <v>182</v>
      </c>
      <c r="AU672" s="143" t="s">
        <v>83</v>
      </c>
      <c r="AY672" s="18" t="s">
        <v>180</v>
      </c>
      <c r="BE672" s="144">
        <f>IF(N672="základní",J672,0)</f>
        <v>0</v>
      </c>
      <c r="BF672" s="144">
        <f>IF(N672="snížená",J672,0)</f>
        <v>0</v>
      </c>
      <c r="BG672" s="144">
        <f>IF(N672="zákl. přenesená",J672,0)</f>
        <v>0</v>
      </c>
      <c r="BH672" s="144">
        <f>IF(N672="sníž. přenesená",J672,0)</f>
        <v>0</v>
      </c>
      <c r="BI672" s="144">
        <f>IF(N672="nulová",J672,0)</f>
        <v>0</v>
      </c>
      <c r="BJ672" s="18" t="s">
        <v>81</v>
      </c>
      <c r="BK672" s="144">
        <f>ROUND(I672*H672,2)</f>
        <v>0</v>
      </c>
      <c r="BL672" s="18" t="s">
        <v>309</v>
      </c>
      <c r="BM672" s="143" t="s">
        <v>1437</v>
      </c>
    </row>
    <row r="673" spans="2:65" s="1" customFormat="1" ht="19.5">
      <c r="B673" s="33"/>
      <c r="D673" s="145" t="s">
        <v>189</v>
      </c>
      <c r="F673" s="146" t="s">
        <v>1438</v>
      </c>
      <c r="I673" s="147"/>
      <c r="L673" s="33"/>
      <c r="M673" s="148"/>
      <c r="T673" s="54"/>
      <c r="AT673" s="18" t="s">
        <v>189</v>
      </c>
      <c r="AU673" s="18" t="s">
        <v>83</v>
      </c>
    </row>
    <row r="674" spans="2:65" s="1" customFormat="1" ht="11.25">
      <c r="B674" s="33"/>
      <c r="D674" s="149" t="s">
        <v>191</v>
      </c>
      <c r="F674" s="150" t="s">
        <v>1439</v>
      </c>
      <c r="I674" s="147"/>
      <c r="L674" s="33"/>
      <c r="M674" s="148"/>
      <c r="T674" s="54"/>
      <c r="AT674" s="18" t="s">
        <v>191</v>
      </c>
      <c r="AU674" s="18" t="s">
        <v>83</v>
      </c>
    </row>
    <row r="675" spans="2:65" s="12" customFormat="1" ht="22.5">
      <c r="B675" s="151"/>
      <c r="D675" s="145" t="s">
        <v>193</v>
      </c>
      <c r="E675" s="152" t="s">
        <v>19</v>
      </c>
      <c r="F675" s="153" t="s">
        <v>1433</v>
      </c>
      <c r="H675" s="152" t="s">
        <v>19</v>
      </c>
      <c r="I675" s="154"/>
      <c r="L675" s="151"/>
      <c r="M675" s="155"/>
      <c r="T675" s="156"/>
      <c r="AT675" s="152" t="s">
        <v>193</v>
      </c>
      <c r="AU675" s="152" t="s">
        <v>83</v>
      </c>
      <c r="AV675" s="12" t="s">
        <v>81</v>
      </c>
      <c r="AW675" s="12" t="s">
        <v>35</v>
      </c>
      <c r="AX675" s="12" t="s">
        <v>73</v>
      </c>
      <c r="AY675" s="152" t="s">
        <v>180</v>
      </c>
    </row>
    <row r="676" spans="2:65" s="13" customFormat="1" ht="11.25">
      <c r="B676" s="157"/>
      <c r="D676" s="145" t="s">
        <v>193</v>
      </c>
      <c r="E676" s="158" t="s">
        <v>19</v>
      </c>
      <c r="F676" s="159" t="s">
        <v>1434</v>
      </c>
      <c r="H676" s="160">
        <v>16.97</v>
      </c>
      <c r="I676" s="161"/>
      <c r="L676" s="157"/>
      <c r="M676" s="162"/>
      <c r="T676" s="163"/>
      <c r="AT676" s="158" t="s">
        <v>193</v>
      </c>
      <c r="AU676" s="158" t="s">
        <v>83</v>
      </c>
      <c r="AV676" s="13" t="s">
        <v>83</v>
      </c>
      <c r="AW676" s="13" t="s">
        <v>35</v>
      </c>
      <c r="AX676" s="13" t="s">
        <v>81</v>
      </c>
      <c r="AY676" s="158" t="s">
        <v>180</v>
      </c>
    </row>
    <row r="677" spans="2:65" s="1" customFormat="1" ht="24.2" customHeight="1">
      <c r="B677" s="33"/>
      <c r="C677" s="132" t="s">
        <v>890</v>
      </c>
      <c r="D677" s="132" t="s">
        <v>182</v>
      </c>
      <c r="E677" s="133" t="s">
        <v>1440</v>
      </c>
      <c r="F677" s="134" t="s">
        <v>1441</v>
      </c>
      <c r="G677" s="135" t="s">
        <v>346</v>
      </c>
      <c r="H677" s="136">
        <v>2</v>
      </c>
      <c r="I677" s="137"/>
      <c r="J677" s="138">
        <f>ROUND(I677*H677,2)</f>
        <v>0</v>
      </c>
      <c r="K677" s="134" t="s">
        <v>186</v>
      </c>
      <c r="L677" s="33"/>
      <c r="M677" s="139" t="s">
        <v>19</v>
      </c>
      <c r="N677" s="140" t="s">
        <v>44</v>
      </c>
      <c r="P677" s="141">
        <f>O677*H677</f>
        <v>0</v>
      </c>
      <c r="Q677" s="141">
        <v>0</v>
      </c>
      <c r="R677" s="141">
        <f>Q677*H677</f>
        <v>0</v>
      </c>
      <c r="S677" s="141">
        <v>0</v>
      </c>
      <c r="T677" s="142">
        <f>S677*H677</f>
        <v>0</v>
      </c>
      <c r="AR677" s="143" t="s">
        <v>309</v>
      </c>
      <c r="AT677" s="143" t="s">
        <v>182</v>
      </c>
      <c r="AU677" s="143" t="s">
        <v>83</v>
      </c>
      <c r="AY677" s="18" t="s">
        <v>180</v>
      </c>
      <c r="BE677" s="144">
        <f>IF(N677="základní",J677,0)</f>
        <v>0</v>
      </c>
      <c r="BF677" s="144">
        <f>IF(N677="snížená",J677,0)</f>
        <v>0</v>
      </c>
      <c r="BG677" s="144">
        <f>IF(N677="zákl. přenesená",J677,0)</f>
        <v>0</v>
      </c>
      <c r="BH677" s="144">
        <f>IF(N677="sníž. přenesená",J677,0)</f>
        <v>0</v>
      </c>
      <c r="BI677" s="144">
        <f>IF(N677="nulová",J677,0)</f>
        <v>0</v>
      </c>
      <c r="BJ677" s="18" t="s">
        <v>81</v>
      </c>
      <c r="BK677" s="144">
        <f>ROUND(I677*H677,2)</f>
        <v>0</v>
      </c>
      <c r="BL677" s="18" t="s">
        <v>309</v>
      </c>
      <c r="BM677" s="143" t="s">
        <v>1442</v>
      </c>
    </row>
    <row r="678" spans="2:65" s="1" customFormat="1" ht="19.5">
      <c r="B678" s="33"/>
      <c r="D678" s="145" t="s">
        <v>189</v>
      </c>
      <c r="F678" s="146" t="s">
        <v>1443</v>
      </c>
      <c r="I678" s="147"/>
      <c r="L678" s="33"/>
      <c r="M678" s="148"/>
      <c r="T678" s="54"/>
      <c r="AT678" s="18" t="s">
        <v>189</v>
      </c>
      <c r="AU678" s="18" t="s">
        <v>83</v>
      </c>
    </row>
    <row r="679" spans="2:65" s="1" customFormat="1" ht="11.25">
      <c r="B679" s="33"/>
      <c r="D679" s="149" t="s">
        <v>191</v>
      </c>
      <c r="F679" s="150" t="s">
        <v>1444</v>
      </c>
      <c r="I679" s="147"/>
      <c r="L679" s="33"/>
      <c r="M679" s="148"/>
      <c r="T679" s="54"/>
      <c r="AT679" s="18" t="s">
        <v>191</v>
      </c>
      <c r="AU679" s="18" t="s">
        <v>83</v>
      </c>
    </row>
    <row r="680" spans="2:65" s="1" customFormat="1" ht="16.5" customHeight="1">
      <c r="B680" s="33"/>
      <c r="C680" s="171" t="s">
        <v>893</v>
      </c>
      <c r="D680" s="171" t="s">
        <v>353</v>
      </c>
      <c r="E680" s="172" t="s">
        <v>1445</v>
      </c>
      <c r="F680" s="173" t="s">
        <v>1446</v>
      </c>
      <c r="G680" s="174" t="s">
        <v>257</v>
      </c>
      <c r="H680" s="175">
        <v>4</v>
      </c>
      <c r="I680" s="176"/>
      <c r="J680" s="177">
        <f>ROUND(I680*H680,2)</f>
        <v>0</v>
      </c>
      <c r="K680" s="173" t="s">
        <v>186</v>
      </c>
      <c r="L680" s="178"/>
      <c r="M680" s="179" t="s">
        <v>19</v>
      </c>
      <c r="N680" s="180" t="s">
        <v>44</v>
      </c>
      <c r="P680" s="141">
        <f>O680*H680</f>
        <v>0</v>
      </c>
      <c r="Q680" s="141">
        <v>1.7999999999999999E-2</v>
      </c>
      <c r="R680" s="141">
        <f>Q680*H680</f>
        <v>7.1999999999999995E-2</v>
      </c>
      <c r="S680" s="141">
        <v>0</v>
      </c>
      <c r="T680" s="142">
        <f>S680*H680</f>
        <v>0</v>
      </c>
      <c r="AR680" s="143" t="s">
        <v>466</v>
      </c>
      <c r="AT680" s="143" t="s">
        <v>353</v>
      </c>
      <c r="AU680" s="143" t="s">
        <v>83</v>
      </c>
      <c r="AY680" s="18" t="s">
        <v>180</v>
      </c>
      <c r="BE680" s="144">
        <f>IF(N680="základní",J680,0)</f>
        <v>0</v>
      </c>
      <c r="BF680" s="144">
        <f>IF(N680="snížená",J680,0)</f>
        <v>0</v>
      </c>
      <c r="BG680" s="144">
        <f>IF(N680="zákl. přenesená",J680,0)</f>
        <v>0</v>
      </c>
      <c r="BH680" s="144">
        <f>IF(N680="sníž. přenesená",J680,0)</f>
        <v>0</v>
      </c>
      <c r="BI680" s="144">
        <f>IF(N680="nulová",J680,0)</f>
        <v>0</v>
      </c>
      <c r="BJ680" s="18" t="s">
        <v>81</v>
      </c>
      <c r="BK680" s="144">
        <f>ROUND(I680*H680,2)</f>
        <v>0</v>
      </c>
      <c r="BL680" s="18" t="s">
        <v>309</v>
      </c>
      <c r="BM680" s="143" t="s">
        <v>1447</v>
      </c>
    </row>
    <row r="681" spans="2:65" s="1" customFormat="1" ht="11.25">
      <c r="B681" s="33"/>
      <c r="D681" s="145" t="s">
        <v>189</v>
      </c>
      <c r="F681" s="146" t="s">
        <v>1446</v>
      </c>
      <c r="I681" s="147"/>
      <c r="L681" s="33"/>
      <c r="M681" s="148"/>
      <c r="T681" s="54"/>
      <c r="AT681" s="18" t="s">
        <v>189</v>
      </c>
      <c r="AU681" s="18" t="s">
        <v>83</v>
      </c>
    </row>
    <row r="682" spans="2:65" s="1" customFormat="1" ht="24.2" customHeight="1">
      <c r="B682" s="33"/>
      <c r="C682" s="132" t="s">
        <v>900</v>
      </c>
      <c r="D682" s="132" t="s">
        <v>182</v>
      </c>
      <c r="E682" s="133" t="s">
        <v>1448</v>
      </c>
      <c r="F682" s="134" t="s">
        <v>1449</v>
      </c>
      <c r="G682" s="135" t="s">
        <v>257</v>
      </c>
      <c r="H682" s="136">
        <v>0.72</v>
      </c>
      <c r="I682" s="137"/>
      <c r="J682" s="138">
        <f>ROUND(I682*H682,2)</f>
        <v>0</v>
      </c>
      <c r="K682" s="134" t="s">
        <v>186</v>
      </c>
      <c r="L682" s="33"/>
      <c r="M682" s="139" t="s">
        <v>19</v>
      </c>
      <c r="N682" s="140" t="s">
        <v>44</v>
      </c>
      <c r="P682" s="141">
        <f>O682*H682</f>
        <v>0</v>
      </c>
      <c r="Q682" s="141">
        <v>0</v>
      </c>
      <c r="R682" s="141">
        <f>Q682*H682</f>
        <v>0</v>
      </c>
      <c r="S682" s="141">
        <v>0.02</v>
      </c>
      <c r="T682" s="142">
        <f>S682*H682</f>
        <v>1.44E-2</v>
      </c>
      <c r="AR682" s="143" t="s">
        <v>309</v>
      </c>
      <c r="AT682" s="143" t="s">
        <v>182</v>
      </c>
      <c r="AU682" s="143" t="s">
        <v>83</v>
      </c>
      <c r="AY682" s="18" t="s">
        <v>180</v>
      </c>
      <c r="BE682" s="144">
        <f>IF(N682="základní",J682,0)</f>
        <v>0</v>
      </c>
      <c r="BF682" s="144">
        <f>IF(N682="snížená",J682,0)</f>
        <v>0</v>
      </c>
      <c r="BG682" s="144">
        <f>IF(N682="zákl. přenesená",J682,0)</f>
        <v>0</v>
      </c>
      <c r="BH682" s="144">
        <f>IF(N682="sníž. přenesená",J682,0)</f>
        <v>0</v>
      </c>
      <c r="BI682" s="144">
        <f>IF(N682="nulová",J682,0)</f>
        <v>0</v>
      </c>
      <c r="BJ682" s="18" t="s">
        <v>81</v>
      </c>
      <c r="BK682" s="144">
        <f>ROUND(I682*H682,2)</f>
        <v>0</v>
      </c>
      <c r="BL682" s="18" t="s">
        <v>309</v>
      </c>
      <c r="BM682" s="143" t="s">
        <v>1450</v>
      </c>
    </row>
    <row r="683" spans="2:65" s="1" customFormat="1" ht="11.25">
      <c r="B683" s="33"/>
      <c r="D683" s="145" t="s">
        <v>189</v>
      </c>
      <c r="F683" s="146" t="s">
        <v>1451</v>
      </c>
      <c r="I683" s="147"/>
      <c r="L683" s="33"/>
      <c r="M683" s="148"/>
      <c r="T683" s="54"/>
      <c r="AT683" s="18" t="s">
        <v>189</v>
      </c>
      <c r="AU683" s="18" t="s">
        <v>83</v>
      </c>
    </row>
    <row r="684" spans="2:65" s="1" customFormat="1" ht="11.25">
      <c r="B684" s="33"/>
      <c r="D684" s="149" t="s">
        <v>191</v>
      </c>
      <c r="F684" s="150" t="s">
        <v>1452</v>
      </c>
      <c r="I684" s="147"/>
      <c r="L684" s="33"/>
      <c r="M684" s="148"/>
      <c r="T684" s="54"/>
      <c r="AT684" s="18" t="s">
        <v>191</v>
      </c>
      <c r="AU684" s="18" t="s">
        <v>83</v>
      </c>
    </row>
    <row r="685" spans="2:65" s="12" customFormat="1" ht="11.25">
      <c r="B685" s="151"/>
      <c r="D685" s="145" t="s">
        <v>193</v>
      </c>
      <c r="E685" s="152" t="s">
        <v>19</v>
      </c>
      <c r="F685" s="153" t="s">
        <v>1117</v>
      </c>
      <c r="H685" s="152" t="s">
        <v>19</v>
      </c>
      <c r="I685" s="154"/>
      <c r="L685" s="151"/>
      <c r="M685" s="155"/>
      <c r="T685" s="156"/>
      <c r="AT685" s="152" t="s">
        <v>193</v>
      </c>
      <c r="AU685" s="152" t="s">
        <v>83</v>
      </c>
      <c r="AV685" s="12" t="s">
        <v>81</v>
      </c>
      <c r="AW685" s="12" t="s">
        <v>35</v>
      </c>
      <c r="AX685" s="12" t="s">
        <v>73</v>
      </c>
      <c r="AY685" s="152" t="s">
        <v>180</v>
      </c>
    </row>
    <row r="686" spans="2:65" s="13" customFormat="1" ht="11.25">
      <c r="B686" s="157"/>
      <c r="D686" s="145" t="s">
        <v>193</v>
      </c>
      <c r="E686" s="158" t="s">
        <v>19</v>
      </c>
      <c r="F686" s="159" t="s">
        <v>1453</v>
      </c>
      <c r="H686" s="160">
        <v>0.72</v>
      </c>
      <c r="I686" s="161"/>
      <c r="L686" s="157"/>
      <c r="M686" s="162"/>
      <c r="T686" s="163"/>
      <c r="AT686" s="158" t="s">
        <v>193</v>
      </c>
      <c r="AU686" s="158" t="s">
        <v>83</v>
      </c>
      <c r="AV686" s="13" t="s">
        <v>83</v>
      </c>
      <c r="AW686" s="13" t="s">
        <v>35</v>
      </c>
      <c r="AX686" s="13" t="s">
        <v>81</v>
      </c>
      <c r="AY686" s="158" t="s">
        <v>180</v>
      </c>
    </row>
    <row r="687" spans="2:65" s="1" customFormat="1" ht="16.5" customHeight="1">
      <c r="B687" s="33"/>
      <c r="C687" s="132" t="s">
        <v>908</v>
      </c>
      <c r="D687" s="132" t="s">
        <v>182</v>
      </c>
      <c r="E687" s="133" t="s">
        <v>1454</v>
      </c>
      <c r="F687" s="134" t="s">
        <v>1455</v>
      </c>
      <c r="G687" s="135" t="s">
        <v>338</v>
      </c>
      <c r="H687" s="136">
        <v>4.4000000000000004</v>
      </c>
      <c r="I687" s="137"/>
      <c r="J687" s="138">
        <f>ROUND(I687*H687,2)</f>
        <v>0</v>
      </c>
      <c r="K687" s="134" t="s">
        <v>186</v>
      </c>
      <c r="L687" s="33"/>
      <c r="M687" s="139" t="s">
        <v>19</v>
      </c>
      <c r="N687" s="140" t="s">
        <v>44</v>
      </c>
      <c r="P687" s="141">
        <f>O687*H687</f>
        <v>0</v>
      </c>
      <c r="Q687" s="141">
        <v>0</v>
      </c>
      <c r="R687" s="141">
        <f>Q687*H687</f>
        <v>0</v>
      </c>
      <c r="S687" s="141">
        <v>2.0000000000000001E-4</v>
      </c>
      <c r="T687" s="142">
        <f>S687*H687</f>
        <v>8.8000000000000014E-4</v>
      </c>
      <c r="AR687" s="143" t="s">
        <v>309</v>
      </c>
      <c r="AT687" s="143" t="s">
        <v>182</v>
      </c>
      <c r="AU687" s="143" t="s">
        <v>83</v>
      </c>
      <c r="AY687" s="18" t="s">
        <v>180</v>
      </c>
      <c r="BE687" s="144">
        <f>IF(N687="základní",J687,0)</f>
        <v>0</v>
      </c>
      <c r="BF687" s="144">
        <f>IF(N687="snížená",J687,0)</f>
        <v>0</v>
      </c>
      <c r="BG687" s="144">
        <f>IF(N687="zákl. přenesená",J687,0)</f>
        <v>0</v>
      </c>
      <c r="BH687" s="144">
        <f>IF(N687="sníž. přenesená",J687,0)</f>
        <v>0</v>
      </c>
      <c r="BI687" s="144">
        <f>IF(N687="nulová",J687,0)</f>
        <v>0</v>
      </c>
      <c r="BJ687" s="18" t="s">
        <v>81</v>
      </c>
      <c r="BK687" s="144">
        <f>ROUND(I687*H687,2)</f>
        <v>0</v>
      </c>
      <c r="BL687" s="18" t="s">
        <v>309</v>
      </c>
      <c r="BM687" s="143" t="s">
        <v>1456</v>
      </c>
    </row>
    <row r="688" spans="2:65" s="1" customFormat="1" ht="19.5">
      <c r="B688" s="33"/>
      <c r="D688" s="145" t="s">
        <v>189</v>
      </c>
      <c r="F688" s="146" t="s">
        <v>1457</v>
      </c>
      <c r="I688" s="147"/>
      <c r="L688" s="33"/>
      <c r="M688" s="148"/>
      <c r="T688" s="54"/>
      <c r="AT688" s="18" t="s">
        <v>189</v>
      </c>
      <c r="AU688" s="18" t="s">
        <v>83</v>
      </c>
    </row>
    <row r="689" spans="2:65" s="1" customFormat="1" ht="11.25">
      <c r="B689" s="33"/>
      <c r="D689" s="149" t="s">
        <v>191</v>
      </c>
      <c r="F689" s="150" t="s">
        <v>1458</v>
      </c>
      <c r="I689" s="147"/>
      <c r="L689" s="33"/>
      <c r="M689" s="148"/>
      <c r="T689" s="54"/>
      <c r="AT689" s="18" t="s">
        <v>191</v>
      </c>
      <c r="AU689" s="18" t="s">
        <v>83</v>
      </c>
    </row>
    <row r="690" spans="2:65" s="12" customFormat="1" ht="11.25">
      <c r="B690" s="151"/>
      <c r="D690" s="145" t="s">
        <v>193</v>
      </c>
      <c r="E690" s="152" t="s">
        <v>19</v>
      </c>
      <c r="F690" s="153" t="s">
        <v>1117</v>
      </c>
      <c r="H690" s="152" t="s">
        <v>19</v>
      </c>
      <c r="I690" s="154"/>
      <c r="L690" s="151"/>
      <c r="M690" s="155"/>
      <c r="T690" s="156"/>
      <c r="AT690" s="152" t="s">
        <v>193</v>
      </c>
      <c r="AU690" s="152" t="s">
        <v>83</v>
      </c>
      <c r="AV690" s="12" t="s">
        <v>81</v>
      </c>
      <c r="AW690" s="12" t="s">
        <v>35</v>
      </c>
      <c r="AX690" s="12" t="s">
        <v>73</v>
      </c>
      <c r="AY690" s="152" t="s">
        <v>180</v>
      </c>
    </row>
    <row r="691" spans="2:65" s="13" customFormat="1" ht="11.25">
      <c r="B691" s="157"/>
      <c r="D691" s="145" t="s">
        <v>193</v>
      </c>
      <c r="E691" s="158" t="s">
        <v>19</v>
      </c>
      <c r="F691" s="159" t="s">
        <v>1459</v>
      </c>
      <c r="H691" s="160">
        <v>4.4000000000000004</v>
      </c>
      <c r="I691" s="161"/>
      <c r="L691" s="157"/>
      <c r="M691" s="162"/>
      <c r="T691" s="163"/>
      <c r="AT691" s="158" t="s">
        <v>193</v>
      </c>
      <c r="AU691" s="158" t="s">
        <v>83</v>
      </c>
      <c r="AV691" s="13" t="s">
        <v>83</v>
      </c>
      <c r="AW691" s="13" t="s">
        <v>35</v>
      </c>
      <c r="AX691" s="13" t="s">
        <v>81</v>
      </c>
      <c r="AY691" s="158" t="s">
        <v>180</v>
      </c>
    </row>
    <row r="692" spans="2:65" s="1" customFormat="1" ht="24.2" customHeight="1">
      <c r="B692" s="33"/>
      <c r="C692" s="132" t="s">
        <v>921</v>
      </c>
      <c r="D692" s="132" t="s">
        <v>182</v>
      </c>
      <c r="E692" s="133" t="s">
        <v>1460</v>
      </c>
      <c r="F692" s="134" t="s">
        <v>1461</v>
      </c>
      <c r="G692" s="135" t="s">
        <v>346</v>
      </c>
      <c r="H692" s="136">
        <v>1</v>
      </c>
      <c r="I692" s="137"/>
      <c r="J692" s="138">
        <f>ROUND(I692*H692,2)</f>
        <v>0</v>
      </c>
      <c r="K692" s="134" t="s">
        <v>186</v>
      </c>
      <c r="L692" s="33"/>
      <c r="M692" s="139" t="s">
        <v>19</v>
      </c>
      <c r="N692" s="140" t="s">
        <v>44</v>
      </c>
      <c r="P692" s="141">
        <f>O692*H692</f>
        <v>0</v>
      </c>
      <c r="Q692" s="141">
        <v>0</v>
      </c>
      <c r="R692" s="141">
        <f>Q692*H692</f>
        <v>0</v>
      </c>
      <c r="S692" s="141">
        <v>0</v>
      </c>
      <c r="T692" s="142">
        <f>S692*H692</f>
        <v>0</v>
      </c>
      <c r="AR692" s="143" t="s">
        <v>187</v>
      </c>
      <c r="AT692" s="143" t="s">
        <v>182</v>
      </c>
      <c r="AU692" s="143" t="s">
        <v>83</v>
      </c>
      <c r="AY692" s="18" t="s">
        <v>180</v>
      </c>
      <c r="BE692" s="144">
        <f>IF(N692="základní",J692,0)</f>
        <v>0</v>
      </c>
      <c r="BF692" s="144">
        <f>IF(N692="snížená",J692,0)</f>
        <v>0</v>
      </c>
      <c r="BG692" s="144">
        <f>IF(N692="zákl. přenesená",J692,0)</f>
        <v>0</v>
      </c>
      <c r="BH692" s="144">
        <f>IF(N692="sníž. přenesená",J692,0)</f>
        <v>0</v>
      </c>
      <c r="BI692" s="144">
        <f>IF(N692="nulová",J692,0)</f>
        <v>0</v>
      </c>
      <c r="BJ692" s="18" t="s">
        <v>81</v>
      </c>
      <c r="BK692" s="144">
        <f>ROUND(I692*H692,2)</f>
        <v>0</v>
      </c>
      <c r="BL692" s="18" t="s">
        <v>187</v>
      </c>
      <c r="BM692" s="143" t="s">
        <v>1462</v>
      </c>
    </row>
    <row r="693" spans="2:65" s="1" customFormat="1" ht="19.5">
      <c r="B693" s="33"/>
      <c r="D693" s="145" t="s">
        <v>189</v>
      </c>
      <c r="F693" s="146" t="s">
        <v>1463</v>
      </c>
      <c r="I693" s="147"/>
      <c r="L693" s="33"/>
      <c r="M693" s="148"/>
      <c r="T693" s="54"/>
      <c r="AT693" s="18" t="s">
        <v>189</v>
      </c>
      <c r="AU693" s="18" t="s">
        <v>83</v>
      </c>
    </row>
    <row r="694" spans="2:65" s="1" customFormat="1" ht="11.25">
      <c r="B694" s="33"/>
      <c r="D694" s="149" t="s">
        <v>191</v>
      </c>
      <c r="F694" s="150" t="s">
        <v>1464</v>
      </c>
      <c r="I694" s="147"/>
      <c r="L694" s="33"/>
      <c r="M694" s="148"/>
      <c r="T694" s="54"/>
      <c r="AT694" s="18" t="s">
        <v>191</v>
      </c>
      <c r="AU694" s="18" t="s">
        <v>83</v>
      </c>
    </row>
    <row r="695" spans="2:65" s="12" customFormat="1" ht="11.25">
      <c r="B695" s="151"/>
      <c r="D695" s="145" t="s">
        <v>193</v>
      </c>
      <c r="E695" s="152" t="s">
        <v>19</v>
      </c>
      <c r="F695" s="153" t="s">
        <v>1465</v>
      </c>
      <c r="H695" s="152" t="s">
        <v>19</v>
      </c>
      <c r="I695" s="154"/>
      <c r="L695" s="151"/>
      <c r="M695" s="155"/>
      <c r="T695" s="156"/>
      <c r="AT695" s="152" t="s">
        <v>193</v>
      </c>
      <c r="AU695" s="152" t="s">
        <v>83</v>
      </c>
      <c r="AV695" s="12" t="s">
        <v>81</v>
      </c>
      <c r="AW695" s="12" t="s">
        <v>35</v>
      </c>
      <c r="AX695" s="12" t="s">
        <v>73</v>
      </c>
      <c r="AY695" s="152" t="s">
        <v>180</v>
      </c>
    </row>
    <row r="696" spans="2:65" s="13" customFormat="1" ht="11.25">
      <c r="B696" s="157"/>
      <c r="D696" s="145" t="s">
        <v>193</v>
      </c>
      <c r="E696" s="158" t="s">
        <v>19</v>
      </c>
      <c r="F696" s="159" t="s">
        <v>81</v>
      </c>
      <c r="H696" s="160">
        <v>1</v>
      </c>
      <c r="I696" s="161"/>
      <c r="L696" s="157"/>
      <c r="M696" s="162"/>
      <c r="T696" s="163"/>
      <c r="AT696" s="158" t="s">
        <v>193</v>
      </c>
      <c r="AU696" s="158" t="s">
        <v>83</v>
      </c>
      <c r="AV696" s="13" t="s">
        <v>83</v>
      </c>
      <c r="AW696" s="13" t="s">
        <v>35</v>
      </c>
      <c r="AX696" s="13" t="s">
        <v>81</v>
      </c>
      <c r="AY696" s="158" t="s">
        <v>180</v>
      </c>
    </row>
    <row r="697" spans="2:65" s="1" customFormat="1" ht="24.2" customHeight="1">
      <c r="B697" s="33"/>
      <c r="C697" s="171" t="s">
        <v>925</v>
      </c>
      <c r="D697" s="171" t="s">
        <v>353</v>
      </c>
      <c r="E697" s="172" t="s">
        <v>1466</v>
      </c>
      <c r="F697" s="173" t="s">
        <v>1467</v>
      </c>
      <c r="G697" s="174" t="s">
        <v>346</v>
      </c>
      <c r="H697" s="175">
        <v>1</v>
      </c>
      <c r="I697" s="176"/>
      <c r="J697" s="177">
        <f>ROUND(I697*H697,2)</f>
        <v>0</v>
      </c>
      <c r="K697" s="173" t="s">
        <v>186</v>
      </c>
      <c r="L697" s="178"/>
      <c r="M697" s="179" t="s">
        <v>19</v>
      </c>
      <c r="N697" s="180" t="s">
        <v>44</v>
      </c>
      <c r="P697" s="141">
        <f>O697*H697</f>
        <v>0</v>
      </c>
      <c r="Q697" s="141">
        <v>1.9199999999999998E-2</v>
      </c>
      <c r="R697" s="141">
        <f>Q697*H697</f>
        <v>1.9199999999999998E-2</v>
      </c>
      <c r="S697" s="141">
        <v>0</v>
      </c>
      <c r="T697" s="142">
        <f>S697*H697</f>
        <v>0</v>
      </c>
      <c r="AR697" s="143" t="s">
        <v>238</v>
      </c>
      <c r="AT697" s="143" t="s">
        <v>353</v>
      </c>
      <c r="AU697" s="143" t="s">
        <v>83</v>
      </c>
      <c r="AY697" s="18" t="s">
        <v>180</v>
      </c>
      <c r="BE697" s="144">
        <f>IF(N697="základní",J697,0)</f>
        <v>0</v>
      </c>
      <c r="BF697" s="144">
        <f>IF(N697="snížená",J697,0)</f>
        <v>0</v>
      </c>
      <c r="BG697" s="144">
        <f>IF(N697="zákl. přenesená",J697,0)</f>
        <v>0</v>
      </c>
      <c r="BH697" s="144">
        <f>IF(N697="sníž. přenesená",J697,0)</f>
        <v>0</v>
      </c>
      <c r="BI697" s="144">
        <f>IF(N697="nulová",J697,0)</f>
        <v>0</v>
      </c>
      <c r="BJ697" s="18" t="s">
        <v>81</v>
      </c>
      <c r="BK697" s="144">
        <f>ROUND(I697*H697,2)</f>
        <v>0</v>
      </c>
      <c r="BL697" s="18" t="s">
        <v>187</v>
      </c>
      <c r="BM697" s="143" t="s">
        <v>1468</v>
      </c>
    </row>
    <row r="698" spans="2:65" s="1" customFormat="1" ht="11.25">
      <c r="B698" s="33"/>
      <c r="D698" s="145" t="s">
        <v>189</v>
      </c>
      <c r="F698" s="146" t="s">
        <v>1467</v>
      </c>
      <c r="I698" s="147"/>
      <c r="L698" s="33"/>
      <c r="M698" s="148"/>
      <c r="T698" s="54"/>
      <c r="AT698" s="18" t="s">
        <v>189</v>
      </c>
      <c r="AU698" s="18" t="s">
        <v>83</v>
      </c>
    </row>
    <row r="699" spans="2:65" s="1" customFormat="1" ht="16.5" customHeight="1">
      <c r="B699" s="33"/>
      <c r="C699" s="132" t="s">
        <v>929</v>
      </c>
      <c r="D699" s="132" t="s">
        <v>182</v>
      </c>
      <c r="E699" s="133" t="s">
        <v>1469</v>
      </c>
      <c r="F699" s="134" t="s">
        <v>1470</v>
      </c>
      <c r="G699" s="135" t="s">
        <v>338</v>
      </c>
      <c r="H699" s="136">
        <v>16.97</v>
      </c>
      <c r="I699" s="137"/>
      <c r="J699" s="138">
        <f>ROUND(I699*H699,2)</f>
        <v>0</v>
      </c>
      <c r="K699" s="134" t="s">
        <v>19</v>
      </c>
      <c r="L699" s="33"/>
      <c r="M699" s="139" t="s">
        <v>19</v>
      </c>
      <c r="N699" s="140" t="s">
        <v>44</v>
      </c>
      <c r="P699" s="141">
        <f>O699*H699</f>
        <v>0</v>
      </c>
      <c r="Q699" s="141">
        <v>0</v>
      </c>
      <c r="R699" s="141">
        <f>Q699*H699</f>
        <v>0</v>
      </c>
      <c r="S699" s="141">
        <v>1E-3</v>
      </c>
      <c r="T699" s="142">
        <f>S699*H699</f>
        <v>1.6969999999999999E-2</v>
      </c>
      <c r="AR699" s="143" t="s">
        <v>309</v>
      </c>
      <c r="AT699" s="143" t="s">
        <v>182</v>
      </c>
      <c r="AU699" s="143" t="s">
        <v>83</v>
      </c>
      <c r="AY699" s="18" t="s">
        <v>180</v>
      </c>
      <c r="BE699" s="144">
        <f>IF(N699="základní",J699,0)</f>
        <v>0</v>
      </c>
      <c r="BF699" s="144">
        <f>IF(N699="snížená",J699,0)</f>
        <v>0</v>
      </c>
      <c r="BG699" s="144">
        <f>IF(N699="zákl. přenesená",J699,0)</f>
        <v>0</v>
      </c>
      <c r="BH699" s="144">
        <f>IF(N699="sníž. přenesená",J699,0)</f>
        <v>0</v>
      </c>
      <c r="BI699" s="144">
        <f>IF(N699="nulová",J699,0)</f>
        <v>0</v>
      </c>
      <c r="BJ699" s="18" t="s">
        <v>81</v>
      </c>
      <c r="BK699" s="144">
        <f>ROUND(I699*H699,2)</f>
        <v>0</v>
      </c>
      <c r="BL699" s="18" t="s">
        <v>309</v>
      </c>
      <c r="BM699" s="143" t="s">
        <v>1471</v>
      </c>
    </row>
    <row r="700" spans="2:65" s="1" customFormat="1" ht="11.25">
      <c r="B700" s="33"/>
      <c r="D700" s="145" t="s">
        <v>189</v>
      </c>
      <c r="F700" s="146" t="s">
        <v>1472</v>
      </c>
      <c r="I700" s="147"/>
      <c r="L700" s="33"/>
      <c r="M700" s="148"/>
      <c r="T700" s="54"/>
      <c r="AT700" s="18" t="s">
        <v>189</v>
      </c>
      <c r="AU700" s="18" t="s">
        <v>83</v>
      </c>
    </row>
    <row r="701" spans="2:65" s="1" customFormat="1" ht="19.5">
      <c r="B701" s="33"/>
      <c r="D701" s="145" t="s">
        <v>477</v>
      </c>
      <c r="F701" s="181" t="s">
        <v>1473</v>
      </c>
      <c r="I701" s="147"/>
      <c r="L701" s="33"/>
      <c r="M701" s="148"/>
      <c r="T701" s="54"/>
      <c r="AT701" s="18" t="s">
        <v>477</v>
      </c>
      <c r="AU701" s="18" t="s">
        <v>83</v>
      </c>
    </row>
    <row r="702" spans="2:65" s="12" customFormat="1" ht="22.5">
      <c r="B702" s="151"/>
      <c r="D702" s="145" t="s">
        <v>193</v>
      </c>
      <c r="E702" s="152" t="s">
        <v>19</v>
      </c>
      <c r="F702" s="153" t="s">
        <v>1433</v>
      </c>
      <c r="H702" s="152" t="s">
        <v>19</v>
      </c>
      <c r="I702" s="154"/>
      <c r="L702" s="151"/>
      <c r="M702" s="155"/>
      <c r="T702" s="156"/>
      <c r="AT702" s="152" t="s">
        <v>193</v>
      </c>
      <c r="AU702" s="152" t="s">
        <v>83</v>
      </c>
      <c r="AV702" s="12" t="s">
        <v>81</v>
      </c>
      <c r="AW702" s="12" t="s">
        <v>35</v>
      </c>
      <c r="AX702" s="12" t="s">
        <v>73</v>
      </c>
      <c r="AY702" s="152" t="s">
        <v>180</v>
      </c>
    </row>
    <row r="703" spans="2:65" s="13" customFormat="1" ht="11.25">
      <c r="B703" s="157"/>
      <c r="D703" s="145" t="s">
        <v>193</v>
      </c>
      <c r="E703" s="158" t="s">
        <v>19</v>
      </c>
      <c r="F703" s="159" t="s">
        <v>1434</v>
      </c>
      <c r="H703" s="160">
        <v>16.97</v>
      </c>
      <c r="I703" s="161"/>
      <c r="L703" s="157"/>
      <c r="M703" s="162"/>
      <c r="T703" s="163"/>
      <c r="AT703" s="158" t="s">
        <v>193</v>
      </c>
      <c r="AU703" s="158" t="s">
        <v>83</v>
      </c>
      <c r="AV703" s="13" t="s">
        <v>83</v>
      </c>
      <c r="AW703" s="13" t="s">
        <v>35</v>
      </c>
      <c r="AX703" s="13" t="s">
        <v>81</v>
      </c>
      <c r="AY703" s="158" t="s">
        <v>180</v>
      </c>
    </row>
    <row r="704" spans="2:65" s="1" customFormat="1" ht="24.2" customHeight="1">
      <c r="B704" s="33"/>
      <c r="C704" s="132" t="s">
        <v>933</v>
      </c>
      <c r="D704" s="132" t="s">
        <v>182</v>
      </c>
      <c r="E704" s="133" t="s">
        <v>1474</v>
      </c>
      <c r="F704" s="134" t="s">
        <v>1475</v>
      </c>
      <c r="G704" s="135" t="s">
        <v>1476</v>
      </c>
      <c r="H704" s="136">
        <v>8891.9</v>
      </c>
      <c r="I704" s="137"/>
      <c r="J704" s="138">
        <f>ROUND(I704*H704,2)</f>
        <v>0</v>
      </c>
      <c r="K704" s="134" t="s">
        <v>19</v>
      </c>
      <c r="L704" s="33"/>
      <c r="M704" s="139" t="s">
        <v>19</v>
      </c>
      <c r="N704" s="140" t="s">
        <v>44</v>
      </c>
      <c r="P704" s="141">
        <f>O704*H704</f>
        <v>0</v>
      </c>
      <c r="Q704" s="141">
        <v>5.0000000000000002E-5</v>
      </c>
      <c r="R704" s="141">
        <f>Q704*H704</f>
        <v>0.44459500000000002</v>
      </c>
      <c r="S704" s="141">
        <v>0</v>
      </c>
      <c r="T704" s="142">
        <f>S704*H704</f>
        <v>0</v>
      </c>
      <c r="AR704" s="143" t="s">
        <v>309</v>
      </c>
      <c r="AT704" s="143" t="s">
        <v>182</v>
      </c>
      <c r="AU704" s="143" t="s">
        <v>83</v>
      </c>
      <c r="AY704" s="18" t="s">
        <v>180</v>
      </c>
      <c r="BE704" s="144">
        <f>IF(N704="základní",J704,0)</f>
        <v>0</v>
      </c>
      <c r="BF704" s="144">
        <f>IF(N704="snížená",J704,0)</f>
        <v>0</v>
      </c>
      <c r="BG704" s="144">
        <f>IF(N704="zákl. přenesená",J704,0)</f>
        <v>0</v>
      </c>
      <c r="BH704" s="144">
        <f>IF(N704="sníž. přenesená",J704,0)</f>
        <v>0</v>
      </c>
      <c r="BI704" s="144">
        <f>IF(N704="nulová",J704,0)</f>
        <v>0</v>
      </c>
      <c r="BJ704" s="18" t="s">
        <v>81</v>
      </c>
      <c r="BK704" s="144">
        <f>ROUND(I704*H704,2)</f>
        <v>0</v>
      </c>
      <c r="BL704" s="18" t="s">
        <v>309</v>
      </c>
      <c r="BM704" s="143" t="s">
        <v>1477</v>
      </c>
    </row>
    <row r="705" spans="2:65" s="1" customFormat="1" ht="19.5">
      <c r="B705" s="33"/>
      <c r="D705" s="145" t="s">
        <v>189</v>
      </c>
      <c r="F705" s="146" t="s">
        <v>1478</v>
      </c>
      <c r="I705" s="147"/>
      <c r="L705" s="33"/>
      <c r="M705" s="148"/>
      <c r="T705" s="54"/>
      <c r="AT705" s="18" t="s">
        <v>189</v>
      </c>
      <c r="AU705" s="18" t="s">
        <v>83</v>
      </c>
    </row>
    <row r="706" spans="2:65" s="1" customFormat="1" ht="29.25">
      <c r="B706" s="33"/>
      <c r="D706" s="145" t="s">
        <v>477</v>
      </c>
      <c r="F706" s="181" t="s">
        <v>1479</v>
      </c>
      <c r="I706" s="147"/>
      <c r="L706" s="33"/>
      <c r="M706" s="148"/>
      <c r="T706" s="54"/>
      <c r="AT706" s="18" t="s">
        <v>477</v>
      </c>
      <c r="AU706" s="18" t="s">
        <v>83</v>
      </c>
    </row>
    <row r="707" spans="2:65" s="12" customFormat="1" ht="11.25">
      <c r="B707" s="151"/>
      <c r="D707" s="145" t="s">
        <v>193</v>
      </c>
      <c r="E707" s="152" t="s">
        <v>19</v>
      </c>
      <c r="F707" s="153" t="s">
        <v>1480</v>
      </c>
      <c r="H707" s="152" t="s">
        <v>19</v>
      </c>
      <c r="I707" s="154"/>
      <c r="L707" s="151"/>
      <c r="M707" s="155"/>
      <c r="T707" s="156"/>
      <c r="AT707" s="152" t="s">
        <v>193</v>
      </c>
      <c r="AU707" s="152" t="s">
        <v>83</v>
      </c>
      <c r="AV707" s="12" t="s">
        <v>81</v>
      </c>
      <c r="AW707" s="12" t="s">
        <v>35</v>
      </c>
      <c r="AX707" s="12" t="s">
        <v>73</v>
      </c>
      <c r="AY707" s="152" t="s">
        <v>180</v>
      </c>
    </row>
    <row r="708" spans="2:65" s="13" customFormat="1" ht="11.25">
      <c r="B708" s="157"/>
      <c r="D708" s="145" t="s">
        <v>193</v>
      </c>
      <c r="E708" s="158" t="s">
        <v>19</v>
      </c>
      <c r="F708" s="159" t="s">
        <v>1481</v>
      </c>
      <c r="H708" s="160">
        <v>8891.9</v>
      </c>
      <c r="I708" s="161"/>
      <c r="L708" s="157"/>
      <c r="M708" s="162"/>
      <c r="T708" s="163"/>
      <c r="AT708" s="158" t="s">
        <v>193</v>
      </c>
      <c r="AU708" s="158" t="s">
        <v>83</v>
      </c>
      <c r="AV708" s="13" t="s">
        <v>83</v>
      </c>
      <c r="AW708" s="13" t="s">
        <v>35</v>
      </c>
      <c r="AX708" s="13" t="s">
        <v>81</v>
      </c>
      <c r="AY708" s="158" t="s">
        <v>180</v>
      </c>
    </row>
    <row r="709" spans="2:65" s="1" customFormat="1" ht="16.5" customHeight="1">
      <c r="B709" s="33"/>
      <c r="C709" s="171" t="s">
        <v>937</v>
      </c>
      <c r="D709" s="171" t="s">
        <v>353</v>
      </c>
      <c r="E709" s="172" t="s">
        <v>1482</v>
      </c>
      <c r="F709" s="173" t="s">
        <v>1483</v>
      </c>
      <c r="G709" s="174" t="s">
        <v>225</v>
      </c>
      <c r="H709" s="175">
        <v>10.67</v>
      </c>
      <c r="I709" s="176"/>
      <c r="J709" s="177">
        <f>ROUND(I709*H709,2)</f>
        <v>0</v>
      </c>
      <c r="K709" s="173" t="s">
        <v>19</v>
      </c>
      <c r="L709" s="178"/>
      <c r="M709" s="179" t="s">
        <v>19</v>
      </c>
      <c r="N709" s="180" t="s">
        <v>44</v>
      </c>
      <c r="P709" s="141">
        <f>O709*H709</f>
        <v>0</v>
      </c>
      <c r="Q709" s="141">
        <v>1</v>
      </c>
      <c r="R709" s="141">
        <f>Q709*H709</f>
        <v>10.67</v>
      </c>
      <c r="S709" s="141">
        <v>0</v>
      </c>
      <c r="T709" s="142">
        <f>S709*H709</f>
        <v>0</v>
      </c>
      <c r="AR709" s="143" t="s">
        <v>466</v>
      </c>
      <c r="AT709" s="143" t="s">
        <v>353</v>
      </c>
      <c r="AU709" s="143" t="s">
        <v>83</v>
      </c>
      <c r="AY709" s="18" t="s">
        <v>180</v>
      </c>
      <c r="BE709" s="144">
        <f>IF(N709="základní",J709,0)</f>
        <v>0</v>
      </c>
      <c r="BF709" s="144">
        <f>IF(N709="snížená",J709,0)</f>
        <v>0</v>
      </c>
      <c r="BG709" s="144">
        <f>IF(N709="zákl. přenesená",J709,0)</f>
        <v>0</v>
      </c>
      <c r="BH709" s="144">
        <f>IF(N709="sníž. přenesená",J709,0)</f>
        <v>0</v>
      </c>
      <c r="BI709" s="144">
        <f>IF(N709="nulová",J709,0)</f>
        <v>0</v>
      </c>
      <c r="BJ709" s="18" t="s">
        <v>81</v>
      </c>
      <c r="BK709" s="144">
        <f>ROUND(I709*H709,2)</f>
        <v>0</v>
      </c>
      <c r="BL709" s="18" t="s">
        <v>309</v>
      </c>
      <c r="BM709" s="143" t="s">
        <v>1484</v>
      </c>
    </row>
    <row r="710" spans="2:65" s="1" customFormat="1" ht="11.25">
      <c r="B710" s="33"/>
      <c r="D710" s="145" t="s">
        <v>189</v>
      </c>
      <c r="F710" s="146" t="s">
        <v>1483</v>
      </c>
      <c r="I710" s="147"/>
      <c r="L710" s="33"/>
      <c r="M710" s="148"/>
      <c r="T710" s="54"/>
      <c r="AT710" s="18" t="s">
        <v>189</v>
      </c>
      <c r="AU710" s="18" t="s">
        <v>83</v>
      </c>
    </row>
    <row r="711" spans="2:65" s="1" customFormat="1" ht="29.25">
      <c r="B711" s="33"/>
      <c r="D711" s="145" t="s">
        <v>477</v>
      </c>
      <c r="F711" s="181" t="s">
        <v>1485</v>
      </c>
      <c r="I711" s="147"/>
      <c r="L711" s="33"/>
      <c r="M711" s="148"/>
      <c r="T711" s="54"/>
      <c r="AT711" s="18" t="s">
        <v>477</v>
      </c>
      <c r="AU711" s="18" t="s">
        <v>83</v>
      </c>
    </row>
    <row r="712" spans="2:65" s="12" customFormat="1" ht="11.25">
      <c r="B712" s="151"/>
      <c r="D712" s="145" t="s">
        <v>193</v>
      </c>
      <c r="E712" s="152" t="s">
        <v>19</v>
      </c>
      <c r="F712" s="153" t="s">
        <v>1173</v>
      </c>
      <c r="H712" s="152" t="s">
        <v>19</v>
      </c>
      <c r="I712" s="154"/>
      <c r="L712" s="151"/>
      <c r="M712" s="155"/>
      <c r="T712" s="156"/>
      <c r="AT712" s="152" t="s">
        <v>193</v>
      </c>
      <c r="AU712" s="152" t="s">
        <v>83</v>
      </c>
      <c r="AV712" s="12" t="s">
        <v>81</v>
      </c>
      <c r="AW712" s="12" t="s">
        <v>35</v>
      </c>
      <c r="AX712" s="12" t="s">
        <v>73</v>
      </c>
      <c r="AY712" s="152" t="s">
        <v>180</v>
      </c>
    </row>
    <row r="713" spans="2:65" s="13" customFormat="1" ht="11.25">
      <c r="B713" s="157"/>
      <c r="D713" s="145" t="s">
        <v>193</v>
      </c>
      <c r="E713" s="158" t="s">
        <v>19</v>
      </c>
      <c r="F713" s="159" t="s">
        <v>1486</v>
      </c>
      <c r="H713" s="160">
        <v>8.8919999999999995</v>
      </c>
      <c r="I713" s="161"/>
      <c r="L713" s="157"/>
      <c r="M713" s="162"/>
      <c r="T713" s="163"/>
      <c r="AT713" s="158" t="s">
        <v>193</v>
      </c>
      <c r="AU713" s="158" t="s">
        <v>83</v>
      </c>
      <c r="AV713" s="13" t="s">
        <v>83</v>
      </c>
      <c r="AW713" s="13" t="s">
        <v>35</v>
      </c>
      <c r="AX713" s="13" t="s">
        <v>81</v>
      </c>
      <c r="AY713" s="158" t="s">
        <v>180</v>
      </c>
    </row>
    <row r="714" spans="2:65" s="13" customFormat="1" ht="11.25">
      <c r="B714" s="157"/>
      <c r="D714" s="145" t="s">
        <v>193</v>
      </c>
      <c r="F714" s="159" t="s">
        <v>1487</v>
      </c>
      <c r="H714" s="160">
        <v>10.67</v>
      </c>
      <c r="I714" s="161"/>
      <c r="L714" s="157"/>
      <c r="M714" s="162"/>
      <c r="T714" s="163"/>
      <c r="AT714" s="158" t="s">
        <v>193</v>
      </c>
      <c r="AU714" s="158" t="s">
        <v>83</v>
      </c>
      <c r="AV714" s="13" t="s">
        <v>83</v>
      </c>
      <c r="AW714" s="13" t="s">
        <v>4</v>
      </c>
      <c r="AX714" s="13" t="s">
        <v>81</v>
      </c>
      <c r="AY714" s="158" t="s">
        <v>180</v>
      </c>
    </row>
    <row r="715" spans="2:65" s="1" customFormat="1" ht="33" customHeight="1">
      <c r="B715" s="33"/>
      <c r="C715" s="132" t="s">
        <v>941</v>
      </c>
      <c r="D715" s="132" t="s">
        <v>182</v>
      </c>
      <c r="E715" s="133" t="s">
        <v>1488</v>
      </c>
      <c r="F715" s="134" t="s">
        <v>1489</v>
      </c>
      <c r="G715" s="135" t="s">
        <v>225</v>
      </c>
      <c r="H715" s="136">
        <v>11.186999999999999</v>
      </c>
      <c r="I715" s="137"/>
      <c r="J715" s="138">
        <f>ROUND(I715*H715,2)</f>
        <v>0</v>
      </c>
      <c r="K715" s="134" t="s">
        <v>186</v>
      </c>
      <c r="L715" s="33"/>
      <c r="M715" s="139" t="s">
        <v>19</v>
      </c>
      <c r="N715" s="140" t="s">
        <v>44</v>
      </c>
      <c r="P715" s="141">
        <f>O715*H715</f>
        <v>0</v>
      </c>
      <c r="Q715" s="141">
        <v>0</v>
      </c>
      <c r="R715" s="141">
        <f>Q715*H715</f>
        <v>0</v>
      </c>
      <c r="S715" s="141">
        <v>0</v>
      </c>
      <c r="T715" s="142">
        <f>S715*H715</f>
        <v>0</v>
      </c>
      <c r="AR715" s="143" t="s">
        <v>309</v>
      </c>
      <c r="AT715" s="143" t="s">
        <v>182</v>
      </c>
      <c r="AU715" s="143" t="s">
        <v>83</v>
      </c>
      <c r="AY715" s="18" t="s">
        <v>180</v>
      </c>
      <c r="BE715" s="144">
        <f>IF(N715="základní",J715,0)</f>
        <v>0</v>
      </c>
      <c r="BF715" s="144">
        <f>IF(N715="snížená",J715,0)</f>
        <v>0</v>
      </c>
      <c r="BG715" s="144">
        <f>IF(N715="zákl. přenesená",J715,0)</f>
        <v>0</v>
      </c>
      <c r="BH715" s="144">
        <f>IF(N715="sníž. přenesená",J715,0)</f>
        <v>0</v>
      </c>
      <c r="BI715" s="144">
        <f>IF(N715="nulová",J715,0)</f>
        <v>0</v>
      </c>
      <c r="BJ715" s="18" t="s">
        <v>81</v>
      </c>
      <c r="BK715" s="144">
        <f>ROUND(I715*H715,2)</f>
        <v>0</v>
      </c>
      <c r="BL715" s="18" t="s">
        <v>309</v>
      </c>
      <c r="BM715" s="143" t="s">
        <v>1490</v>
      </c>
    </row>
    <row r="716" spans="2:65" s="1" customFormat="1" ht="29.25">
      <c r="B716" s="33"/>
      <c r="D716" s="145" t="s">
        <v>189</v>
      </c>
      <c r="F716" s="146" t="s">
        <v>1491</v>
      </c>
      <c r="I716" s="147"/>
      <c r="L716" s="33"/>
      <c r="M716" s="148"/>
      <c r="T716" s="54"/>
      <c r="AT716" s="18" t="s">
        <v>189</v>
      </c>
      <c r="AU716" s="18" t="s">
        <v>83</v>
      </c>
    </row>
    <row r="717" spans="2:65" s="1" customFormat="1" ht="11.25">
      <c r="B717" s="33"/>
      <c r="D717" s="149" t="s">
        <v>191</v>
      </c>
      <c r="F717" s="150" t="s">
        <v>1492</v>
      </c>
      <c r="I717" s="147"/>
      <c r="L717" s="33"/>
      <c r="M717" s="148"/>
      <c r="T717" s="54"/>
      <c r="AT717" s="18" t="s">
        <v>191</v>
      </c>
      <c r="AU717" s="18" t="s">
        <v>83</v>
      </c>
    </row>
    <row r="718" spans="2:65" s="11" customFormat="1" ht="22.9" customHeight="1">
      <c r="B718" s="120"/>
      <c r="D718" s="121" t="s">
        <v>72</v>
      </c>
      <c r="E718" s="130" t="s">
        <v>671</v>
      </c>
      <c r="F718" s="130" t="s">
        <v>672</v>
      </c>
      <c r="I718" s="123"/>
      <c r="J718" s="131">
        <f>BK718</f>
        <v>0</v>
      </c>
      <c r="L718" s="120"/>
      <c r="M718" s="125"/>
      <c r="P718" s="126">
        <f>SUM(P719:P791)</f>
        <v>0</v>
      </c>
      <c r="R718" s="126">
        <f>SUM(R719:R791)</f>
        <v>6.5066790800000005</v>
      </c>
      <c r="T718" s="127">
        <f>SUM(T719:T791)</f>
        <v>3.9627780000000001</v>
      </c>
      <c r="AR718" s="121" t="s">
        <v>83</v>
      </c>
      <c r="AT718" s="128" t="s">
        <v>72</v>
      </c>
      <c r="AU718" s="128" t="s">
        <v>81</v>
      </c>
      <c r="AY718" s="121" t="s">
        <v>180</v>
      </c>
      <c r="BK718" s="129">
        <f>SUM(BK719:BK791)</f>
        <v>0</v>
      </c>
    </row>
    <row r="719" spans="2:65" s="1" customFormat="1" ht="16.5" customHeight="1">
      <c r="B719" s="33"/>
      <c r="C719" s="132" t="s">
        <v>945</v>
      </c>
      <c r="D719" s="132" t="s">
        <v>182</v>
      </c>
      <c r="E719" s="133" t="s">
        <v>674</v>
      </c>
      <c r="F719" s="134" t="s">
        <v>675</v>
      </c>
      <c r="G719" s="135" t="s">
        <v>257</v>
      </c>
      <c r="H719" s="136">
        <v>162.66999999999999</v>
      </c>
      <c r="I719" s="137"/>
      <c r="J719" s="138">
        <f>ROUND(I719*H719,2)</f>
        <v>0</v>
      </c>
      <c r="K719" s="134" t="s">
        <v>186</v>
      </c>
      <c r="L719" s="33"/>
      <c r="M719" s="139" t="s">
        <v>19</v>
      </c>
      <c r="N719" s="140" t="s">
        <v>44</v>
      </c>
      <c r="P719" s="141">
        <f>O719*H719</f>
        <v>0</v>
      </c>
      <c r="Q719" s="141">
        <v>2.9999999999999997E-4</v>
      </c>
      <c r="R719" s="141">
        <f>Q719*H719</f>
        <v>4.880099999999999E-2</v>
      </c>
      <c r="S719" s="141">
        <v>0</v>
      </c>
      <c r="T719" s="142">
        <f>S719*H719</f>
        <v>0</v>
      </c>
      <c r="AR719" s="143" t="s">
        <v>309</v>
      </c>
      <c r="AT719" s="143" t="s">
        <v>182</v>
      </c>
      <c r="AU719" s="143" t="s">
        <v>83</v>
      </c>
      <c r="AY719" s="18" t="s">
        <v>180</v>
      </c>
      <c r="BE719" s="144">
        <f>IF(N719="základní",J719,0)</f>
        <v>0</v>
      </c>
      <c r="BF719" s="144">
        <f>IF(N719="snížená",J719,0)</f>
        <v>0</v>
      </c>
      <c r="BG719" s="144">
        <f>IF(N719="zákl. přenesená",J719,0)</f>
        <v>0</v>
      </c>
      <c r="BH719" s="144">
        <f>IF(N719="sníž. přenesená",J719,0)</f>
        <v>0</v>
      </c>
      <c r="BI719" s="144">
        <f>IF(N719="nulová",J719,0)</f>
        <v>0</v>
      </c>
      <c r="BJ719" s="18" t="s">
        <v>81</v>
      </c>
      <c r="BK719" s="144">
        <f>ROUND(I719*H719,2)</f>
        <v>0</v>
      </c>
      <c r="BL719" s="18" t="s">
        <v>309</v>
      </c>
      <c r="BM719" s="143" t="s">
        <v>676</v>
      </c>
    </row>
    <row r="720" spans="2:65" s="1" customFormat="1" ht="19.5">
      <c r="B720" s="33"/>
      <c r="D720" s="145" t="s">
        <v>189</v>
      </c>
      <c r="F720" s="146" t="s">
        <v>677</v>
      </c>
      <c r="I720" s="147"/>
      <c r="L720" s="33"/>
      <c r="M720" s="148"/>
      <c r="T720" s="54"/>
      <c r="AT720" s="18" t="s">
        <v>189</v>
      </c>
      <c r="AU720" s="18" t="s">
        <v>83</v>
      </c>
    </row>
    <row r="721" spans="2:51" s="1" customFormat="1" ht="11.25">
      <c r="B721" s="33"/>
      <c r="D721" s="149" t="s">
        <v>191</v>
      </c>
      <c r="F721" s="150" t="s">
        <v>678</v>
      </c>
      <c r="I721" s="147"/>
      <c r="L721" s="33"/>
      <c r="M721" s="148"/>
      <c r="T721" s="54"/>
      <c r="AT721" s="18" t="s">
        <v>191</v>
      </c>
      <c r="AU721" s="18" t="s">
        <v>83</v>
      </c>
    </row>
    <row r="722" spans="2:51" s="12" customFormat="1" ht="11.25">
      <c r="B722" s="151"/>
      <c r="D722" s="145" t="s">
        <v>193</v>
      </c>
      <c r="E722" s="152" t="s">
        <v>19</v>
      </c>
      <c r="F722" s="153" t="s">
        <v>1117</v>
      </c>
      <c r="H722" s="152" t="s">
        <v>19</v>
      </c>
      <c r="I722" s="154"/>
      <c r="L722" s="151"/>
      <c r="M722" s="155"/>
      <c r="T722" s="156"/>
      <c r="AT722" s="152" t="s">
        <v>193</v>
      </c>
      <c r="AU722" s="152" t="s">
        <v>83</v>
      </c>
      <c r="AV722" s="12" t="s">
        <v>81</v>
      </c>
      <c r="AW722" s="12" t="s">
        <v>35</v>
      </c>
      <c r="AX722" s="12" t="s">
        <v>73</v>
      </c>
      <c r="AY722" s="152" t="s">
        <v>180</v>
      </c>
    </row>
    <row r="723" spans="2:51" s="13" customFormat="1" ht="11.25">
      <c r="B723" s="157"/>
      <c r="D723" s="145" t="s">
        <v>193</v>
      </c>
      <c r="E723" s="158" t="s">
        <v>19</v>
      </c>
      <c r="F723" s="159" t="s">
        <v>1200</v>
      </c>
      <c r="H723" s="160">
        <v>8.9</v>
      </c>
      <c r="I723" s="161"/>
      <c r="L723" s="157"/>
      <c r="M723" s="162"/>
      <c r="T723" s="163"/>
      <c r="AT723" s="158" t="s">
        <v>193</v>
      </c>
      <c r="AU723" s="158" t="s">
        <v>83</v>
      </c>
      <c r="AV723" s="13" t="s">
        <v>83</v>
      </c>
      <c r="AW723" s="13" t="s">
        <v>35</v>
      </c>
      <c r="AX723" s="13" t="s">
        <v>73</v>
      </c>
      <c r="AY723" s="158" t="s">
        <v>180</v>
      </c>
    </row>
    <row r="724" spans="2:51" s="13" customFormat="1" ht="11.25">
      <c r="B724" s="157"/>
      <c r="D724" s="145" t="s">
        <v>193</v>
      </c>
      <c r="E724" s="158" t="s">
        <v>19</v>
      </c>
      <c r="F724" s="159" t="s">
        <v>1202</v>
      </c>
      <c r="H724" s="160">
        <v>3.7</v>
      </c>
      <c r="I724" s="161"/>
      <c r="L724" s="157"/>
      <c r="M724" s="162"/>
      <c r="T724" s="163"/>
      <c r="AT724" s="158" t="s">
        <v>193</v>
      </c>
      <c r="AU724" s="158" t="s">
        <v>83</v>
      </c>
      <c r="AV724" s="13" t="s">
        <v>83</v>
      </c>
      <c r="AW724" s="13" t="s">
        <v>35</v>
      </c>
      <c r="AX724" s="13" t="s">
        <v>73</v>
      </c>
      <c r="AY724" s="158" t="s">
        <v>180</v>
      </c>
    </row>
    <row r="725" spans="2:51" s="13" customFormat="1" ht="11.25">
      <c r="B725" s="157"/>
      <c r="D725" s="145" t="s">
        <v>193</v>
      </c>
      <c r="E725" s="158" t="s">
        <v>19</v>
      </c>
      <c r="F725" s="159" t="s">
        <v>1493</v>
      </c>
      <c r="H725" s="160">
        <v>34.340000000000003</v>
      </c>
      <c r="I725" s="161"/>
      <c r="L725" s="157"/>
      <c r="M725" s="162"/>
      <c r="T725" s="163"/>
      <c r="AT725" s="158" t="s">
        <v>193</v>
      </c>
      <c r="AU725" s="158" t="s">
        <v>83</v>
      </c>
      <c r="AV725" s="13" t="s">
        <v>83</v>
      </c>
      <c r="AW725" s="13" t="s">
        <v>35</v>
      </c>
      <c r="AX725" s="13" t="s">
        <v>73</v>
      </c>
      <c r="AY725" s="158" t="s">
        <v>180</v>
      </c>
    </row>
    <row r="726" spans="2:51" s="13" customFormat="1" ht="11.25">
      <c r="B726" s="157"/>
      <c r="D726" s="145" t="s">
        <v>193</v>
      </c>
      <c r="E726" s="158" t="s">
        <v>19</v>
      </c>
      <c r="F726" s="159" t="s">
        <v>1494</v>
      </c>
      <c r="H726" s="160">
        <v>22.93</v>
      </c>
      <c r="I726" s="161"/>
      <c r="L726" s="157"/>
      <c r="M726" s="162"/>
      <c r="T726" s="163"/>
      <c r="AT726" s="158" t="s">
        <v>193</v>
      </c>
      <c r="AU726" s="158" t="s">
        <v>83</v>
      </c>
      <c r="AV726" s="13" t="s">
        <v>83</v>
      </c>
      <c r="AW726" s="13" t="s">
        <v>35</v>
      </c>
      <c r="AX726" s="13" t="s">
        <v>73</v>
      </c>
      <c r="AY726" s="158" t="s">
        <v>180</v>
      </c>
    </row>
    <row r="727" spans="2:51" s="13" customFormat="1" ht="11.25">
      <c r="B727" s="157"/>
      <c r="D727" s="145" t="s">
        <v>193</v>
      </c>
      <c r="E727" s="158" t="s">
        <v>19</v>
      </c>
      <c r="F727" s="159" t="s">
        <v>1207</v>
      </c>
      <c r="H727" s="160">
        <v>4.2300000000000004</v>
      </c>
      <c r="I727" s="161"/>
      <c r="L727" s="157"/>
      <c r="M727" s="162"/>
      <c r="T727" s="163"/>
      <c r="AT727" s="158" t="s">
        <v>193</v>
      </c>
      <c r="AU727" s="158" t="s">
        <v>83</v>
      </c>
      <c r="AV727" s="13" t="s">
        <v>83</v>
      </c>
      <c r="AW727" s="13" t="s">
        <v>35</v>
      </c>
      <c r="AX727" s="13" t="s">
        <v>73</v>
      </c>
      <c r="AY727" s="158" t="s">
        <v>180</v>
      </c>
    </row>
    <row r="728" spans="2:51" s="13" customFormat="1" ht="11.25">
      <c r="B728" s="157"/>
      <c r="D728" s="145" t="s">
        <v>193</v>
      </c>
      <c r="E728" s="158" t="s">
        <v>19</v>
      </c>
      <c r="F728" s="159" t="s">
        <v>1208</v>
      </c>
      <c r="H728" s="160">
        <v>3.91</v>
      </c>
      <c r="I728" s="161"/>
      <c r="L728" s="157"/>
      <c r="M728" s="162"/>
      <c r="T728" s="163"/>
      <c r="AT728" s="158" t="s">
        <v>193</v>
      </c>
      <c r="AU728" s="158" t="s">
        <v>83</v>
      </c>
      <c r="AV728" s="13" t="s">
        <v>83</v>
      </c>
      <c r="AW728" s="13" t="s">
        <v>35</v>
      </c>
      <c r="AX728" s="13" t="s">
        <v>73</v>
      </c>
      <c r="AY728" s="158" t="s">
        <v>180</v>
      </c>
    </row>
    <row r="729" spans="2:51" s="13" customFormat="1" ht="11.25">
      <c r="B729" s="157"/>
      <c r="D729" s="145" t="s">
        <v>193</v>
      </c>
      <c r="E729" s="158" t="s">
        <v>19</v>
      </c>
      <c r="F729" s="159" t="s">
        <v>1209</v>
      </c>
      <c r="H729" s="160">
        <v>4.4800000000000004</v>
      </c>
      <c r="I729" s="161"/>
      <c r="L729" s="157"/>
      <c r="M729" s="162"/>
      <c r="T729" s="163"/>
      <c r="AT729" s="158" t="s">
        <v>193</v>
      </c>
      <c r="AU729" s="158" t="s">
        <v>83</v>
      </c>
      <c r="AV729" s="13" t="s">
        <v>83</v>
      </c>
      <c r="AW729" s="13" t="s">
        <v>35</v>
      </c>
      <c r="AX729" s="13" t="s">
        <v>73</v>
      </c>
      <c r="AY729" s="158" t="s">
        <v>180</v>
      </c>
    </row>
    <row r="730" spans="2:51" s="13" customFormat="1" ht="11.25">
      <c r="B730" s="157"/>
      <c r="D730" s="145" t="s">
        <v>193</v>
      </c>
      <c r="E730" s="158" t="s">
        <v>19</v>
      </c>
      <c r="F730" s="159" t="s">
        <v>1210</v>
      </c>
      <c r="H730" s="160">
        <v>4.74</v>
      </c>
      <c r="I730" s="161"/>
      <c r="L730" s="157"/>
      <c r="M730" s="162"/>
      <c r="T730" s="163"/>
      <c r="AT730" s="158" t="s">
        <v>193</v>
      </c>
      <c r="AU730" s="158" t="s">
        <v>83</v>
      </c>
      <c r="AV730" s="13" t="s">
        <v>83</v>
      </c>
      <c r="AW730" s="13" t="s">
        <v>35</v>
      </c>
      <c r="AX730" s="13" t="s">
        <v>73</v>
      </c>
      <c r="AY730" s="158" t="s">
        <v>180</v>
      </c>
    </row>
    <row r="731" spans="2:51" s="13" customFormat="1" ht="11.25">
      <c r="B731" s="157"/>
      <c r="D731" s="145" t="s">
        <v>193</v>
      </c>
      <c r="E731" s="158" t="s">
        <v>19</v>
      </c>
      <c r="F731" s="159" t="s">
        <v>1212</v>
      </c>
      <c r="H731" s="160">
        <v>18.37</v>
      </c>
      <c r="I731" s="161"/>
      <c r="L731" s="157"/>
      <c r="M731" s="162"/>
      <c r="T731" s="163"/>
      <c r="AT731" s="158" t="s">
        <v>193</v>
      </c>
      <c r="AU731" s="158" t="s">
        <v>83</v>
      </c>
      <c r="AV731" s="13" t="s">
        <v>83</v>
      </c>
      <c r="AW731" s="13" t="s">
        <v>35</v>
      </c>
      <c r="AX731" s="13" t="s">
        <v>73</v>
      </c>
      <c r="AY731" s="158" t="s">
        <v>180</v>
      </c>
    </row>
    <row r="732" spans="2:51" s="13" customFormat="1" ht="11.25">
      <c r="B732" s="157"/>
      <c r="D732" s="145" t="s">
        <v>193</v>
      </c>
      <c r="E732" s="158" t="s">
        <v>19</v>
      </c>
      <c r="F732" s="159" t="s">
        <v>1213</v>
      </c>
      <c r="H732" s="160">
        <v>10.53</v>
      </c>
      <c r="I732" s="161"/>
      <c r="L732" s="157"/>
      <c r="M732" s="162"/>
      <c r="T732" s="163"/>
      <c r="AT732" s="158" t="s">
        <v>193</v>
      </c>
      <c r="AU732" s="158" t="s">
        <v>83</v>
      </c>
      <c r="AV732" s="13" t="s">
        <v>83</v>
      </c>
      <c r="AW732" s="13" t="s">
        <v>35</v>
      </c>
      <c r="AX732" s="13" t="s">
        <v>73</v>
      </c>
      <c r="AY732" s="158" t="s">
        <v>180</v>
      </c>
    </row>
    <row r="733" spans="2:51" s="13" customFormat="1" ht="11.25">
      <c r="B733" s="157"/>
      <c r="D733" s="145" t="s">
        <v>193</v>
      </c>
      <c r="E733" s="158" t="s">
        <v>19</v>
      </c>
      <c r="F733" s="159" t="s">
        <v>1214</v>
      </c>
      <c r="H733" s="160">
        <v>3.62</v>
      </c>
      <c r="I733" s="161"/>
      <c r="L733" s="157"/>
      <c r="M733" s="162"/>
      <c r="T733" s="163"/>
      <c r="AT733" s="158" t="s">
        <v>193</v>
      </c>
      <c r="AU733" s="158" t="s">
        <v>83</v>
      </c>
      <c r="AV733" s="13" t="s">
        <v>83</v>
      </c>
      <c r="AW733" s="13" t="s">
        <v>35</v>
      </c>
      <c r="AX733" s="13" t="s">
        <v>73</v>
      </c>
      <c r="AY733" s="158" t="s">
        <v>180</v>
      </c>
    </row>
    <row r="734" spans="2:51" s="13" customFormat="1" ht="11.25">
      <c r="B734" s="157"/>
      <c r="D734" s="145" t="s">
        <v>193</v>
      </c>
      <c r="E734" s="158" t="s">
        <v>19</v>
      </c>
      <c r="F734" s="159" t="s">
        <v>1215</v>
      </c>
      <c r="H734" s="160">
        <v>2.2000000000000002</v>
      </c>
      <c r="I734" s="161"/>
      <c r="L734" s="157"/>
      <c r="M734" s="162"/>
      <c r="T734" s="163"/>
      <c r="AT734" s="158" t="s">
        <v>193</v>
      </c>
      <c r="AU734" s="158" t="s">
        <v>83</v>
      </c>
      <c r="AV734" s="13" t="s">
        <v>83</v>
      </c>
      <c r="AW734" s="13" t="s">
        <v>35</v>
      </c>
      <c r="AX734" s="13" t="s">
        <v>73</v>
      </c>
      <c r="AY734" s="158" t="s">
        <v>180</v>
      </c>
    </row>
    <row r="735" spans="2:51" s="13" customFormat="1" ht="11.25">
      <c r="B735" s="157"/>
      <c r="D735" s="145" t="s">
        <v>193</v>
      </c>
      <c r="E735" s="158" t="s">
        <v>19</v>
      </c>
      <c r="F735" s="159" t="s">
        <v>1216</v>
      </c>
      <c r="H735" s="160">
        <v>3.68</v>
      </c>
      <c r="I735" s="161"/>
      <c r="L735" s="157"/>
      <c r="M735" s="162"/>
      <c r="T735" s="163"/>
      <c r="AT735" s="158" t="s">
        <v>193</v>
      </c>
      <c r="AU735" s="158" t="s">
        <v>83</v>
      </c>
      <c r="AV735" s="13" t="s">
        <v>83</v>
      </c>
      <c r="AW735" s="13" t="s">
        <v>35</v>
      </c>
      <c r="AX735" s="13" t="s">
        <v>73</v>
      </c>
      <c r="AY735" s="158" t="s">
        <v>180</v>
      </c>
    </row>
    <row r="736" spans="2:51" s="13" customFormat="1" ht="11.25">
      <c r="B736" s="157"/>
      <c r="D736" s="145" t="s">
        <v>193</v>
      </c>
      <c r="E736" s="158" t="s">
        <v>19</v>
      </c>
      <c r="F736" s="159" t="s">
        <v>1225</v>
      </c>
      <c r="H736" s="160">
        <v>2.56</v>
      </c>
      <c r="I736" s="161"/>
      <c r="L736" s="157"/>
      <c r="M736" s="162"/>
      <c r="T736" s="163"/>
      <c r="AT736" s="158" t="s">
        <v>193</v>
      </c>
      <c r="AU736" s="158" t="s">
        <v>83</v>
      </c>
      <c r="AV736" s="13" t="s">
        <v>83</v>
      </c>
      <c r="AW736" s="13" t="s">
        <v>35</v>
      </c>
      <c r="AX736" s="13" t="s">
        <v>73</v>
      </c>
      <c r="AY736" s="158" t="s">
        <v>180</v>
      </c>
    </row>
    <row r="737" spans="2:65" s="13" customFormat="1" ht="11.25">
      <c r="B737" s="157"/>
      <c r="D737" s="145" t="s">
        <v>193</v>
      </c>
      <c r="E737" s="158" t="s">
        <v>19</v>
      </c>
      <c r="F737" s="159" t="s">
        <v>1226</v>
      </c>
      <c r="H737" s="160">
        <v>7.5</v>
      </c>
      <c r="I737" s="161"/>
      <c r="L737" s="157"/>
      <c r="M737" s="162"/>
      <c r="T737" s="163"/>
      <c r="AT737" s="158" t="s">
        <v>193</v>
      </c>
      <c r="AU737" s="158" t="s">
        <v>83</v>
      </c>
      <c r="AV737" s="13" t="s">
        <v>83</v>
      </c>
      <c r="AW737" s="13" t="s">
        <v>35</v>
      </c>
      <c r="AX737" s="13" t="s">
        <v>73</v>
      </c>
      <c r="AY737" s="158" t="s">
        <v>180</v>
      </c>
    </row>
    <row r="738" spans="2:65" s="13" customFormat="1" ht="11.25">
      <c r="B738" s="157"/>
      <c r="D738" s="145" t="s">
        <v>193</v>
      </c>
      <c r="E738" s="158" t="s">
        <v>19</v>
      </c>
      <c r="F738" s="159" t="s">
        <v>1227</v>
      </c>
      <c r="H738" s="160">
        <v>6.48</v>
      </c>
      <c r="I738" s="161"/>
      <c r="L738" s="157"/>
      <c r="M738" s="162"/>
      <c r="T738" s="163"/>
      <c r="AT738" s="158" t="s">
        <v>193</v>
      </c>
      <c r="AU738" s="158" t="s">
        <v>83</v>
      </c>
      <c r="AV738" s="13" t="s">
        <v>83</v>
      </c>
      <c r="AW738" s="13" t="s">
        <v>35</v>
      </c>
      <c r="AX738" s="13" t="s">
        <v>73</v>
      </c>
      <c r="AY738" s="158" t="s">
        <v>180</v>
      </c>
    </row>
    <row r="739" spans="2:65" s="13" customFormat="1" ht="11.25">
      <c r="B739" s="157"/>
      <c r="D739" s="145" t="s">
        <v>193</v>
      </c>
      <c r="E739" s="158" t="s">
        <v>19</v>
      </c>
      <c r="F739" s="159" t="s">
        <v>1228</v>
      </c>
      <c r="H739" s="160">
        <v>20.5</v>
      </c>
      <c r="I739" s="161"/>
      <c r="L739" s="157"/>
      <c r="M739" s="162"/>
      <c r="T739" s="163"/>
      <c r="AT739" s="158" t="s">
        <v>193</v>
      </c>
      <c r="AU739" s="158" t="s">
        <v>83</v>
      </c>
      <c r="AV739" s="13" t="s">
        <v>83</v>
      </c>
      <c r="AW739" s="13" t="s">
        <v>35</v>
      </c>
      <c r="AX739" s="13" t="s">
        <v>73</v>
      </c>
      <c r="AY739" s="158" t="s">
        <v>180</v>
      </c>
    </row>
    <row r="740" spans="2:65" s="14" customFormat="1" ht="11.25">
      <c r="B740" s="164"/>
      <c r="D740" s="145" t="s">
        <v>193</v>
      </c>
      <c r="E740" s="165" t="s">
        <v>19</v>
      </c>
      <c r="F740" s="166" t="s">
        <v>264</v>
      </c>
      <c r="H740" s="167">
        <v>162.66999999999999</v>
      </c>
      <c r="I740" s="168"/>
      <c r="L740" s="164"/>
      <c r="M740" s="169"/>
      <c r="T740" s="170"/>
      <c r="AT740" s="165" t="s">
        <v>193</v>
      </c>
      <c r="AU740" s="165" t="s">
        <v>83</v>
      </c>
      <c r="AV740" s="14" t="s">
        <v>187</v>
      </c>
      <c r="AW740" s="14" t="s">
        <v>35</v>
      </c>
      <c r="AX740" s="14" t="s">
        <v>81</v>
      </c>
      <c r="AY740" s="165" t="s">
        <v>180</v>
      </c>
    </row>
    <row r="741" spans="2:65" s="1" customFormat="1" ht="24.2" customHeight="1">
      <c r="B741" s="33"/>
      <c r="C741" s="132" t="s">
        <v>949</v>
      </c>
      <c r="D741" s="132" t="s">
        <v>182</v>
      </c>
      <c r="E741" s="133" t="s">
        <v>680</v>
      </c>
      <c r="F741" s="134" t="s">
        <v>681</v>
      </c>
      <c r="G741" s="135" t="s">
        <v>257</v>
      </c>
      <c r="H741" s="136">
        <v>162.66999999999999</v>
      </c>
      <c r="I741" s="137"/>
      <c r="J741" s="138">
        <f>ROUND(I741*H741,2)</f>
        <v>0</v>
      </c>
      <c r="K741" s="134" t="s">
        <v>186</v>
      </c>
      <c r="L741" s="33"/>
      <c r="M741" s="139" t="s">
        <v>19</v>
      </c>
      <c r="N741" s="140" t="s">
        <v>44</v>
      </c>
      <c r="P741" s="141">
        <f>O741*H741</f>
        <v>0</v>
      </c>
      <c r="Q741" s="141">
        <v>7.4999999999999997E-3</v>
      </c>
      <c r="R741" s="141">
        <f>Q741*H741</f>
        <v>1.2200249999999999</v>
      </c>
      <c r="S741" s="141">
        <v>0</v>
      </c>
      <c r="T741" s="142">
        <f>S741*H741</f>
        <v>0</v>
      </c>
      <c r="AR741" s="143" t="s">
        <v>309</v>
      </c>
      <c r="AT741" s="143" t="s">
        <v>182</v>
      </c>
      <c r="AU741" s="143" t="s">
        <v>83</v>
      </c>
      <c r="AY741" s="18" t="s">
        <v>180</v>
      </c>
      <c r="BE741" s="144">
        <f>IF(N741="základní",J741,0)</f>
        <v>0</v>
      </c>
      <c r="BF741" s="144">
        <f>IF(N741="snížená",J741,0)</f>
        <v>0</v>
      </c>
      <c r="BG741" s="144">
        <f>IF(N741="zákl. přenesená",J741,0)</f>
        <v>0</v>
      </c>
      <c r="BH741" s="144">
        <f>IF(N741="sníž. přenesená",J741,0)</f>
        <v>0</v>
      </c>
      <c r="BI741" s="144">
        <f>IF(N741="nulová",J741,0)</f>
        <v>0</v>
      </c>
      <c r="BJ741" s="18" t="s">
        <v>81</v>
      </c>
      <c r="BK741" s="144">
        <f>ROUND(I741*H741,2)</f>
        <v>0</v>
      </c>
      <c r="BL741" s="18" t="s">
        <v>309</v>
      </c>
      <c r="BM741" s="143" t="s">
        <v>682</v>
      </c>
    </row>
    <row r="742" spans="2:65" s="1" customFormat="1" ht="19.5">
      <c r="B742" s="33"/>
      <c r="D742" s="145" t="s">
        <v>189</v>
      </c>
      <c r="F742" s="146" t="s">
        <v>683</v>
      </c>
      <c r="I742" s="147"/>
      <c r="L742" s="33"/>
      <c r="M742" s="148"/>
      <c r="T742" s="54"/>
      <c r="AT742" s="18" t="s">
        <v>189</v>
      </c>
      <c r="AU742" s="18" t="s">
        <v>83</v>
      </c>
    </row>
    <row r="743" spans="2:65" s="1" customFormat="1" ht="11.25">
      <c r="B743" s="33"/>
      <c r="D743" s="149" t="s">
        <v>191</v>
      </c>
      <c r="F743" s="150" t="s">
        <v>684</v>
      </c>
      <c r="I743" s="147"/>
      <c r="L743" s="33"/>
      <c r="M743" s="148"/>
      <c r="T743" s="54"/>
      <c r="AT743" s="18" t="s">
        <v>191</v>
      </c>
      <c r="AU743" s="18" t="s">
        <v>83</v>
      </c>
    </row>
    <row r="744" spans="2:65" s="1" customFormat="1" ht="37.9" customHeight="1">
      <c r="B744" s="33"/>
      <c r="C744" s="132" t="s">
        <v>953</v>
      </c>
      <c r="D744" s="132" t="s">
        <v>182</v>
      </c>
      <c r="E744" s="133" t="s">
        <v>686</v>
      </c>
      <c r="F744" s="134" t="s">
        <v>687</v>
      </c>
      <c r="G744" s="135" t="s">
        <v>338</v>
      </c>
      <c r="H744" s="136">
        <v>82.67</v>
      </c>
      <c r="I744" s="137"/>
      <c r="J744" s="138">
        <f>ROUND(I744*H744,2)</f>
        <v>0</v>
      </c>
      <c r="K744" s="134" t="s">
        <v>186</v>
      </c>
      <c r="L744" s="33"/>
      <c r="M744" s="139" t="s">
        <v>19</v>
      </c>
      <c r="N744" s="140" t="s">
        <v>44</v>
      </c>
      <c r="P744" s="141">
        <f>O744*H744</f>
        <v>0</v>
      </c>
      <c r="Q744" s="141">
        <v>5.8E-4</v>
      </c>
      <c r="R744" s="141">
        <f>Q744*H744</f>
        <v>4.7948600000000001E-2</v>
      </c>
      <c r="S744" s="141">
        <v>0</v>
      </c>
      <c r="T744" s="142">
        <f>S744*H744</f>
        <v>0</v>
      </c>
      <c r="AR744" s="143" t="s">
        <v>309</v>
      </c>
      <c r="AT744" s="143" t="s">
        <v>182</v>
      </c>
      <c r="AU744" s="143" t="s">
        <v>83</v>
      </c>
      <c r="AY744" s="18" t="s">
        <v>180</v>
      </c>
      <c r="BE744" s="144">
        <f>IF(N744="základní",J744,0)</f>
        <v>0</v>
      </c>
      <c r="BF744" s="144">
        <f>IF(N744="snížená",J744,0)</f>
        <v>0</v>
      </c>
      <c r="BG744" s="144">
        <f>IF(N744="zákl. přenesená",J744,0)</f>
        <v>0</v>
      </c>
      <c r="BH744" s="144">
        <f>IF(N744="sníž. přenesená",J744,0)</f>
        <v>0</v>
      </c>
      <c r="BI744" s="144">
        <f>IF(N744="nulová",J744,0)</f>
        <v>0</v>
      </c>
      <c r="BJ744" s="18" t="s">
        <v>81</v>
      </c>
      <c r="BK744" s="144">
        <f>ROUND(I744*H744,2)</f>
        <v>0</v>
      </c>
      <c r="BL744" s="18" t="s">
        <v>309</v>
      </c>
      <c r="BM744" s="143" t="s">
        <v>688</v>
      </c>
    </row>
    <row r="745" spans="2:65" s="1" customFormat="1" ht="19.5">
      <c r="B745" s="33"/>
      <c r="D745" s="145" t="s">
        <v>189</v>
      </c>
      <c r="F745" s="146" t="s">
        <v>689</v>
      </c>
      <c r="I745" s="147"/>
      <c r="L745" s="33"/>
      <c r="M745" s="148"/>
      <c r="T745" s="54"/>
      <c r="AT745" s="18" t="s">
        <v>189</v>
      </c>
      <c r="AU745" s="18" t="s">
        <v>83</v>
      </c>
    </row>
    <row r="746" spans="2:65" s="1" customFormat="1" ht="11.25">
      <c r="B746" s="33"/>
      <c r="D746" s="149" t="s">
        <v>191</v>
      </c>
      <c r="F746" s="150" t="s">
        <v>690</v>
      </c>
      <c r="I746" s="147"/>
      <c r="L746" s="33"/>
      <c r="M746" s="148"/>
      <c r="T746" s="54"/>
      <c r="AT746" s="18" t="s">
        <v>191</v>
      </c>
      <c r="AU746" s="18" t="s">
        <v>83</v>
      </c>
    </row>
    <row r="747" spans="2:65" s="12" customFormat="1" ht="11.25">
      <c r="B747" s="151"/>
      <c r="D747" s="145" t="s">
        <v>193</v>
      </c>
      <c r="E747" s="152" t="s">
        <v>19</v>
      </c>
      <c r="F747" s="153" t="s">
        <v>1117</v>
      </c>
      <c r="H747" s="152" t="s">
        <v>19</v>
      </c>
      <c r="I747" s="154"/>
      <c r="L747" s="151"/>
      <c r="M747" s="155"/>
      <c r="T747" s="156"/>
      <c r="AT747" s="152" t="s">
        <v>193</v>
      </c>
      <c r="AU747" s="152" t="s">
        <v>83</v>
      </c>
      <c r="AV747" s="12" t="s">
        <v>81</v>
      </c>
      <c r="AW747" s="12" t="s">
        <v>35</v>
      </c>
      <c r="AX747" s="12" t="s">
        <v>73</v>
      </c>
      <c r="AY747" s="152" t="s">
        <v>180</v>
      </c>
    </row>
    <row r="748" spans="2:65" s="13" customFormat="1" ht="11.25">
      <c r="B748" s="157"/>
      <c r="D748" s="145" t="s">
        <v>193</v>
      </c>
      <c r="E748" s="158" t="s">
        <v>19</v>
      </c>
      <c r="F748" s="159" t="s">
        <v>1495</v>
      </c>
      <c r="H748" s="160">
        <v>82.67</v>
      </c>
      <c r="I748" s="161"/>
      <c r="L748" s="157"/>
      <c r="M748" s="162"/>
      <c r="T748" s="163"/>
      <c r="AT748" s="158" t="s">
        <v>193</v>
      </c>
      <c r="AU748" s="158" t="s">
        <v>83</v>
      </c>
      <c r="AV748" s="13" t="s">
        <v>83</v>
      </c>
      <c r="AW748" s="13" t="s">
        <v>35</v>
      </c>
      <c r="AX748" s="13" t="s">
        <v>73</v>
      </c>
      <c r="AY748" s="158" t="s">
        <v>180</v>
      </c>
    </row>
    <row r="749" spans="2:65" s="14" customFormat="1" ht="11.25">
      <c r="B749" s="164"/>
      <c r="D749" s="145" t="s">
        <v>193</v>
      </c>
      <c r="E749" s="165" t="s">
        <v>19</v>
      </c>
      <c r="F749" s="166" t="s">
        <v>264</v>
      </c>
      <c r="H749" s="167">
        <v>82.67</v>
      </c>
      <c r="I749" s="168"/>
      <c r="L749" s="164"/>
      <c r="M749" s="169"/>
      <c r="T749" s="170"/>
      <c r="AT749" s="165" t="s">
        <v>193</v>
      </c>
      <c r="AU749" s="165" t="s">
        <v>83</v>
      </c>
      <c r="AV749" s="14" t="s">
        <v>187</v>
      </c>
      <c r="AW749" s="14" t="s">
        <v>35</v>
      </c>
      <c r="AX749" s="14" t="s">
        <v>81</v>
      </c>
      <c r="AY749" s="165" t="s">
        <v>180</v>
      </c>
    </row>
    <row r="750" spans="2:65" s="1" customFormat="1" ht="24.2" customHeight="1">
      <c r="B750" s="33"/>
      <c r="C750" s="171" t="s">
        <v>959</v>
      </c>
      <c r="D750" s="171" t="s">
        <v>353</v>
      </c>
      <c r="E750" s="172" t="s">
        <v>693</v>
      </c>
      <c r="F750" s="173" t="s">
        <v>694</v>
      </c>
      <c r="G750" s="174" t="s">
        <v>338</v>
      </c>
      <c r="H750" s="175">
        <v>90.936999999999998</v>
      </c>
      <c r="I750" s="176"/>
      <c r="J750" s="177">
        <f>ROUND(I750*H750,2)</f>
        <v>0</v>
      </c>
      <c r="K750" s="173" t="s">
        <v>186</v>
      </c>
      <c r="L750" s="178"/>
      <c r="M750" s="179" t="s">
        <v>19</v>
      </c>
      <c r="N750" s="180" t="s">
        <v>44</v>
      </c>
      <c r="P750" s="141">
        <f>O750*H750</f>
        <v>0</v>
      </c>
      <c r="Q750" s="141">
        <v>2.64E-3</v>
      </c>
      <c r="R750" s="141">
        <f>Q750*H750</f>
        <v>0.24007367999999998</v>
      </c>
      <c r="S750" s="141">
        <v>0</v>
      </c>
      <c r="T750" s="142">
        <f>S750*H750</f>
        <v>0</v>
      </c>
      <c r="AR750" s="143" t="s">
        <v>466</v>
      </c>
      <c r="AT750" s="143" t="s">
        <v>353</v>
      </c>
      <c r="AU750" s="143" t="s">
        <v>83</v>
      </c>
      <c r="AY750" s="18" t="s">
        <v>180</v>
      </c>
      <c r="BE750" s="144">
        <f>IF(N750="základní",J750,0)</f>
        <v>0</v>
      </c>
      <c r="BF750" s="144">
        <f>IF(N750="snížená",J750,0)</f>
        <v>0</v>
      </c>
      <c r="BG750" s="144">
        <f>IF(N750="zákl. přenesená",J750,0)</f>
        <v>0</v>
      </c>
      <c r="BH750" s="144">
        <f>IF(N750="sníž. přenesená",J750,0)</f>
        <v>0</v>
      </c>
      <c r="BI750" s="144">
        <f>IF(N750="nulová",J750,0)</f>
        <v>0</v>
      </c>
      <c r="BJ750" s="18" t="s">
        <v>81</v>
      </c>
      <c r="BK750" s="144">
        <f>ROUND(I750*H750,2)</f>
        <v>0</v>
      </c>
      <c r="BL750" s="18" t="s">
        <v>309</v>
      </c>
      <c r="BM750" s="143" t="s">
        <v>695</v>
      </c>
    </row>
    <row r="751" spans="2:65" s="1" customFormat="1" ht="19.5">
      <c r="B751" s="33"/>
      <c r="D751" s="145" t="s">
        <v>189</v>
      </c>
      <c r="F751" s="146" t="s">
        <v>694</v>
      </c>
      <c r="I751" s="147"/>
      <c r="L751" s="33"/>
      <c r="M751" s="148"/>
      <c r="T751" s="54"/>
      <c r="AT751" s="18" t="s">
        <v>189</v>
      </c>
      <c r="AU751" s="18" t="s">
        <v>83</v>
      </c>
    </row>
    <row r="752" spans="2:65" s="13" customFormat="1" ht="11.25">
      <c r="B752" s="157"/>
      <c r="D752" s="145" t="s">
        <v>193</v>
      </c>
      <c r="F752" s="159" t="s">
        <v>1496</v>
      </c>
      <c r="H752" s="160">
        <v>90.936999999999998</v>
      </c>
      <c r="I752" s="161"/>
      <c r="L752" s="157"/>
      <c r="M752" s="162"/>
      <c r="T752" s="163"/>
      <c r="AT752" s="158" t="s">
        <v>193</v>
      </c>
      <c r="AU752" s="158" t="s">
        <v>83</v>
      </c>
      <c r="AV752" s="13" t="s">
        <v>83</v>
      </c>
      <c r="AW752" s="13" t="s">
        <v>4</v>
      </c>
      <c r="AX752" s="13" t="s">
        <v>81</v>
      </c>
      <c r="AY752" s="158" t="s">
        <v>180</v>
      </c>
    </row>
    <row r="753" spans="2:65" s="1" customFormat="1" ht="16.5" customHeight="1">
      <c r="B753" s="33"/>
      <c r="C753" s="132" t="s">
        <v>964</v>
      </c>
      <c r="D753" s="132" t="s">
        <v>182</v>
      </c>
      <c r="E753" s="133" t="s">
        <v>698</v>
      </c>
      <c r="F753" s="134" t="s">
        <v>699</v>
      </c>
      <c r="G753" s="135" t="s">
        <v>257</v>
      </c>
      <c r="H753" s="136">
        <v>112.26</v>
      </c>
      <c r="I753" s="137"/>
      <c r="J753" s="138">
        <f>ROUND(I753*H753,2)</f>
        <v>0</v>
      </c>
      <c r="K753" s="134" t="s">
        <v>186</v>
      </c>
      <c r="L753" s="33"/>
      <c r="M753" s="139" t="s">
        <v>19</v>
      </c>
      <c r="N753" s="140" t="s">
        <v>44</v>
      </c>
      <c r="P753" s="141">
        <f>O753*H753</f>
        <v>0</v>
      </c>
      <c r="Q753" s="141">
        <v>0</v>
      </c>
      <c r="R753" s="141">
        <f>Q753*H753</f>
        <v>0</v>
      </c>
      <c r="S753" s="141">
        <v>3.5299999999999998E-2</v>
      </c>
      <c r="T753" s="142">
        <f>S753*H753</f>
        <v>3.9627780000000001</v>
      </c>
      <c r="AR753" s="143" t="s">
        <v>309</v>
      </c>
      <c r="AT753" s="143" t="s">
        <v>182</v>
      </c>
      <c r="AU753" s="143" t="s">
        <v>83</v>
      </c>
      <c r="AY753" s="18" t="s">
        <v>180</v>
      </c>
      <c r="BE753" s="144">
        <f>IF(N753="základní",J753,0)</f>
        <v>0</v>
      </c>
      <c r="BF753" s="144">
        <f>IF(N753="snížená",J753,0)</f>
        <v>0</v>
      </c>
      <c r="BG753" s="144">
        <f>IF(N753="zákl. přenesená",J753,0)</f>
        <v>0</v>
      </c>
      <c r="BH753" s="144">
        <f>IF(N753="sníž. přenesená",J753,0)</f>
        <v>0</v>
      </c>
      <c r="BI753" s="144">
        <f>IF(N753="nulová",J753,0)</f>
        <v>0</v>
      </c>
      <c r="BJ753" s="18" t="s">
        <v>81</v>
      </c>
      <c r="BK753" s="144">
        <f>ROUND(I753*H753,2)</f>
        <v>0</v>
      </c>
      <c r="BL753" s="18" t="s">
        <v>309</v>
      </c>
      <c r="BM753" s="143" t="s">
        <v>700</v>
      </c>
    </row>
    <row r="754" spans="2:65" s="1" customFormat="1" ht="11.25">
      <c r="B754" s="33"/>
      <c r="D754" s="145" t="s">
        <v>189</v>
      </c>
      <c r="F754" s="146" t="s">
        <v>699</v>
      </c>
      <c r="I754" s="147"/>
      <c r="L754" s="33"/>
      <c r="M754" s="148"/>
      <c r="T754" s="54"/>
      <c r="AT754" s="18" t="s">
        <v>189</v>
      </c>
      <c r="AU754" s="18" t="s">
        <v>83</v>
      </c>
    </row>
    <row r="755" spans="2:65" s="1" customFormat="1" ht="11.25">
      <c r="B755" s="33"/>
      <c r="D755" s="149" t="s">
        <v>191</v>
      </c>
      <c r="F755" s="150" t="s">
        <v>701</v>
      </c>
      <c r="I755" s="147"/>
      <c r="L755" s="33"/>
      <c r="M755" s="148"/>
      <c r="T755" s="54"/>
      <c r="AT755" s="18" t="s">
        <v>191</v>
      </c>
      <c r="AU755" s="18" t="s">
        <v>83</v>
      </c>
    </row>
    <row r="756" spans="2:65" s="12" customFormat="1" ht="11.25">
      <c r="B756" s="151"/>
      <c r="D756" s="145" t="s">
        <v>193</v>
      </c>
      <c r="E756" s="152" t="s">
        <v>19</v>
      </c>
      <c r="F756" s="153" t="s">
        <v>1117</v>
      </c>
      <c r="H756" s="152" t="s">
        <v>19</v>
      </c>
      <c r="I756" s="154"/>
      <c r="L756" s="151"/>
      <c r="M756" s="155"/>
      <c r="T756" s="156"/>
      <c r="AT756" s="152" t="s">
        <v>193</v>
      </c>
      <c r="AU756" s="152" t="s">
        <v>83</v>
      </c>
      <c r="AV756" s="12" t="s">
        <v>81</v>
      </c>
      <c r="AW756" s="12" t="s">
        <v>35</v>
      </c>
      <c r="AX756" s="12" t="s">
        <v>73</v>
      </c>
      <c r="AY756" s="152" t="s">
        <v>180</v>
      </c>
    </row>
    <row r="757" spans="2:65" s="13" customFormat="1" ht="11.25">
      <c r="B757" s="157"/>
      <c r="D757" s="145" t="s">
        <v>193</v>
      </c>
      <c r="E757" s="158" t="s">
        <v>19</v>
      </c>
      <c r="F757" s="159" t="s">
        <v>1497</v>
      </c>
      <c r="H757" s="160">
        <v>30.16</v>
      </c>
      <c r="I757" s="161"/>
      <c r="L757" s="157"/>
      <c r="M757" s="162"/>
      <c r="T757" s="163"/>
      <c r="AT757" s="158" t="s">
        <v>193</v>
      </c>
      <c r="AU757" s="158" t="s">
        <v>83</v>
      </c>
      <c r="AV757" s="13" t="s">
        <v>83</v>
      </c>
      <c r="AW757" s="13" t="s">
        <v>35</v>
      </c>
      <c r="AX757" s="13" t="s">
        <v>73</v>
      </c>
      <c r="AY757" s="158" t="s">
        <v>180</v>
      </c>
    </row>
    <row r="758" spans="2:65" s="13" customFormat="1" ht="11.25">
      <c r="B758" s="157"/>
      <c r="D758" s="145" t="s">
        <v>193</v>
      </c>
      <c r="E758" s="158" t="s">
        <v>19</v>
      </c>
      <c r="F758" s="159" t="s">
        <v>1498</v>
      </c>
      <c r="H758" s="160">
        <v>10.5</v>
      </c>
      <c r="I758" s="161"/>
      <c r="L758" s="157"/>
      <c r="M758" s="162"/>
      <c r="T758" s="163"/>
      <c r="AT758" s="158" t="s">
        <v>193</v>
      </c>
      <c r="AU758" s="158" t="s">
        <v>83</v>
      </c>
      <c r="AV758" s="13" t="s">
        <v>83</v>
      </c>
      <c r="AW758" s="13" t="s">
        <v>35</v>
      </c>
      <c r="AX758" s="13" t="s">
        <v>73</v>
      </c>
      <c r="AY758" s="158" t="s">
        <v>180</v>
      </c>
    </row>
    <row r="759" spans="2:65" s="13" customFormat="1" ht="11.25">
      <c r="B759" s="157"/>
      <c r="D759" s="145" t="s">
        <v>193</v>
      </c>
      <c r="E759" s="158" t="s">
        <v>19</v>
      </c>
      <c r="F759" s="159" t="s">
        <v>1499</v>
      </c>
      <c r="H759" s="160">
        <v>9.1999999999999993</v>
      </c>
      <c r="I759" s="161"/>
      <c r="L759" s="157"/>
      <c r="M759" s="162"/>
      <c r="T759" s="163"/>
      <c r="AT759" s="158" t="s">
        <v>193</v>
      </c>
      <c r="AU759" s="158" t="s">
        <v>83</v>
      </c>
      <c r="AV759" s="13" t="s">
        <v>83</v>
      </c>
      <c r="AW759" s="13" t="s">
        <v>35</v>
      </c>
      <c r="AX759" s="13" t="s">
        <v>73</v>
      </c>
      <c r="AY759" s="158" t="s">
        <v>180</v>
      </c>
    </row>
    <row r="760" spans="2:65" s="13" customFormat="1" ht="11.25">
      <c r="B760" s="157"/>
      <c r="D760" s="145" t="s">
        <v>193</v>
      </c>
      <c r="E760" s="158" t="s">
        <v>19</v>
      </c>
      <c r="F760" s="159" t="s">
        <v>1500</v>
      </c>
      <c r="H760" s="160">
        <v>40.799999999999997</v>
      </c>
      <c r="I760" s="161"/>
      <c r="L760" s="157"/>
      <c r="M760" s="162"/>
      <c r="T760" s="163"/>
      <c r="AT760" s="158" t="s">
        <v>193</v>
      </c>
      <c r="AU760" s="158" t="s">
        <v>83</v>
      </c>
      <c r="AV760" s="13" t="s">
        <v>83</v>
      </c>
      <c r="AW760" s="13" t="s">
        <v>35</v>
      </c>
      <c r="AX760" s="13" t="s">
        <v>73</v>
      </c>
      <c r="AY760" s="158" t="s">
        <v>180</v>
      </c>
    </row>
    <row r="761" spans="2:65" s="13" customFormat="1" ht="11.25">
      <c r="B761" s="157"/>
      <c r="D761" s="145" t="s">
        <v>193</v>
      </c>
      <c r="E761" s="158" t="s">
        <v>19</v>
      </c>
      <c r="F761" s="159" t="s">
        <v>1501</v>
      </c>
      <c r="H761" s="160">
        <v>10.5</v>
      </c>
      <c r="I761" s="161"/>
      <c r="L761" s="157"/>
      <c r="M761" s="162"/>
      <c r="T761" s="163"/>
      <c r="AT761" s="158" t="s">
        <v>193</v>
      </c>
      <c r="AU761" s="158" t="s">
        <v>83</v>
      </c>
      <c r="AV761" s="13" t="s">
        <v>83</v>
      </c>
      <c r="AW761" s="13" t="s">
        <v>35</v>
      </c>
      <c r="AX761" s="13" t="s">
        <v>73</v>
      </c>
      <c r="AY761" s="158" t="s">
        <v>180</v>
      </c>
    </row>
    <row r="762" spans="2:65" s="13" customFormat="1" ht="11.25">
      <c r="B762" s="157"/>
      <c r="D762" s="145" t="s">
        <v>193</v>
      </c>
      <c r="E762" s="158" t="s">
        <v>19</v>
      </c>
      <c r="F762" s="159" t="s">
        <v>1502</v>
      </c>
      <c r="H762" s="160">
        <v>11.1</v>
      </c>
      <c r="I762" s="161"/>
      <c r="L762" s="157"/>
      <c r="M762" s="162"/>
      <c r="T762" s="163"/>
      <c r="AT762" s="158" t="s">
        <v>193</v>
      </c>
      <c r="AU762" s="158" t="s">
        <v>83</v>
      </c>
      <c r="AV762" s="13" t="s">
        <v>83</v>
      </c>
      <c r="AW762" s="13" t="s">
        <v>35</v>
      </c>
      <c r="AX762" s="13" t="s">
        <v>73</v>
      </c>
      <c r="AY762" s="158" t="s">
        <v>180</v>
      </c>
    </row>
    <row r="763" spans="2:65" s="14" customFormat="1" ht="11.25">
      <c r="B763" s="164"/>
      <c r="D763" s="145" t="s">
        <v>193</v>
      </c>
      <c r="E763" s="165" t="s">
        <v>19</v>
      </c>
      <c r="F763" s="166" t="s">
        <v>264</v>
      </c>
      <c r="H763" s="167">
        <v>112.26</v>
      </c>
      <c r="I763" s="168"/>
      <c r="L763" s="164"/>
      <c r="M763" s="169"/>
      <c r="T763" s="170"/>
      <c r="AT763" s="165" t="s">
        <v>193</v>
      </c>
      <c r="AU763" s="165" t="s">
        <v>83</v>
      </c>
      <c r="AV763" s="14" t="s">
        <v>187</v>
      </c>
      <c r="AW763" s="14" t="s">
        <v>35</v>
      </c>
      <c r="AX763" s="14" t="s">
        <v>81</v>
      </c>
      <c r="AY763" s="165" t="s">
        <v>180</v>
      </c>
    </row>
    <row r="764" spans="2:65" s="1" customFormat="1" ht="24.2" customHeight="1">
      <c r="B764" s="33"/>
      <c r="C764" s="132" t="s">
        <v>969</v>
      </c>
      <c r="D764" s="132" t="s">
        <v>182</v>
      </c>
      <c r="E764" s="133" t="s">
        <v>704</v>
      </c>
      <c r="F764" s="134" t="s">
        <v>705</v>
      </c>
      <c r="G764" s="135" t="s">
        <v>257</v>
      </c>
      <c r="H764" s="136">
        <v>162.66999999999999</v>
      </c>
      <c r="I764" s="137"/>
      <c r="J764" s="138">
        <f>ROUND(I764*H764,2)</f>
        <v>0</v>
      </c>
      <c r="K764" s="134" t="s">
        <v>186</v>
      </c>
      <c r="L764" s="33"/>
      <c r="M764" s="139" t="s">
        <v>19</v>
      </c>
      <c r="N764" s="140" t="s">
        <v>44</v>
      </c>
      <c r="P764" s="141">
        <f>O764*H764</f>
        <v>0</v>
      </c>
      <c r="Q764" s="141">
        <v>3.2000000000000002E-3</v>
      </c>
      <c r="R764" s="141">
        <f>Q764*H764</f>
        <v>0.52054400000000001</v>
      </c>
      <c r="S764" s="141">
        <v>0</v>
      </c>
      <c r="T764" s="142">
        <f>S764*H764</f>
        <v>0</v>
      </c>
      <c r="AR764" s="143" t="s">
        <v>309</v>
      </c>
      <c r="AT764" s="143" t="s">
        <v>182</v>
      </c>
      <c r="AU764" s="143" t="s">
        <v>83</v>
      </c>
      <c r="AY764" s="18" t="s">
        <v>180</v>
      </c>
      <c r="BE764" s="144">
        <f>IF(N764="základní",J764,0)</f>
        <v>0</v>
      </c>
      <c r="BF764" s="144">
        <f>IF(N764="snížená",J764,0)</f>
        <v>0</v>
      </c>
      <c r="BG764" s="144">
        <f>IF(N764="zákl. přenesená",J764,0)</f>
        <v>0</v>
      </c>
      <c r="BH764" s="144">
        <f>IF(N764="sníž. přenesená",J764,0)</f>
        <v>0</v>
      </c>
      <c r="BI764" s="144">
        <f>IF(N764="nulová",J764,0)</f>
        <v>0</v>
      </c>
      <c r="BJ764" s="18" t="s">
        <v>81</v>
      </c>
      <c r="BK764" s="144">
        <f>ROUND(I764*H764,2)</f>
        <v>0</v>
      </c>
      <c r="BL764" s="18" t="s">
        <v>309</v>
      </c>
      <c r="BM764" s="143" t="s">
        <v>706</v>
      </c>
    </row>
    <row r="765" spans="2:65" s="1" customFormat="1" ht="19.5">
      <c r="B765" s="33"/>
      <c r="D765" s="145" t="s">
        <v>189</v>
      </c>
      <c r="F765" s="146" t="s">
        <v>707</v>
      </c>
      <c r="I765" s="147"/>
      <c r="L765" s="33"/>
      <c r="M765" s="148"/>
      <c r="T765" s="54"/>
      <c r="AT765" s="18" t="s">
        <v>189</v>
      </c>
      <c r="AU765" s="18" t="s">
        <v>83</v>
      </c>
    </row>
    <row r="766" spans="2:65" s="1" customFormat="1" ht="11.25">
      <c r="B766" s="33"/>
      <c r="D766" s="149" t="s">
        <v>191</v>
      </c>
      <c r="F766" s="150" t="s">
        <v>708</v>
      </c>
      <c r="I766" s="147"/>
      <c r="L766" s="33"/>
      <c r="M766" s="148"/>
      <c r="T766" s="54"/>
      <c r="AT766" s="18" t="s">
        <v>191</v>
      </c>
      <c r="AU766" s="18" t="s">
        <v>83</v>
      </c>
    </row>
    <row r="767" spans="2:65" s="1" customFormat="1" ht="24.2" customHeight="1">
      <c r="B767" s="33"/>
      <c r="C767" s="171" t="s">
        <v>974</v>
      </c>
      <c r="D767" s="171" t="s">
        <v>353</v>
      </c>
      <c r="E767" s="172" t="s">
        <v>710</v>
      </c>
      <c r="F767" s="173" t="s">
        <v>711</v>
      </c>
      <c r="G767" s="174" t="s">
        <v>257</v>
      </c>
      <c r="H767" s="175">
        <v>178.93700000000001</v>
      </c>
      <c r="I767" s="176"/>
      <c r="J767" s="177">
        <f>ROUND(I767*H767,2)</f>
        <v>0</v>
      </c>
      <c r="K767" s="173" t="s">
        <v>186</v>
      </c>
      <c r="L767" s="178"/>
      <c r="M767" s="179" t="s">
        <v>19</v>
      </c>
      <c r="N767" s="180" t="s">
        <v>44</v>
      </c>
      <c r="P767" s="141">
        <f>O767*H767</f>
        <v>0</v>
      </c>
      <c r="Q767" s="141">
        <v>2.1999999999999999E-2</v>
      </c>
      <c r="R767" s="141">
        <f>Q767*H767</f>
        <v>3.9366140000000001</v>
      </c>
      <c r="S767" s="141">
        <v>0</v>
      </c>
      <c r="T767" s="142">
        <f>S767*H767</f>
        <v>0</v>
      </c>
      <c r="AR767" s="143" t="s">
        <v>466</v>
      </c>
      <c r="AT767" s="143" t="s">
        <v>353</v>
      </c>
      <c r="AU767" s="143" t="s">
        <v>83</v>
      </c>
      <c r="AY767" s="18" t="s">
        <v>180</v>
      </c>
      <c r="BE767" s="144">
        <f>IF(N767="základní",J767,0)</f>
        <v>0</v>
      </c>
      <c r="BF767" s="144">
        <f>IF(N767="snížená",J767,0)</f>
        <v>0</v>
      </c>
      <c r="BG767" s="144">
        <f>IF(N767="zákl. přenesená",J767,0)</f>
        <v>0</v>
      </c>
      <c r="BH767" s="144">
        <f>IF(N767="sníž. přenesená",J767,0)</f>
        <v>0</v>
      </c>
      <c r="BI767" s="144">
        <f>IF(N767="nulová",J767,0)</f>
        <v>0</v>
      </c>
      <c r="BJ767" s="18" t="s">
        <v>81</v>
      </c>
      <c r="BK767" s="144">
        <f>ROUND(I767*H767,2)</f>
        <v>0</v>
      </c>
      <c r="BL767" s="18" t="s">
        <v>309</v>
      </c>
      <c r="BM767" s="143" t="s">
        <v>712</v>
      </c>
    </row>
    <row r="768" spans="2:65" s="1" customFormat="1" ht="19.5">
      <c r="B768" s="33"/>
      <c r="D768" s="145" t="s">
        <v>189</v>
      </c>
      <c r="F768" s="146" t="s">
        <v>711</v>
      </c>
      <c r="I768" s="147"/>
      <c r="L768" s="33"/>
      <c r="M768" s="148"/>
      <c r="T768" s="54"/>
      <c r="AT768" s="18" t="s">
        <v>189</v>
      </c>
      <c r="AU768" s="18" t="s">
        <v>83</v>
      </c>
    </row>
    <row r="769" spans="2:65" s="13" customFormat="1" ht="11.25">
      <c r="B769" s="157"/>
      <c r="D769" s="145" t="s">
        <v>193</v>
      </c>
      <c r="F769" s="159" t="s">
        <v>1503</v>
      </c>
      <c r="H769" s="160">
        <v>178.93700000000001</v>
      </c>
      <c r="I769" s="161"/>
      <c r="L769" s="157"/>
      <c r="M769" s="162"/>
      <c r="T769" s="163"/>
      <c r="AT769" s="158" t="s">
        <v>193</v>
      </c>
      <c r="AU769" s="158" t="s">
        <v>83</v>
      </c>
      <c r="AV769" s="13" t="s">
        <v>83</v>
      </c>
      <c r="AW769" s="13" t="s">
        <v>4</v>
      </c>
      <c r="AX769" s="13" t="s">
        <v>81</v>
      </c>
      <c r="AY769" s="158" t="s">
        <v>180</v>
      </c>
    </row>
    <row r="770" spans="2:65" s="1" customFormat="1" ht="24.2" customHeight="1">
      <c r="B770" s="33"/>
      <c r="C770" s="132" t="s">
        <v>979</v>
      </c>
      <c r="D770" s="132" t="s">
        <v>182</v>
      </c>
      <c r="E770" s="133" t="s">
        <v>715</v>
      </c>
      <c r="F770" s="134" t="s">
        <v>716</v>
      </c>
      <c r="G770" s="135" t="s">
        <v>257</v>
      </c>
      <c r="H770" s="136">
        <v>68.03</v>
      </c>
      <c r="I770" s="137"/>
      <c r="J770" s="138">
        <f>ROUND(I770*H770,2)</f>
        <v>0</v>
      </c>
      <c r="K770" s="134" t="s">
        <v>186</v>
      </c>
      <c r="L770" s="33"/>
      <c r="M770" s="139" t="s">
        <v>19</v>
      </c>
      <c r="N770" s="140" t="s">
        <v>44</v>
      </c>
      <c r="P770" s="141">
        <f>O770*H770</f>
        <v>0</v>
      </c>
      <c r="Q770" s="141">
        <v>1.5E-3</v>
      </c>
      <c r="R770" s="141">
        <f>Q770*H770</f>
        <v>0.10204500000000001</v>
      </c>
      <c r="S770" s="141">
        <v>0</v>
      </c>
      <c r="T770" s="142">
        <f>S770*H770</f>
        <v>0</v>
      </c>
      <c r="AR770" s="143" t="s">
        <v>309</v>
      </c>
      <c r="AT770" s="143" t="s">
        <v>182</v>
      </c>
      <c r="AU770" s="143" t="s">
        <v>83</v>
      </c>
      <c r="AY770" s="18" t="s">
        <v>180</v>
      </c>
      <c r="BE770" s="144">
        <f>IF(N770="základní",J770,0)</f>
        <v>0</v>
      </c>
      <c r="BF770" s="144">
        <f>IF(N770="snížená",J770,0)</f>
        <v>0</v>
      </c>
      <c r="BG770" s="144">
        <f>IF(N770="zákl. přenesená",J770,0)</f>
        <v>0</v>
      </c>
      <c r="BH770" s="144">
        <f>IF(N770="sníž. přenesená",J770,0)</f>
        <v>0</v>
      </c>
      <c r="BI770" s="144">
        <f>IF(N770="nulová",J770,0)</f>
        <v>0</v>
      </c>
      <c r="BJ770" s="18" t="s">
        <v>81</v>
      </c>
      <c r="BK770" s="144">
        <f>ROUND(I770*H770,2)</f>
        <v>0</v>
      </c>
      <c r="BL770" s="18" t="s">
        <v>309</v>
      </c>
      <c r="BM770" s="143" t="s">
        <v>717</v>
      </c>
    </row>
    <row r="771" spans="2:65" s="1" customFormat="1" ht="11.25">
      <c r="B771" s="33"/>
      <c r="D771" s="145" t="s">
        <v>189</v>
      </c>
      <c r="F771" s="146" t="s">
        <v>718</v>
      </c>
      <c r="I771" s="147"/>
      <c r="L771" s="33"/>
      <c r="M771" s="148"/>
      <c r="T771" s="54"/>
      <c r="AT771" s="18" t="s">
        <v>189</v>
      </c>
      <c r="AU771" s="18" t="s">
        <v>83</v>
      </c>
    </row>
    <row r="772" spans="2:65" s="1" customFormat="1" ht="11.25">
      <c r="B772" s="33"/>
      <c r="D772" s="149" t="s">
        <v>191</v>
      </c>
      <c r="F772" s="150" t="s">
        <v>719</v>
      </c>
      <c r="I772" s="147"/>
      <c r="L772" s="33"/>
      <c r="M772" s="148"/>
      <c r="T772" s="54"/>
      <c r="AT772" s="18" t="s">
        <v>191</v>
      </c>
      <c r="AU772" s="18" t="s">
        <v>83</v>
      </c>
    </row>
    <row r="773" spans="2:65" s="12" customFormat="1" ht="11.25">
      <c r="B773" s="151"/>
      <c r="D773" s="145" t="s">
        <v>193</v>
      </c>
      <c r="E773" s="152" t="s">
        <v>19</v>
      </c>
      <c r="F773" s="153" t="s">
        <v>1117</v>
      </c>
      <c r="H773" s="152" t="s">
        <v>19</v>
      </c>
      <c r="I773" s="154"/>
      <c r="L773" s="151"/>
      <c r="M773" s="155"/>
      <c r="T773" s="156"/>
      <c r="AT773" s="152" t="s">
        <v>193</v>
      </c>
      <c r="AU773" s="152" t="s">
        <v>83</v>
      </c>
      <c r="AV773" s="12" t="s">
        <v>81</v>
      </c>
      <c r="AW773" s="12" t="s">
        <v>35</v>
      </c>
      <c r="AX773" s="12" t="s">
        <v>73</v>
      </c>
      <c r="AY773" s="152" t="s">
        <v>180</v>
      </c>
    </row>
    <row r="774" spans="2:65" s="13" customFormat="1" ht="11.25">
      <c r="B774" s="157"/>
      <c r="D774" s="145" t="s">
        <v>193</v>
      </c>
      <c r="E774" s="158" t="s">
        <v>19</v>
      </c>
      <c r="F774" s="159" t="s">
        <v>1207</v>
      </c>
      <c r="H774" s="160">
        <v>4.2300000000000004</v>
      </c>
      <c r="I774" s="161"/>
      <c r="L774" s="157"/>
      <c r="M774" s="162"/>
      <c r="T774" s="163"/>
      <c r="AT774" s="158" t="s">
        <v>193</v>
      </c>
      <c r="AU774" s="158" t="s">
        <v>83</v>
      </c>
      <c r="AV774" s="13" t="s">
        <v>83</v>
      </c>
      <c r="AW774" s="13" t="s">
        <v>35</v>
      </c>
      <c r="AX774" s="13" t="s">
        <v>73</v>
      </c>
      <c r="AY774" s="158" t="s">
        <v>180</v>
      </c>
    </row>
    <row r="775" spans="2:65" s="13" customFormat="1" ht="11.25">
      <c r="B775" s="157"/>
      <c r="D775" s="145" t="s">
        <v>193</v>
      </c>
      <c r="E775" s="158" t="s">
        <v>19</v>
      </c>
      <c r="F775" s="159" t="s">
        <v>1208</v>
      </c>
      <c r="H775" s="160">
        <v>3.91</v>
      </c>
      <c r="I775" s="161"/>
      <c r="L775" s="157"/>
      <c r="M775" s="162"/>
      <c r="T775" s="163"/>
      <c r="AT775" s="158" t="s">
        <v>193</v>
      </c>
      <c r="AU775" s="158" t="s">
        <v>83</v>
      </c>
      <c r="AV775" s="13" t="s">
        <v>83</v>
      </c>
      <c r="AW775" s="13" t="s">
        <v>35</v>
      </c>
      <c r="AX775" s="13" t="s">
        <v>73</v>
      </c>
      <c r="AY775" s="158" t="s">
        <v>180</v>
      </c>
    </row>
    <row r="776" spans="2:65" s="13" customFormat="1" ht="11.25">
      <c r="B776" s="157"/>
      <c r="D776" s="145" t="s">
        <v>193</v>
      </c>
      <c r="E776" s="158" t="s">
        <v>19</v>
      </c>
      <c r="F776" s="159" t="s">
        <v>1209</v>
      </c>
      <c r="H776" s="160">
        <v>4.4800000000000004</v>
      </c>
      <c r="I776" s="161"/>
      <c r="L776" s="157"/>
      <c r="M776" s="162"/>
      <c r="T776" s="163"/>
      <c r="AT776" s="158" t="s">
        <v>193</v>
      </c>
      <c r="AU776" s="158" t="s">
        <v>83</v>
      </c>
      <c r="AV776" s="13" t="s">
        <v>83</v>
      </c>
      <c r="AW776" s="13" t="s">
        <v>35</v>
      </c>
      <c r="AX776" s="13" t="s">
        <v>73</v>
      </c>
      <c r="AY776" s="158" t="s">
        <v>180</v>
      </c>
    </row>
    <row r="777" spans="2:65" s="13" customFormat="1" ht="11.25">
      <c r="B777" s="157"/>
      <c r="D777" s="145" t="s">
        <v>193</v>
      </c>
      <c r="E777" s="158" t="s">
        <v>19</v>
      </c>
      <c r="F777" s="159" t="s">
        <v>1212</v>
      </c>
      <c r="H777" s="160">
        <v>18.37</v>
      </c>
      <c r="I777" s="161"/>
      <c r="L777" s="157"/>
      <c r="M777" s="162"/>
      <c r="T777" s="163"/>
      <c r="AT777" s="158" t="s">
        <v>193</v>
      </c>
      <c r="AU777" s="158" t="s">
        <v>83</v>
      </c>
      <c r="AV777" s="13" t="s">
        <v>83</v>
      </c>
      <c r="AW777" s="13" t="s">
        <v>35</v>
      </c>
      <c r="AX777" s="13" t="s">
        <v>73</v>
      </c>
      <c r="AY777" s="158" t="s">
        <v>180</v>
      </c>
    </row>
    <row r="778" spans="2:65" s="13" customFormat="1" ht="11.25">
      <c r="B778" s="157"/>
      <c r="D778" s="145" t="s">
        <v>193</v>
      </c>
      <c r="E778" s="158" t="s">
        <v>19</v>
      </c>
      <c r="F778" s="159" t="s">
        <v>1225</v>
      </c>
      <c r="H778" s="160">
        <v>2.56</v>
      </c>
      <c r="I778" s="161"/>
      <c r="L778" s="157"/>
      <c r="M778" s="162"/>
      <c r="T778" s="163"/>
      <c r="AT778" s="158" t="s">
        <v>193</v>
      </c>
      <c r="AU778" s="158" t="s">
        <v>83</v>
      </c>
      <c r="AV778" s="13" t="s">
        <v>83</v>
      </c>
      <c r="AW778" s="13" t="s">
        <v>35</v>
      </c>
      <c r="AX778" s="13" t="s">
        <v>73</v>
      </c>
      <c r="AY778" s="158" t="s">
        <v>180</v>
      </c>
    </row>
    <row r="779" spans="2:65" s="13" customFormat="1" ht="11.25">
      <c r="B779" s="157"/>
      <c r="D779" s="145" t="s">
        <v>193</v>
      </c>
      <c r="E779" s="158" t="s">
        <v>19</v>
      </c>
      <c r="F779" s="159" t="s">
        <v>1226</v>
      </c>
      <c r="H779" s="160">
        <v>7.5</v>
      </c>
      <c r="I779" s="161"/>
      <c r="L779" s="157"/>
      <c r="M779" s="162"/>
      <c r="T779" s="163"/>
      <c r="AT779" s="158" t="s">
        <v>193</v>
      </c>
      <c r="AU779" s="158" t="s">
        <v>83</v>
      </c>
      <c r="AV779" s="13" t="s">
        <v>83</v>
      </c>
      <c r="AW779" s="13" t="s">
        <v>35</v>
      </c>
      <c r="AX779" s="13" t="s">
        <v>73</v>
      </c>
      <c r="AY779" s="158" t="s">
        <v>180</v>
      </c>
    </row>
    <row r="780" spans="2:65" s="13" customFormat="1" ht="11.25">
      <c r="B780" s="157"/>
      <c r="D780" s="145" t="s">
        <v>193</v>
      </c>
      <c r="E780" s="158" t="s">
        <v>19</v>
      </c>
      <c r="F780" s="159" t="s">
        <v>1227</v>
      </c>
      <c r="H780" s="160">
        <v>6.48</v>
      </c>
      <c r="I780" s="161"/>
      <c r="L780" s="157"/>
      <c r="M780" s="162"/>
      <c r="T780" s="163"/>
      <c r="AT780" s="158" t="s">
        <v>193</v>
      </c>
      <c r="AU780" s="158" t="s">
        <v>83</v>
      </c>
      <c r="AV780" s="13" t="s">
        <v>83</v>
      </c>
      <c r="AW780" s="13" t="s">
        <v>35</v>
      </c>
      <c r="AX780" s="13" t="s">
        <v>73</v>
      </c>
      <c r="AY780" s="158" t="s">
        <v>180</v>
      </c>
    </row>
    <row r="781" spans="2:65" s="13" customFormat="1" ht="11.25">
      <c r="B781" s="157"/>
      <c r="D781" s="145" t="s">
        <v>193</v>
      </c>
      <c r="E781" s="158" t="s">
        <v>19</v>
      </c>
      <c r="F781" s="159" t="s">
        <v>1228</v>
      </c>
      <c r="H781" s="160">
        <v>20.5</v>
      </c>
      <c r="I781" s="161"/>
      <c r="L781" s="157"/>
      <c r="M781" s="162"/>
      <c r="T781" s="163"/>
      <c r="AT781" s="158" t="s">
        <v>193</v>
      </c>
      <c r="AU781" s="158" t="s">
        <v>83</v>
      </c>
      <c r="AV781" s="13" t="s">
        <v>83</v>
      </c>
      <c r="AW781" s="13" t="s">
        <v>35</v>
      </c>
      <c r="AX781" s="13" t="s">
        <v>73</v>
      </c>
      <c r="AY781" s="158" t="s">
        <v>180</v>
      </c>
    </row>
    <row r="782" spans="2:65" s="14" customFormat="1" ht="11.25">
      <c r="B782" s="164"/>
      <c r="D782" s="145" t="s">
        <v>193</v>
      </c>
      <c r="E782" s="165" t="s">
        <v>19</v>
      </c>
      <c r="F782" s="166" t="s">
        <v>264</v>
      </c>
      <c r="H782" s="167">
        <v>68.03</v>
      </c>
      <c r="I782" s="168"/>
      <c r="L782" s="164"/>
      <c r="M782" s="169"/>
      <c r="T782" s="170"/>
      <c r="AT782" s="165" t="s">
        <v>193</v>
      </c>
      <c r="AU782" s="165" t="s">
        <v>83</v>
      </c>
      <c r="AV782" s="14" t="s">
        <v>187</v>
      </c>
      <c r="AW782" s="14" t="s">
        <v>35</v>
      </c>
      <c r="AX782" s="14" t="s">
        <v>81</v>
      </c>
      <c r="AY782" s="165" t="s">
        <v>180</v>
      </c>
    </row>
    <row r="783" spans="2:65" s="1" customFormat="1" ht="16.5" customHeight="1">
      <c r="B783" s="33"/>
      <c r="C783" s="132" t="s">
        <v>984</v>
      </c>
      <c r="D783" s="132" t="s">
        <v>182</v>
      </c>
      <c r="E783" s="133" t="s">
        <v>721</v>
      </c>
      <c r="F783" s="134" t="s">
        <v>722</v>
      </c>
      <c r="G783" s="135" t="s">
        <v>338</v>
      </c>
      <c r="H783" s="136">
        <v>275.08999999999997</v>
      </c>
      <c r="I783" s="137"/>
      <c r="J783" s="138">
        <f>ROUND(I783*H783,2)</f>
        <v>0</v>
      </c>
      <c r="K783" s="134" t="s">
        <v>186</v>
      </c>
      <c r="L783" s="33"/>
      <c r="M783" s="139" t="s">
        <v>19</v>
      </c>
      <c r="N783" s="140" t="s">
        <v>44</v>
      </c>
      <c r="P783" s="141">
        <f>O783*H783</f>
        <v>0</v>
      </c>
      <c r="Q783" s="141">
        <v>1.42E-3</v>
      </c>
      <c r="R783" s="141">
        <f>Q783*H783</f>
        <v>0.39062779999999997</v>
      </c>
      <c r="S783" s="141">
        <v>0</v>
      </c>
      <c r="T783" s="142">
        <f>S783*H783</f>
        <v>0</v>
      </c>
      <c r="AR783" s="143" t="s">
        <v>309</v>
      </c>
      <c r="AT783" s="143" t="s">
        <v>182</v>
      </c>
      <c r="AU783" s="143" t="s">
        <v>83</v>
      </c>
      <c r="AY783" s="18" t="s">
        <v>180</v>
      </c>
      <c r="BE783" s="144">
        <f>IF(N783="základní",J783,0)</f>
        <v>0</v>
      </c>
      <c r="BF783" s="144">
        <f>IF(N783="snížená",J783,0)</f>
        <v>0</v>
      </c>
      <c r="BG783" s="144">
        <f>IF(N783="zákl. přenesená",J783,0)</f>
        <v>0</v>
      </c>
      <c r="BH783" s="144">
        <f>IF(N783="sníž. přenesená",J783,0)</f>
        <v>0</v>
      </c>
      <c r="BI783" s="144">
        <f>IF(N783="nulová",J783,0)</f>
        <v>0</v>
      </c>
      <c r="BJ783" s="18" t="s">
        <v>81</v>
      </c>
      <c r="BK783" s="144">
        <f>ROUND(I783*H783,2)</f>
        <v>0</v>
      </c>
      <c r="BL783" s="18" t="s">
        <v>309</v>
      </c>
      <c r="BM783" s="143" t="s">
        <v>723</v>
      </c>
    </row>
    <row r="784" spans="2:65" s="1" customFormat="1" ht="19.5">
      <c r="B784" s="33"/>
      <c r="D784" s="145" t="s">
        <v>189</v>
      </c>
      <c r="F784" s="146" t="s">
        <v>724</v>
      </c>
      <c r="I784" s="147"/>
      <c r="L784" s="33"/>
      <c r="M784" s="148"/>
      <c r="T784" s="54"/>
      <c r="AT784" s="18" t="s">
        <v>189</v>
      </c>
      <c r="AU784" s="18" t="s">
        <v>83</v>
      </c>
    </row>
    <row r="785" spans="2:65" s="1" customFormat="1" ht="11.25">
      <c r="B785" s="33"/>
      <c r="D785" s="149" t="s">
        <v>191</v>
      </c>
      <c r="F785" s="150" t="s">
        <v>725</v>
      </c>
      <c r="I785" s="147"/>
      <c r="L785" s="33"/>
      <c r="M785" s="148"/>
      <c r="T785" s="54"/>
      <c r="AT785" s="18" t="s">
        <v>191</v>
      </c>
      <c r="AU785" s="18" t="s">
        <v>83</v>
      </c>
    </row>
    <row r="786" spans="2:65" s="12" customFormat="1" ht="11.25">
      <c r="B786" s="151"/>
      <c r="D786" s="145" t="s">
        <v>193</v>
      </c>
      <c r="E786" s="152" t="s">
        <v>19</v>
      </c>
      <c r="F786" s="153" t="s">
        <v>1117</v>
      </c>
      <c r="H786" s="152" t="s">
        <v>19</v>
      </c>
      <c r="I786" s="154"/>
      <c r="L786" s="151"/>
      <c r="M786" s="155"/>
      <c r="T786" s="156"/>
      <c r="AT786" s="152" t="s">
        <v>193</v>
      </c>
      <c r="AU786" s="152" t="s">
        <v>83</v>
      </c>
      <c r="AV786" s="12" t="s">
        <v>81</v>
      </c>
      <c r="AW786" s="12" t="s">
        <v>35</v>
      </c>
      <c r="AX786" s="12" t="s">
        <v>73</v>
      </c>
      <c r="AY786" s="152" t="s">
        <v>180</v>
      </c>
    </row>
    <row r="787" spans="2:65" s="13" customFormat="1" ht="22.5">
      <c r="B787" s="157"/>
      <c r="D787" s="145" t="s">
        <v>193</v>
      </c>
      <c r="E787" s="158" t="s">
        <v>19</v>
      </c>
      <c r="F787" s="159" t="s">
        <v>1504</v>
      </c>
      <c r="H787" s="160">
        <v>275.08999999999997</v>
      </c>
      <c r="I787" s="161"/>
      <c r="L787" s="157"/>
      <c r="M787" s="162"/>
      <c r="T787" s="163"/>
      <c r="AT787" s="158" t="s">
        <v>193</v>
      </c>
      <c r="AU787" s="158" t="s">
        <v>83</v>
      </c>
      <c r="AV787" s="13" t="s">
        <v>83</v>
      </c>
      <c r="AW787" s="13" t="s">
        <v>35</v>
      </c>
      <c r="AX787" s="13" t="s">
        <v>73</v>
      </c>
      <c r="AY787" s="158" t="s">
        <v>180</v>
      </c>
    </row>
    <row r="788" spans="2:65" s="14" customFormat="1" ht="11.25">
      <c r="B788" s="164"/>
      <c r="D788" s="145" t="s">
        <v>193</v>
      </c>
      <c r="E788" s="165" t="s">
        <v>19</v>
      </c>
      <c r="F788" s="166" t="s">
        <v>264</v>
      </c>
      <c r="H788" s="167">
        <v>275.08999999999997</v>
      </c>
      <c r="I788" s="168"/>
      <c r="L788" s="164"/>
      <c r="M788" s="169"/>
      <c r="T788" s="170"/>
      <c r="AT788" s="165" t="s">
        <v>193</v>
      </c>
      <c r="AU788" s="165" t="s">
        <v>83</v>
      </c>
      <c r="AV788" s="14" t="s">
        <v>187</v>
      </c>
      <c r="AW788" s="14" t="s">
        <v>35</v>
      </c>
      <c r="AX788" s="14" t="s">
        <v>81</v>
      </c>
      <c r="AY788" s="165" t="s">
        <v>180</v>
      </c>
    </row>
    <row r="789" spans="2:65" s="1" customFormat="1" ht="33" customHeight="1">
      <c r="B789" s="33"/>
      <c r="C789" s="132" t="s">
        <v>991</v>
      </c>
      <c r="D789" s="132" t="s">
        <v>182</v>
      </c>
      <c r="E789" s="133" t="s">
        <v>728</v>
      </c>
      <c r="F789" s="134" t="s">
        <v>729</v>
      </c>
      <c r="G789" s="135" t="s">
        <v>225</v>
      </c>
      <c r="H789" s="136">
        <v>6.5069999999999997</v>
      </c>
      <c r="I789" s="137"/>
      <c r="J789" s="138">
        <f>ROUND(I789*H789,2)</f>
        <v>0</v>
      </c>
      <c r="K789" s="134" t="s">
        <v>186</v>
      </c>
      <c r="L789" s="33"/>
      <c r="M789" s="139" t="s">
        <v>19</v>
      </c>
      <c r="N789" s="140" t="s">
        <v>44</v>
      </c>
      <c r="P789" s="141">
        <f>O789*H789</f>
        <v>0</v>
      </c>
      <c r="Q789" s="141">
        <v>0</v>
      </c>
      <c r="R789" s="141">
        <f>Q789*H789</f>
        <v>0</v>
      </c>
      <c r="S789" s="141">
        <v>0</v>
      </c>
      <c r="T789" s="142">
        <f>S789*H789</f>
        <v>0</v>
      </c>
      <c r="AR789" s="143" t="s">
        <v>309</v>
      </c>
      <c r="AT789" s="143" t="s">
        <v>182</v>
      </c>
      <c r="AU789" s="143" t="s">
        <v>83</v>
      </c>
      <c r="AY789" s="18" t="s">
        <v>180</v>
      </c>
      <c r="BE789" s="144">
        <f>IF(N789="základní",J789,0)</f>
        <v>0</v>
      </c>
      <c r="BF789" s="144">
        <f>IF(N789="snížená",J789,0)</f>
        <v>0</v>
      </c>
      <c r="BG789" s="144">
        <f>IF(N789="zákl. přenesená",J789,0)</f>
        <v>0</v>
      </c>
      <c r="BH789" s="144">
        <f>IF(N789="sníž. přenesená",J789,0)</f>
        <v>0</v>
      </c>
      <c r="BI789" s="144">
        <f>IF(N789="nulová",J789,0)</f>
        <v>0</v>
      </c>
      <c r="BJ789" s="18" t="s">
        <v>81</v>
      </c>
      <c r="BK789" s="144">
        <f>ROUND(I789*H789,2)</f>
        <v>0</v>
      </c>
      <c r="BL789" s="18" t="s">
        <v>309</v>
      </c>
      <c r="BM789" s="143" t="s">
        <v>730</v>
      </c>
    </row>
    <row r="790" spans="2:65" s="1" customFormat="1" ht="29.25">
      <c r="B790" s="33"/>
      <c r="D790" s="145" t="s">
        <v>189</v>
      </c>
      <c r="F790" s="146" t="s">
        <v>731</v>
      </c>
      <c r="I790" s="147"/>
      <c r="L790" s="33"/>
      <c r="M790" s="148"/>
      <c r="T790" s="54"/>
      <c r="AT790" s="18" t="s">
        <v>189</v>
      </c>
      <c r="AU790" s="18" t="s">
        <v>83</v>
      </c>
    </row>
    <row r="791" spans="2:65" s="1" customFormat="1" ht="11.25">
      <c r="B791" s="33"/>
      <c r="D791" s="149" t="s">
        <v>191</v>
      </c>
      <c r="F791" s="150" t="s">
        <v>732</v>
      </c>
      <c r="I791" s="147"/>
      <c r="L791" s="33"/>
      <c r="M791" s="148"/>
      <c r="T791" s="54"/>
      <c r="AT791" s="18" t="s">
        <v>191</v>
      </c>
      <c r="AU791" s="18" t="s">
        <v>83</v>
      </c>
    </row>
    <row r="792" spans="2:65" s="11" customFormat="1" ht="22.9" customHeight="1">
      <c r="B792" s="120"/>
      <c r="D792" s="121" t="s">
        <v>72</v>
      </c>
      <c r="E792" s="130" t="s">
        <v>733</v>
      </c>
      <c r="F792" s="130" t="s">
        <v>734</v>
      </c>
      <c r="I792" s="123"/>
      <c r="J792" s="131">
        <f>BK792</f>
        <v>0</v>
      </c>
      <c r="L792" s="120"/>
      <c r="M792" s="125"/>
      <c r="P792" s="126">
        <f>SUM(P793:P890)</f>
        <v>0</v>
      </c>
      <c r="R792" s="126">
        <f>SUM(R793:R890)</f>
        <v>3.1511586599999992</v>
      </c>
      <c r="T792" s="127">
        <f>SUM(T793:T890)</f>
        <v>0.79517499999999997</v>
      </c>
      <c r="AR792" s="121" t="s">
        <v>83</v>
      </c>
      <c r="AT792" s="128" t="s">
        <v>72</v>
      </c>
      <c r="AU792" s="128" t="s">
        <v>81</v>
      </c>
      <c r="AY792" s="121" t="s">
        <v>180</v>
      </c>
      <c r="BK792" s="129">
        <f>SUM(BK793:BK890)</f>
        <v>0</v>
      </c>
    </row>
    <row r="793" spans="2:65" s="1" customFormat="1" ht="24.2" customHeight="1">
      <c r="B793" s="33"/>
      <c r="C793" s="132" t="s">
        <v>995</v>
      </c>
      <c r="D793" s="132" t="s">
        <v>182</v>
      </c>
      <c r="E793" s="133" t="s">
        <v>736</v>
      </c>
      <c r="F793" s="134" t="s">
        <v>737</v>
      </c>
      <c r="G793" s="135" t="s">
        <v>257</v>
      </c>
      <c r="H793" s="136">
        <v>255.89</v>
      </c>
      <c r="I793" s="137"/>
      <c r="J793" s="138">
        <f>ROUND(I793*H793,2)</f>
        <v>0</v>
      </c>
      <c r="K793" s="134" t="s">
        <v>186</v>
      </c>
      <c r="L793" s="33"/>
      <c r="M793" s="139" t="s">
        <v>19</v>
      </c>
      <c r="N793" s="140" t="s">
        <v>44</v>
      </c>
      <c r="P793" s="141">
        <f>O793*H793</f>
        <v>0</v>
      </c>
      <c r="Q793" s="141">
        <v>2.0000000000000001E-4</v>
      </c>
      <c r="R793" s="141">
        <f>Q793*H793</f>
        <v>5.1178000000000001E-2</v>
      </c>
      <c r="S793" s="141">
        <v>0</v>
      </c>
      <c r="T793" s="142">
        <f>S793*H793</f>
        <v>0</v>
      </c>
      <c r="AR793" s="143" t="s">
        <v>309</v>
      </c>
      <c r="AT793" s="143" t="s">
        <v>182</v>
      </c>
      <c r="AU793" s="143" t="s">
        <v>83</v>
      </c>
      <c r="AY793" s="18" t="s">
        <v>180</v>
      </c>
      <c r="BE793" s="144">
        <f>IF(N793="základní",J793,0)</f>
        <v>0</v>
      </c>
      <c r="BF793" s="144">
        <f>IF(N793="snížená",J793,0)</f>
        <v>0</v>
      </c>
      <c r="BG793" s="144">
        <f>IF(N793="zákl. přenesená",J793,0)</f>
        <v>0</v>
      </c>
      <c r="BH793" s="144">
        <f>IF(N793="sníž. přenesená",J793,0)</f>
        <v>0</v>
      </c>
      <c r="BI793" s="144">
        <f>IF(N793="nulová",J793,0)</f>
        <v>0</v>
      </c>
      <c r="BJ793" s="18" t="s">
        <v>81</v>
      </c>
      <c r="BK793" s="144">
        <f>ROUND(I793*H793,2)</f>
        <v>0</v>
      </c>
      <c r="BL793" s="18" t="s">
        <v>309</v>
      </c>
      <c r="BM793" s="143" t="s">
        <v>738</v>
      </c>
    </row>
    <row r="794" spans="2:65" s="1" customFormat="1" ht="19.5">
      <c r="B794" s="33"/>
      <c r="D794" s="145" t="s">
        <v>189</v>
      </c>
      <c r="F794" s="146" t="s">
        <v>739</v>
      </c>
      <c r="I794" s="147"/>
      <c r="L794" s="33"/>
      <c r="M794" s="148"/>
      <c r="T794" s="54"/>
      <c r="AT794" s="18" t="s">
        <v>189</v>
      </c>
      <c r="AU794" s="18" t="s">
        <v>83</v>
      </c>
    </row>
    <row r="795" spans="2:65" s="1" customFormat="1" ht="11.25">
      <c r="B795" s="33"/>
      <c r="D795" s="149" t="s">
        <v>191</v>
      </c>
      <c r="F795" s="150" t="s">
        <v>740</v>
      </c>
      <c r="I795" s="147"/>
      <c r="L795" s="33"/>
      <c r="M795" s="148"/>
      <c r="T795" s="54"/>
      <c r="AT795" s="18" t="s">
        <v>191</v>
      </c>
      <c r="AU795" s="18" t="s">
        <v>83</v>
      </c>
    </row>
    <row r="796" spans="2:65" s="12" customFormat="1" ht="11.25">
      <c r="B796" s="151"/>
      <c r="D796" s="145" t="s">
        <v>193</v>
      </c>
      <c r="E796" s="152" t="s">
        <v>19</v>
      </c>
      <c r="F796" s="153" t="s">
        <v>1117</v>
      </c>
      <c r="H796" s="152" t="s">
        <v>19</v>
      </c>
      <c r="I796" s="154"/>
      <c r="L796" s="151"/>
      <c r="M796" s="155"/>
      <c r="T796" s="156"/>
      <c r="AT796" s="152" t="s">
        <v>193</v>
      </c>
      <c r="AU796" s="152" t="s">
        <v>83</v>
      </c>
      <c r="AV796" s="12" t="s">
        <v>81</v>
      </c>
      <c r="AW796" s="12" t="s">
        <v>35</v>
      </c>
      <c r="AX796" s="12" t="s">
        <v>73</v>
      </c>
      <c r="AY796" s="152" t="s">
        <v>180</v>
      </c>
    </row>
    <row r="797" spans="2:65" s="13" customFormat="1" ht="11.25">
      <c r="B797" s="157"/>
      <c r="D797" s="145" t="s">
        <v>193</v>
      </c>
      <c r="E797" s="158" t="s">
        <v>19</v>
      </c>
      <c r="F797" s="159" t="s">
        <v>1201</v>
      </c>
      <c r="H797" s="160">
        <v>9.7799999999999994</v>
      </c>
      <c r="I797" s="161"/>
      <c r="L797" s="157"/>
      <c r="M797" s="162"/>
      <c r="T797" s="163"/>
      <c r="AT797" s="158" t="s">
        <v>193</v>
      </c>
      <c r="AU797" s="158" t="s">
        <v>83</v>
      </c>
      <c r="AV797" s="13" t="s">
        <v>83</v>
      </c>
      <c r="AW797" s="13" t="s">
        <v>35</v>
      </c>
      <c r="AX797" s="13" t="s">
        <v>73</v>
      </c>
      <c r="AY797" s="158" t="s">
        <v>180</v>
      </c>
    </row>
    <row r="798" spans="2:65" s="13" customFormat="1" ht="11.25">
      <c r="B798" s="157"/>
      <c r="D798" s="145" t="s">
        <v>193</v>
      </c>
      <c r="E798" s="158" t="s">
        <v>19</v>
      </c>
      <c r="F798" s="159" t="s">
        <v>1505</v>
      </c>
      <c r="H798" s="160">
        <v>0</v>
      </c>
      <c r="I798" s="161"/>
      <c r="L798" s="157"/>
      <c r="M798" s="162"/>
      <c r="T798" s="163"/>
      <c r="AT798" s="158" t="s">
        <v>193</v>
      </c>
      <c r="AU798" s="158" t="s">
        <v>83</v>
      </c>
      <c r="AV798" s="13" t="s">
        <v>83</v>
      </c>
      <c r="AW798" s="13" t="s">
        <v>35</v>
      </c>
      <c r="AX798" s="13" t="s">
        <v>73</v>
      </c>
      <c r="AY798" s="158" t="s">
        <v>180</v>
      </c>
    </row>
    <row r="799" spans="2:65" s="13" customFormat="1" ht="11.25">
      <c r="B799" s="157"/>
      <c r="D799" s="145" t="s">
        <v>193</v>
      </c>
      <c r="E799" s="158" t="s">
        <v>19</v>
      </c>
      <c r="F799" s="159" t="s">
        <v>1206</v>
      </c>
      <c r="H799" s="160">
        <v>26.4</v>
      </c>
      <c r="I799" s="161"/>
      <c r="L799" s="157"/>
      <c r="M799" s="162"/>
      <c r="T799" s="163"/>
      <c r="AT799" s="158" t="s">
        <v>193</v>
      </c>
      <c r="AU799" s="158" t="s">
        <v>83</v>
      </c>
      <c r="AV799" s="13" t="s">
        <v>83</v>
      </c>
      <c r="AW799" s="13" t="s">
        <v>35</v>
      </c>
      <c r="AX799" s="13" t="s">
        <v>73</v>
      </c>
      <c r="AY799" s="158" t="s">
        <v>180</v>
      </c>
    </row>
    <row r="800" spans="2:65" s="13" customFormat="1" ht="11.25">
      <c r="B800" s="157"/>
      <c r="D800" s="145" t="s">
        <v>193</v>
      </c>
      <c r="E800" s="158" t="s">
        <v>19</v>
      </c>
      <c r="F800" s="159" t="s">
        <v>1211</v>
      </c>
      <c r="H800" s="160">
        <v>33.909999999999997</v>
      </c>
      <c r="I800" s="161"/>
      <c r="L800" s="157"/>
      <c r="M800" s="162"/>
      <c r="T800" s="163"/>
      <c r="AT800" s="158" t="s">
        <v>193</v>
      </c>
      <c r="AU800" s="158" t="s">
        <v>83</v>
      </c>
      <c r="AV800" s="13" t="s">
        <v>83</v>
      </c>
      <c r="AW800" s="13" t="s">
        <v>35</v>
      </c>
      <c r="AX800" s="13" t="s">
        <v>73</v>
      </c>
      <c r="AY800" s="158" t="s">
        <v>180</v>
      </c>
    </row>
    <row r="801" spans="2:65" s="13" customFormat="1" ht="11.25">
      <c r="B801" s="157"/>
      <c r="D801" s="145" t="s">
        <v>193</v>
      </c>
      <c r="E801" s="158" t="s">
        <v>19</v>
      </c>
      <c r="F801" s="159" t="s">
        <v>1217</v>
      </c>
      <c r="H801" s="160">
        <v>15</v>
      </c>
      <c r="I801" s="161"/>
      <c r="L801" s="157"/>
      <c r="M801" s="162"/>
      <c r="T801" s="163"/>
      <c r="AT801" s="158" t="s">
        <v>193</v>
      </c>
      <c r="AU801" s="158" t="s">
        <v>83</v>
      </c>
      <c r="AV801" s="13" t="s">
        <v>83</v>
      </c>
      <c r="AW801" s="13" t="s">
        <v>35</v>
      </c>
      <c r="AX801" s="13" t="s">
        <v>73</v>
      </c>
      <c r="AY801" s="158" t="s">
        <v>180</v>
      </c>
    </row>
    <row r="802" spans="2:65" s="13" customFormat="1" ht="11.25">
      <c r="B802" s="157"/>
      <c r="D802" s="145" t="s">
        <v>193</v>
      </c>
      <c r="E802" s="158" t="s">
        <v>19</v>
      </c>
      <c r="F802" s="159" t="s">
        <v>1218</v>
      </c>
      <c r="H802" s="160">
        <v>8.15</v>
      </c>
      <c r="I802" s="161"/>
      <c r="L802" s="157"/>
      <c r="M802" s="162"/>
      <c r="T802" s="163"/>
      <c r="AT802" s="158" t="s">
        <v>193</v>
      </c>
      <c r="AU802" s="158" t="s">
        <v>83</v>
      </c>
      <c r="AV802" s="13" t="s">
        <v>83</v>
      </c>
      <c r="AW802" s="13" t="s">
        <v>35</v>
      </c>
      <c r="AX802" s="13" t="s">
        <v>73</v>
      </c>
      <c r="AY802" s="158" t="s">
        <v>180</v>
      </c>
    </row>
    <row r="803" spans="2:65" s="13" customFormat="1" ht="11.25">
      <c r="B803" s="157"/>
      <c r="D803" s="145" t="s">
        <v>193</v>
      </c>
      <c r="E803" s="158" t="s">
        <v>19</v>
      </c>
      <c r="F803" s="159" t="s">
        <v>1219</v>
      </c>
      <c r="H803" s="160">
        <v>8.7100000000000009</v>
      </c>
      <c r="I803" s="161"/>
      <c r="L803" s="157"/>
      <c r="M803" s="162"/>
      <c r="T803" s="163"/>
      <c r="AT803" s="158" t="s">
        <v>193</v>
      </c>
      <c r="AU803" s="158" t="s">
        <v>83</v>
      </c>
      <c r="AV803" s="13" t="s">
        <v>83</v>
      </c>
      <c r="AW803" s="13" t="s">
        <v>35</v>
      </c>
      <c r="AX803" s="13" t="s">
        <v>73</v>
      </c>
      <c r="AY803" s="158" t="s">
        <v>180</v>
      </c>
    </row>
    <row r="804" spans="2:65" s="13" customFormat="1" ht="11.25">
      <c r="B804" s="157"/>
      <c r="D804" s="145" t="s">
        <v>193</v>
      </c>
      <c r="E804" s="158" t="s">
        <v>19</v>
      </c>
      <c r="F804" s="159" t="s">
        <v>1220</v>
      </c>
      <c r="H804" s="160">
        <v>50.92</v>
      </c>
      <c r="I804" s="161"/>
      <c r="L804" s="157"/>
      <c r="M804" s="162"/>
      <c r="T804" s="163"/>
      <c r="AT804" s="158" t="s">
        <v>193</v>
      </c>
      <c r="AU804" s="158" t="s">
        <v>83</v>
      </c>
      <c r="AV804" s="13" t="s">
        <v>83</v>
      </c>
      <c r="AW804" s="13" t="s">
        <v>35</v>
      </c>
      <c r="AX804" s="13" t="s">
        <v>73</v>
      </c>
      <c r="AY804" s="158" t="s">
        <v>180</v>
      </c>
    </row>
    <row r="805" spans="2:65" s="13" customFormat="1" ht="11.25">
      <c r="B805" s="157"/>
      <c r="D805" s="145" t="s">
        <v>193</v>
      </c>
      <c r="E805" s="158" t="s">
        <v>19</v>
      </c>
      <c r="F805" s="159" t="s">
        <v>1221</v>
      </c>
      <c r="H805" s="160">
        <v>66.08</v>
      </c>
      <c r="I805" s="161"/>
      <c r="L805" s="157"/>
      <c r="M805" s="162"/>
      <c r="T805" s="163"/>
      <c r="AT805" s="158" t="s">
        <v>193</v>
      </c>
      <c r="AU805" s="158" t="s">
        <v>83</v>
      </c>
      <c r="AV805" s="13" t="s">
        <v>83</v>
      </c>
      <c r="AW805" s="13" t="s">
        <v>35</v>
      </c>
      <c r="AX805" s="13" t="s">
        <v>73</v>
      </c>
      <c r="AY805" s="158" t="s">
        <v>180</v>
      </c>
    </row>
    <row r="806" spans="2:65" s="13" customFormat="1" ht="11.25">
      <c r="B806" s="157"/>
      <c r="D806" s="145" t="s">
        <v>193</v>
      </c>
      <c r="E806" s="158" t="s">
        <v>19</v>
      </c>
      <c r="F806" s="159" t="s">
        <v>1222</v>
      </c>
      <c r="H806" s="160">
        <v>17.47</v>
      </c>
      <c r="I806" s="161"/>
      <c r="L806" s="157"/>
      <c r="M806" s="162"/>
      <c r="T806" s="163"/>
      <c r="AT806" s="158" t="s">
        <v>193</v>
      </c>
      <c r="AU806" s="158" t="s">
        <v>83</v>
      </c>
      <c r="AV806" s="13" t="s">
        <v>83</v>
      </c>
      <c r="AW806" s="13" t="s">
        <v>35</v>
      </c>
      <c r="AX806" s="13" t="s">
        <v>73</v>
      </c>
      <c r="AY806" s="158" t="s">
        <v>180</v>
      </c>
    </row>
    <row r="807" spans="2:65" s="13" customFormat="1" ht="11.25">
      <c r="B807" s="157"/>
      <c r="D807" s="145" t="s">
        <v>193</v>
      </c>
      <c r="E807" s="158" t="s">
        <v>19</v>
      </c>
      <c r="F807" s="159" t="s">
        <v>1223</v>
      </c>
      <c r="H807" s="160">
        <v>15.19</v>
      </c>
      <c r="I807" s="161"/>
      <c r="L807" s="157"/>
      <c r="M807" s="162"/>
      <c r="T807" s="163"/>
      <c r="AT807" s="158" t="s">
        <v>193</v>
      </c>
      <c r="AU807" s="158" t="s">
        <v>83</v>
      </c>
      <c r="AV807" s="13" t="s">
        <v>83</v>
      </c>
      <c r="AW807" s="13" t="s">
        <v>35</v>
      </c>
      <c r="AX807" s="13" t="s">
        <v>73</v>
      </c>
      <c r="AY807" s="158" t="s">
        <v>180</v>
      </c>
    </row>
    <row r="808" spans="2:65" s="13" customFormat="1" ht="11.25">
      <c r="B808" s="157"/>
      <c r="D808" s="145" t="s">
        <v>193</v>
      </c>
      <c r="E808" s="158" t="s">
        <v>19</v>
      </c>
      <c r="F808" s="159" t="s">
        <v>1224</v>
      </c>
      <c r="H808" s="160">
        <v>4.28</v>
      </c>
      <c r="I808" s="161"/>
      <c r="L808" s="157"/>
      <c r="M808" s="162"/>
      <c r="T808" s="163"/>
      <c r="AT808" s="158" t="s">
        <v>193</v>
      </c>
      <c r="AU808" s="158" t="s">
        <v>83</v>
      </c>
      <c r="AV808" s="13" t="s">
        <v>83</v>
      </c>
      <c r="AW808" s="13" t="s">
        <v>35</v>
      </c>
      <c r="AX808" s="13" t="s">
        <v>73</v>
      </c>
      <c r="AY808" s="158" t="s">
        <v>180</v>
      </c>
    </row>
    <row r="809" spans="2:65" s="14" customFormat="1" ht="11.25">
      <c r="B809" s="164"/>
      <c r="D809" s="145" t="s">
        <v>193</v>
      </c>
      <c r="E809" s="165" t="s">
        <v>19</v>
      </c>
      <c r="F809" s="166" t="s">
        <v>264</v>
      </c>
      <c r="H809" s="167">
        <v>255.89</v>
      </c>
      <c r="I809" s="168"/>
      <c r="L809" s="164"/>
      <c r="M809" s="169"/>
      <c r="T809" s="170"/>
      <c r="AT809" s="165" t="s">
        <v>193</v>
      </c>
      <c r="AU809" s="165" t="s">
        <v>83</v>
      </c>
      <c r="AV809" s="14" t="s">
        <v>187</v>
      </c>
      <c r="AW809" s="14" t="s">
        <v>35</v>
      </c>
      <c r="AX809" s="14" t="s">
        <v>81</v>
      </c>
      <c r="AY809" s="165" t="s">
        <v>180</v>
      </c>
    </row>
    <row r="810" spans="2:65" s="1" customFormat="1" ht="24.2" customHeight="1">
      <c r="B810" s="33"/>
      <c r="C810" s="132" t="s">
        <v>999</v>
      </c>
      <c r="D810" s="132" t="s">
        <v>182</v>
      </c>
      <c r="E810" s="133" t="s">
        <v>1506</v>
      </c>
      <c r="F810" s="134" t="s">
        <v>1507</v>
      </c>
      <c r="G810" s="135" t="s">
        <v>257</v>
      </c>
      <c r="H810" s="136">
        <v>16.600000000000001</v>
      </c>
      <c r="I810" s="137"/>
      <c r="J810" s="138">
        <f>ROUND(I810*H810,2)</f>
        <v>0</v>
      </c>
      <c r="K810" s="134" t="s">
        <v>186</v>
      </c>
      <c r="L810" s="33"/>
      <c r="M810" s="139" t="s">
        <v>19</v>
      </c>
      <c r="N810" s="140" t="s">
        <v>44</v>
      </c>
      <c r="P810" s="141">
        <f>O810*H810</f>
        <v>0</v>
      </c>
      <c r="Q810" s="141">
        <v>2.9999999999999997E-4</v>
      </c>
      <c r="R810" s="141">
        <f>Q810*H810</f>
        <v>4.9800000000000001E-3</v>
      </c>
      <c r="S810" s="141">
        <v>0</v>
      </c>
      <c r="T810" s="142">
        <f>S810*H810</f>
        <v>0</v>
      </c>
      <c r="AR810" s="143" t="s">
        <v>309</v>
      </c>
      <c r="AT810" s="143" t="s">
        <v>182</v>
      </c>
      <c r="AU810" s="143" t="s">
        <v>83</v>
      </c>
      <c r="AY810" s="18" t="s">
        <v>180</v>
      </c>
      <c r="BE810" s="144">
        <f>IF(N810="základní",J810,0)</f>
        <v>0</v>
      </c>
      <c r="BF810" s="144">
        <f>IF(N810="snížená",J810,0)</f>
        <v>0</v>
      </c>
      <c r="BG810" s="144">
        <f>IF(N810="zákl. přenesená",J810,0)</f>
        <v>0</v>
      </c>
      <c r="BH810" s="144">
        <f>IF(N810="sníž. přenesená",J810,0)</f>
        <v>0</v>
      </c>
      <c r="BI810" s="144">
        <f>IF(N810="nulová",J810,0)</f>
        <v>0</v>
      </c>
      <c r="BJ810" s="18" t="s">
        <v>81</v>
      </c>
      <c r="BK810" s="144">
        <f>ROUND(I810*H810,2)</f>
        <v>0</v>
      </c>
      <c r="BL810" s="18" t="s">
        <v>309</v>
      </c>
      <c r="BM810" s="143" t="s">
        <v>1508</v>
      </c>
    </row>
    <row r="811" spans="2:65" s="1" customFormat="1" ht="19.5">
      <c r="B811" s="33"/>
      <c r="D811" s="145" t="s">
        <v>189</v>
      </c>
      <c r="F811" s="146" t="s">
        <v>1509</v>
      </c>
      <c r="I811" s="147"/>
      <c r="L811" s="33"/>
      <c r="M811" s="148"/>
      <c r="T811" s="54"/>
      <c r="AT811" s="18" t="s">
        <v>189</v>
      </c>
      <c r="AU811" s="18" t="s">
        <v>83</v>
      </c>
    </row>
    <row r="812" spans="2:65" s="1" customFormat="1" ht="11.25">
      <c r="B812" s="33"/>
      <c r="D812" s="149" t="s">
        <v>191</v>
      </c>
      <c r="F812" s="150" t="s">
        <v>1510</v>
      </c>
      <c r="I812" s="147"/>
      <c r="L812" s="33"/>
      <c r="M812" s="148"/>
      <c r="T812" s="54"/>
      <c r="AT812" s="18" t="s">
        <v>191</v>
      </c>
      <c r="AU812" s="18" t="s">
        <v>83</v>
      </c>
    </row>
    <row r="813" spans="2:65" s="12" customFormat="1" ht="11.25">
      <c r="B813" s="151"/>
      <c r="D813" s="145" t="s">
        <v>193</v>
      </c>
      <c r="E813" s="152" t="s">
        <v>19</v>
      </c>
      <c r="F813" s="153" t="s">
        <v>1117</v>
      </c>
      <c r="H813" s="152" t="s">
        <v>19</v>
      </c>
      <c r="I813" s="154"/>
      <c r="L813" s="151"/>
      <c r="M813" s="155"/>
      <c r="T813" s="156"/>
      <c r="AT813" s="152" t="s">
        <v>193</v>
      </c>
      <c r="AU813" s="152" t="s">
        <v>83</v>
      </c>
      <c r="AV813" s="12" t="s">
        <v>81</v>
      </c>
      <c r="AW813" s="12" t="s">
        <v>35</v>
      </c>
      <c r="AX813" s="12" t="s">
        <v>73</v>
      </c>
      <c r="AY813" s="152" t="s">
        <v>180</v>
      </c>
    </row>
    <row r="814" spans="2:65" s="13" customFormat="1" ht="11.25">
      <c r="B814" s="157"/>
      <c r="D814" s="145" t="s">
        <v>193</v>
      </c>
      <c r="E814" s="158" t="s">
        <v>19</v>
      </c>
      <c r="F814" s="159" t="s">
        <v>1511</v>
      </c>
      <c r="H814" s="160">
        <v>16.600000000000001</v>
      </c>
      <c r="I814" s="161"/>
      <c r="L814" s="157"/>
      <c r="M814" s="162"/>
      <c r="T814" s="163"/>
      <c r="AT814" s="158" t="s">
        <v>193</v>
      </c>
      <c r="AU814" s="158" t="s">
        <v>83</v>
      </c>
      <c r="AV814" s="13" t="s">
        <v>83</v>
      </c>
      <c r="AW814" s="13" t="s">
        <v>35</v>
      </c>
      <c r="AX814" s="13" t="s">
        <v>81</v>
      </c>
      <c r="AY814" s="158" t="s">
        <v>180</v>
      </c>
    </row>
    <row r="815" spans="2:65" s="1" customFormat="1" ht="33" customHeight="1">
      <c r="B815" s="33"/>
      <c r="C815" s="132" t="s">
        <v>1003</v>
      </c>
      <c r="D815" s="132" t="s">
        <v>182</v>
      </c>
      <c r="E815" s="133" t="s">
        <v>742</v>
      </c>
      <c r="F815" s="134" t="s">
        <v>743</v>
      </c>
      <c r="G815" s="135" t="s">
        <v>257</v>
      </c>
      <c r="H815" s="136">
        <v>255.89</v>
      </c>
      <c r="I815" s="137"/>
      <c r="J815" s="138">
        <f>ROUND(I815*H815,2)</f>
        <v>0</v>
      </c>
      <c r="K815" s="134" t="s">
        <v>186</v>
      </c>
      <c r="L815" s="33"/>
      <c r="M815" s="139" t="s">
        <v>19</v>
      </c>
      <c r="N815" s="140" t="s">
        <v>44</v>
      </c>
      <c r="P815" s="141">
        <f>O815*H815</f>
        <v>0</v>
      </c>
      <c r="Q815" s="141">
        <v>7.4999999999999997E-3</v>
      </c>
      <c r="R815" s="141">
        <f>Q815*H815</f>
        <v>1.9191749999999999</v>
      </c>
      <c r="S815" s="141">
        <v>0</v>
      </c>
      <c r="T815" s="142">
        <f>S815*H815</f>
        <v>0</v>
      </c>
      <c r="AR815" s="143" t="s">
        <v>309</v>
      </c>
      <c r="AT815" s="143" t="s">
        <v>182</v>
      </c>
      <c r="AU815" s="143" t="s">
        <v>83</v>
      </c>
      <c r="AY815" s="18" t="s">
        <v>180</v>
      </c>
      <c r="BE815" s="144">
        <f>IF(N815="základní",J815,0)</f>
        <v>0</v>
      </c>
      <c r="BF815" s="144">
        <f>IF(N815="snížená",J815,0)</f>
        <v>0</v>
      </c>
      <c r="BG815" s="144">
        <f>IF(N815="zákl. přenesená",J815,0)</f>
        <v>0</v>
      </c>
      <c r="BH815" s="144">
        <f>IF(N815="sníž. přenesená",J815,0)</f>
        <v>0</v>
      </c>
      <c r="BI815" s="144">
        <f>IF(N815="nulová",J815,0)</f>
        <v>0</v>
      </c>
      <c r="BJ815" s="18" t="s">
        <v>81</v>
      </c>
      <c r="BK815" s="144">
        <f>ROUND(I815*H815,2)</f>
        <v>0</v>
      </c>
      <c r="BL815" s="18" t="s">
        <v>309</v>
      </c>
      <c r="BM815" s="143" t="s">
        <v>744</v>
      </c>
    </row>
    <row r="816" spans="2:65" s="1" customFormat="1" ht="29.25">
      <c r="B816" s="33"/>
      <c r="D816" s="145" t="s">
        <v>189</v>
      </c>
      <c r="F816" s="146" t="s">
        <v>745</v>
      </c>
      <c r="I816" s="147"/>
      <c r="L816" s="33"/>
      <c r="M816" s="148"/>
      <c r="T816" s="54"/>
      <c r="AT816" s="18" t="s">
        <v>189</v>
      </c>
      <c r="AU816" s="18" t="s">
        <v>83</v>
      </c>
    </row>
    <row r="817" spans="2:65" s="1" customFormat="1" ht="11.25">
      <c r="B817" s="33"/>
      <c r="D817" s="149" t="s">
        <v>191</v>
      </c>
      <c r="F817" s="150" t="s">
        <v>746</v>
      </c>
      <c r="I817" s="147"/>
      <c r="L817" s="33"/>
      <c r="M817" s="148"/>
      <c r="T817" s="54"/>
      <c r="AT817" s="18" t="s">
        <v>191</v>
      </c>
      <c r="AU817" s="18" t="s">
        <v>83</v>
      </c>
    </row>
    <row r="818" spans="2:65" s="1" customFormat="1" ht="37.9" customHeight="1">
      <c r="B818" s="33"/>
      <c r="C818" s="132" t="s">
        <v>1007</v>
      </c>
      <c r="D818" s="132" t="s">
        <v>182</v>
      </c>
      <c r="E818" s="133" t="s">
        <v>1512</v>
      </c>
      <c r="F818" s="134" t="s">
        <v>1513</v>
      </c>
      <c r="G818" s="135" t="s">
        <v>257</v>
      </c>
      <c r="H818" s="136">
        <v>16.600000000000001</v>
      </c>
      <c r="I818" s="137"/>
      <c r="J818" s="138">
        <f>ROUND(I818*H818,2)</f>
        <v>0</v>
      </c>
      <c r="K818" s="134" t="s">
        <v>186</v>
      </c>
      <c r="L818" s="33"/>
      <c r="M818" s="139" t="s">
        <v>19</v>
      </c>
      <c r="N818" s="140" t="s">
        <v>44</v>
      </c>
      <c r="P818" s="141">
        <f>O818*H818</f>
        <v>0</v>
      </c>
      <c r="Q818" s="141">
        <v>8.2500000000000004E-3</v>
      </c>
      <c r="R818" s="141">
        <f>Q818*H818</f>
        <v>0.13695000000000002</v>
      </c>
      <c r="S818" s="141">
        <v>0</v>
      </c>
      <c r="T818" s="142">
        <f>S818*H818</f>
        <v>0</v>
      </c>
      <c r="AR818" s="143" t="s">
        <v>309</v>
      </c>
      <c r="AT818" s="143" t="s">
        <v>182</v>
      </c>
      <c r="AU818" s="143" t="s">
        <v>83</v>
      </c>
      <c r="AY818" s="18" t="s">
        <v>180</v>
      </c>
      <c r="BE818" s="144">
        <f>IF(N818="základní",J818,0)</f>
        <v>0</v>
      </c>
      <c r="BF818" s="144">
        <f>IF(N818="snížená",J818,0)</f>
        <v>0</v>
      </c>
      <c r="BG818" s="144">
        <f>IF(N818="zákl. přenesená",J818,0)</f>
        <v>0</v>
      </c>
      <c r="BH818" s="144">
        <f>IF(N818="sníž. přenesená",J818,0)</f>
        <v>0</v>
      </c>
      <c r="BI818" s="144">
        <f>IF(N818="nulová",J818,0)</f>
        <v>0</v>
      </c>
      <c r="BJ818" s="18" t="s">
        <v>81</v>
      </c>
      <c r="BK818" s="144">
        <f>ROUND(I818*H818,2)</f>
        <v>0</v>
      </c>
      <c r="BL818" s="18" t="s">
        <v>309</v>
      </c>
      <c r="BM818" s="143" t="s">
        <v>1514</v>
      </c>
    </row>
    <row r="819" spans="2:65" s="1" customFormat="1" ht="29.25">
      <c r="B819" s="33"/>
      <c r="D819" s="145" t="s">
        <v>189</v>
      </c>
      <c r="F819" s="146" t="s">
        <v>1515</v>
      </c>
      <c r="I819" s="147"/>
      <c r="L819" s="33"/>
      <c r="M819" s="148"/>
      <c r="T819" s="54"/>
      <c r="AT819" s="18" t="s">
        <v>189</v>
      </c>
      <c r="AU819" s="18" t="s">
        <v>83</v>
      </c>
    </row>
    <row r="820" spans="2:65" s="1" customFormat="1" ht="11.25">
      <c r="B820" s="33"/>
      <c r="D820" s="149" t="s">
        <v>191</v>
      </c>
      <c r="F820" s="150" t="s">
        <v>1516</v>
      </c>
      <c r="I820" s="147"/>
      <c r="L820" s="33"/>
      <c r="M820" s="148"/>
      <c r="T820" s="54"/>
      <c r="AT820" s="18" t="s">
        <v>191</v>
      </c>
      <c r="AU820" s="18" t="s">
        <v>83</v>
      </c>
    </row>
    <row r="821" spans="2:65" s="1" customFormat="1" ht="24.2" customHeight="1">
      <c r="B821" s="33"/>
      <c r="C821" s="132" t="s">
        <v>1011</v>
      </c>
      <c r="D821" s="132" t="s">
        <v>182</v>
      </c>
      <c r="E821" s="133" t="s">
        <v>1517</v>
      </c>
      <c r="F821" s="134" t="s">
        <v>1518</v>
      </c>
      <c r="G821" s="135" t="s">
        <v>257</v>
      </c>
      <c r="H821" s="136">
        <v>291.86</v>
      </c>
      <c r="I821" s="137"/>
      <c r="J821" s="138">
        <f>ROUND(I821*H821,2)</f>
        <v>0</v>
      </c>
      <c r="K821" s="134" t="s">
        <v>186</v>
      </c>
      <c r="L821" s="33"/>
      <c r="M821" s="139" t="s">
        <v>19</v>
      </c>
      <c r="N821" s="140" t="s">
        <v>44</v>
      </c>
      <c r="P821" s="141">
        <f>O821*H821</f>
        <v>0</v>
      </c>
      <c r="Q821" s="141">
        <v>0</v>
      </c>
      <c r="R821" s="141">
        <f>Q821*H821</f>
        <v>0</v>
      </c>
      <c r="S821" s="141">
        <v>5.0000000000000001E-4</v>
      </c>
      <c r="T821" s="142">
        <f>S821*H821</f>
        <v>0.14593</v>
      </c>
      <c r="AR821" s="143" t="s">
        <v>309</v>
      </c>
      <c r="AT821" s="143" t="s">
        <v>182</v>
      </c>
      <c r="AU821" s="143" t="s">
        <v>83</v>
      </c>
      <c r="AY821" s="18" t="s">
        <v>180</v>
      </c>
      <c r="BE821" s="144">
        <f>IF(N821="základní",J821,0)</f>
        <v>0</v>
      </c>
      <c r="BF821" s="144">
        <f>IF(N821="snížená",J821,0)</f>
        <v>0</v>
      </c>
      <c r="BG821" s="144">
        <f>IF(N821="zákl. přenesená",J821,0)</f>
        <v>0</v>
      </c>
      <c r="BH821" s="144">
        <f>IF(N821="sníž. přenesená",J821,0)</f>
        <v>0</v>
      </c>
      <c r="BI821" s="144">
        <f>IF(N821="nulová",J821,0)</f>
        <v>0</v>
      </c>
      <c r="BJ821" s="18" t="s">
        <v>81</v>
      </c>
      <c r="BK821" s="144">
        <f>ROUND(I821*H821,2)</f>
        <v>0</v>
      </c>
      <c r="BL821" s="18" t="s">
        <v>309</v>
      </c>
      <c r="BM821" s="143" t="s">
        <v>1519</v>
      </c>
    </row>
    <row r="822" spans="2:65" s="1" customFormat="1" ht="11.25">
      <c r="B822" s="33"/>
      <c r="D822" s="145" t="s">
        <v>189</v>
      </c>
      <c r="F822" s="146" t="s">
        <v>1520</v>
      </c>
      <c r="I822" s="147"/>
      <c r="L822" s="33"/>
      <c r="M822" s="148"/>
      <c r="T822" s="54"/>
      <c r="AT822" s="18" t="s">
        <v>189</v>
      </c>
      <c r="AU822" s="18" t="s">
        <v>83</v>
      </c>
    </row>
    <row r="823" spans="2:65" s="1" customFormat="1" ht="11.25">
      <c r="B823" s="33"/>
      <c r="D823" s="149" t="s">
        <v>191</v>
      </c>
      <c r="F823" s="150" t="s">
        <v>1521</v>
      </c>
      <c r="I823" s="147"/>
      <c r="L823" s="33"/>
      <c r="M823" s="148"/>
      <c r="T823" s="54"/>
      <c r="AT823" s="18" t="s">
        <v>191</v>
      </c>
      <c r="AU823" s="18" t="s">
        <v>83</v>
      </c>
    </row>
    <row r="824" spans="2:65" s="12" customFormat="1" ht="22.5">
      <c r="B824" s="151"/>
      <c r="D824" s="145" t="s">
        <v>193</v>
      </c>
      <c r="E824" s="152" t="s">
        <v>19</v>
      </c>
      <c r="F824" s="153" t="s">
        <v>1522</v>
      </c>
      <c r="H824" s="152" t="s">
        <v>19</v>
      </c>
      <c r="I824" s="154"/>
      <c r="L824" s="151"/>
      <c r="M824" s="155"/>
      <c r="T824" s="156"/>
      <c r="AT824" s="152" t="s">
        <v>193</v>
      </c>
      <c r="AU824" s="152" t="s">
        <v>83</v>
      </c>
      <c r="AV824" s="12" t="s">
        <v>81</v>
      </c>
      <c r="AW824" s="12" t="s">
        <v>35</v>
      </c>
      <c r="AX824" s="12" t="s">
        <v>73</v>
      </c>
      <c r="AY824" s="152" t="s">
        <v>180</v>
      </c>
    </row>
    <row r="825" spans="2:65" s="13" customFormat="1" ht="11.25">
      <c r="B825" s="157"/>
      <c r="D825" s="145" t="s">
        <v>193</v>
      </c>
      <c r="E825" s="158" t="s">
        <v>19</v>
      </c>
      <c r="F825" s="159" t="s">
        <v>1523</v>
      </c>
      <c r="H825" s="160">
        <v>0</v>
      </c>
      <c r="I825" s="161"/>
      <c r="L825" s="157"/>
      <c r="M825" s="162"/>
      <c r="T825" s="163"/>
      <c r="AT825" s="158" t="s">
        <v>193</v>
      </c>
      <c r="AU825" s="158" t="s">
        <v>83</v>
      </c>
      <c r="AV825" s="13" t="s">
        <v>83</v>
      </c>
      <c r="AW825" s="13" t="s">
        <v>35</v>
      </c>
      <c r="AX825" s="13" t="s">
        <v>73</v>
      </c>
      <c r="AY825" s="158" t="s">
        <v>180</v>
      </c>
    </row>
    <row r="826" spans="2:65" s="13" customFormat="1" ht="11.25">
      <c r="B826" s="157"/>
      <c r="D826" s="145" t="s">
        <v>193</v>
      </c>
      <c r="E826" s="158" t="s">
        <v>19</v>
      </c>
      <c r="F826" s="159" t="s">
        <v>1524</v>
      </c>
      <c r="H826" s="160">
        <v>30.16</v>
      </c>
      <c r="I826" s="161"/>
      <c r="L826" s="157"/>
      <c r="M826" s="162"/>
      <c r="T826" s="163"/>
      <c r="AT826" s="158" t="s">
        <v>193</v>
      </c>
      <c r="AU826" s="158" t="s">
        <v>83</v>
      </c>
      <c r="AV826" s="13" t="s">
        <v>83</v>
      </c>
      <c r="AW826" s="13" t="s">
        <v>35</v>
      </c>
      <c r="AX826" s="13" t="s">
        <v>73</v>
      </c>
      <c r="AY826" s="158" t="s">
        <v>180</v>
      </c>
    </row>
    <row r="827" spans="2:65" s="13" customFormat="1" ht="11.25">
      <c r="B827" s="157"/>
      <c r="D827" s="145" t="s">
        <v>193</v>
      </c>
      <c r="E827" s="158" t="s">
        <v>19</v>
      </c>
      <c r="F827" s="159" t="s">
        <v>1525</v>
      </c>
      <c r="H827" s="160">
        <v>12</v>
      </c>
      <c r="I827" s="161"/>
      <c r="L827" s="157"/>
      <c r="M827" s="162"/>
      <c r="T827" s="163"/>
      <c r="AT827" s="158" t="s">
        <v>193</v>
      </c>
      <c r="AU827" s="158" t="s">
        <v>83</v>
      </c>
      <c r="AV827" s="13" t="s">
        <v>83</v>
      </c>
      <c r="AW827" s="13" t="s">
        <v>35</v>
      </c>
      <c r="AX827" s="13" t="s">
        <v>73</v>
      </c>
      <c r="AY827" s="158" t="s">
        <v>180</v>
      </c>
    </row>
    <row r="828" spans="2:65" s="13" customFormat="1" ht="11.25">
      <c r="B828" s="157"/>
      <c r="D828" s="145" t="s">
        <v>193</v>
      </c>
      <c r="E828" s="158" t="s">
        <v>19</v>
      </c>
      <c r="F828" s="159" t="s">
        <v>1526</v>
      </c>
      <c r="H828" s="160">
        <v>16</v>
      </c>
      <c r="I828" s="161"/>
      <c r="L828" s="157"/>
      <c r="M828" s="162"/>
      <c r="T828" s="163"/>
      <c r="AT828" s="158" t="s">
        <v>193</v>
      </c>
      <c r="AU828" s="158" t="s">
        <v>83</v>
      </c>
      <c r="AV828" s="13" t="s">
        <v>83</v>
      </c>
      <c r="AW828" s="13" t="s">
        <v>35</v>
      </c>
      <c r="AX828" s="13" t="s">
        <v>73</v>
      </c>
      <c r="AY828" s="158" t="s">
        <v>180</v>
      </c>
    </row>
    <row r="829" spans="2:65" s="13" customFormat="1" ht="11.25">
      <c r="B829" s="157"/>
      <c r="D829" s="145" t="s">
        <v>193</v>
      </c>
      <c r="E829" s="158" t="s">
        <v>19</v>
      </c>
      <c r="F829" s="159" t="s">
        <v>1498</v>
      </c>
      <c r="H829" s="160">
        <v>10.5</v>
      </c>
      <c r="I829" s="161"/>
      <c r="L829" s="157"/>
      <c r="M829" s="162"/>
      <c r="T829" s="163"/>
      <c r="AT829" s="158" t="s">
        <v>193</v>
      </c>
      <c r="AU829" s="158" t="s">
        <v>83</v>
      </c>
      <c r="AV829" s="13" t="s">
        <v>83</v>
      </c>
      <c r="AW829" s="13" t="s">
        <v>35</v>
      </c>
      <c r="AX829" s="13" t="s">
        <v>73</v>
      </c>
      <c r="AY829" s="158" t="s">
        <v>180</v>
      </c>
    </row>
    <row r="830" spans="2:65" s="13" customFormat="1" ht="11.25">
      <c r="B830" s="157"/>
      <c r="D830" s="145" t="s">
        <v>193</v>
      </c>
      <c r="E830" s="158" t="s">
        <v>19</v>
      </c>
      <c r="F830" s="159" t="s">
        <v>1499</v>
      </c>
      <c r="H830" s="160">
        <v>9.1999999999999993</v>
      </c>
      <c r="I830" s="161"/>
      <c r="L830" s="157"/>
      <c r="M830" s="162"/>
      <c r="T830" s="163"/>
      <c r="AT830" s="158" t="s">
        <v>193</v>
      </c>
      <c r="AU830" s="158" t="s">
        <v>83</v>
      </c>
      <c r="AV830" s="13" t="s">
        <v>83</v>
      </c>
      <c r="AW830" s="13" t="s">
        <v>35</v>
      </c>
      <c r="AX830" s="13" t="s">
        <v>73</v>
      </c>
      <c r="AY830" s="158" t="s">
        <v>180</v>
      </c>
    </row>
    <row r="831" spans="2:65" s="13" customFormat="1" ht="11.25">
      <c r="B831" s="157"/>
      <c r="D831" s="145" t="s">
        <v>193</v>
      </c>
      <c r="E831" s="158" t="s">
        <v>19</v>
      </c>
      <c r="F831" s="159" t="s">
        <v>1500</v>
      </c>
      <c r="H831" s="160">
        <v>40.799999999999997</v>
      </c>
      <c r="I831" s="161"/>
      <c r="L831" s="157"/>
      <c r="M831" s="162"/>
      <c r="T831" s="163"/>
      <c r="AT831" s="158" t="s">
        <v>193</v>
      </c>
      <c r="AU831" s="158" t="s">
        <v>83</v>
      </c>
      <c r="AV831" s="13" t="s">
        <v>83</v>
      </c>
      <c r="AW831" s="13" t="s">
        <v>35</v>
      </c>
      <c r="AX831" s="13" t="s">
        <v>73</v>
      </c>
      <c r="AY831" s="158" t="s">
        <v>180</v>
      </c>
    </row>
    <row r="832" spans="2:65" s="13" customFormat="1" ht="11.25">
      <c r="B832" s="157"/>
      <c r="D832" s="145" t="s">
        <v>193</v>
      </c>
      <c r="E832" s="158" t="s">
        <v>19</v>
      </c>
      <c r="F832" s="159" t="s">
        <v>1501</v>
      </c>
      <c r="H832" s="160">
        <v>10.5</v>
      </c>
      <c r="I832" s="161"/>
      <c r="L832" s="157"/>
      <c r="M832" s="162"/>
      <c r="T832" s="163"/>
      <c r="AT832" s="158" t="s">
        <v>193</v>
      </c>
      <c r="AU832" s="158" t="s">
        <v>83</v>
      </c>
      <c r="AV832" s="13" t="s">
        <v>83</v>
      </c>
      <c r="AW832" s="13" t="s">
        <v>35</v>
      </c>
      <c r="AX832" s="13" t="s">
        <v>73</v>
      </c>
      <c r="AY832" s="158" t="s">
        <v>180</v>
      </c>
    </row>
    <row r="833" spans="2:65" s="13" customFormat="1" ht="11.25">
      <c r="B833" s="157"/>
      <c r="D833" s="145" t="s">
        <v>193</v>
      </c>
      <c r="E833" s="158" t="s">
        <v>19</v>
      </c>
      <c r="F833" s="159" t="s">
        <v>1527</v>
      </c>
      <c r="H833" s="160">
        <v>6.7</v>
      </c>
      <c r="I833" s="161"/>
      <c r="L833" s="157"/>
      <c r="M833" s="162"/>
      <c r="T833" s="163"/>
      <c r="AT833" s="158" t="s">
        <v>193</v>
      </c>
      <c r="AU833" s="158" t="s">
        <v>83</v>
      </c>
      <c r="AV833" s="13" t="s">
        <v>83</v>
      </c>
      <c r="AW833" s="13" t="s">
        <v>35</v>
      </c>
      <c r="AX833" s="13" t="s">
        <v>73</v>
      </c>
      <c r="AY833" s="158" t="s">
        <v>180</v>
      </c>
    </row>
    <row r="834" spans="2:65" s="13" customFormat="1" ht="11.25">
      <c r="B834" s="157"/>
      <c r="D834" s="145" t="s">
        <v>193</v>
      </c>
      <c r="E834" s="158" t="s">
        <v>19</v>
      </c>
      <c r="F834" s="159" t="s">
        <v>1528</v>
      </c>
      <c r="H834" s="160">
        <v>22</v>
      </c>
      <c r="I834" s="161"/>
      <c r="L834" s="157"/>
      <c r="M834" s="162"/>
      <c r="T834" s="163"/>
      <c r="AT834" s="158" t="s">
        <v>193</v>
      </c>
      <c r="AU834" s="158" t="s">
        <v>83</v>
      </c>
      <c r="AV834" s="13" t="s">
        <v>83</v>
      </c>
      <c r="AW834" s="13" t="s">
        <v>35</v>
      </c>
      <c r="AX834" s="13" t="s">
        <v>73</v>
      </c>
      <c r="AY834" s="158" t="s">
        <v>180</v>
      </c>
    </row>
    <row r="835" spans="2:65" s="13" customFormat="1" ht="11.25">
      <c r="B835" s="157"/>
      <c r="D835" s="145" t="s">
        <v>193</v>
      </c>
      <c r="E835" s="158" t="s">
        <v>19</v>
      </c>
      <c r="F835" s="159" t="s">
        <v>1502</v>
      </c>
      <c r="H835" s="160">
        <v>11.1</v>
      </c>
      <c r="I835" s="161"/>
      <c r="L835" s="157"/>
      <c r="M835" s="162"/>
      <c r="T835" s="163"/>
      <c r="AT835" s="158" t="s">
        <v>193</v>
      </c>
      <c r="AU835" s="158" t="s">
        <v>83</v>
      </c>
      <c r="AV835" s="13" t="s">
        <v>83</v>
      </c>
      <c r="AW835" s="13" t="s">
        <v>35</v>
      </c>
      <c r="AX835" s="13" t="s">
        <v>73</v>
      </c>
      <c r="AY835" s="158" t="s">
        <v>180</v>
      </c>
    </row>
    <row r="836" spans="2:65" s="13" customFormat="1" ht="11.25">
      <c r="B836" s="157"/>
      <c r="D836" s="145" t="s">
        <v>193</v>
      </c>
      <c r="E836" s="158" t="s">
        <v>19</v>
      </c>
      <c r="F836" s="159" t="s">
        <v>1529</v>
      </c>
      <c r="H836" s="160">
        <v>4.8</v>
      </c>
      <c r="I836" s="161"/>
      <c r="L836" s="157"/>
      <c r="M836" s="162"/>
      <c r="T836" s="163"/>
      <c r="AT836" s="158" t="s">
        <v>193</v>
      </c>
      <c r="AU836" s="158" t="s">
        <v>83</v>
      </c>
      <c r="AV836" s="13" t="s">
        <v>83</v>
      </c>
      <c r="AW836" s="13" t="s">
        <v>35</v>
      </c>
      <c r="AX836" s="13" t="s">
        <v>73</v>
      </c>
      <c r="AY836" s="158" t="s">
        <v>180</v>
      </c>
    </row>
    <row r="837" spans="2:65" s="13" customFormat="1" ht="11.25">
      <c r="B837" s="157"/>
      <c r="D837" s="145" t="s">
        <v>193</v>
      </c>
      <c r="E837" s="158" t="s">
        <v>19</v>
      </c>
      <c r="F837" s="159" t="s">
        <v>1530</v>
      </c>
      <c r="H837" s="160">
        <v>50.8</v>
      </c>
      <c r="I837" s="161"/>
      <c r="L837" s="157"/>
      <c r="M837" s="162"/>
      <c r="T837" s="163"/>
      <c r="AT837" s="158" t="s">
        <v>193</v>
      </c>
      <c r="AU837" s="158" t="s">
        <v>83</v>
      </c>
      <c r="AV837" s="13" t="s">
        <v>83</v>
      </c>
      <c r="AW837" s="13" t="s">
        <v>35</v>
      </c>
      <c r="AX837" s="13" t="s">
        <v>73</v>
      </c>
      <c r="AY837" s="158" t="s">
        <v>180</v>
      </c>
    </row>
    <row r="838" spans="2:65" s="13" customFormat="1" ht="11.25">
      <c r="B838" s="157"/>
      <c r="D838" s="145" t="s">
        <v>193</v>
      </c>
      <c r="E838" s="158" t="s">
        <v>19</v>
      </c>
      <c r="F838" s="159" t="s">
        <v>1531</v>
      </c>
      <c r="H838" s="160">
        <v>45</v>
      </c>
      <c r="I838" s="161"/>
      <c r="L838" s="157"/>
      <c r="M838" s="162"/>
      <c r="T838" s="163"/>
      <c r="AT838" s="158" t="s">
        <v>193</v>
      </c>
      <c r="AU838" s="158" t="s">
        <v>83</v>
      </c>
      <c r="AV838" s="13" t="s">
        <v>83</v>
      </c>
      <c r="AW838" s="13" t="s">
        <v>35</v>
      </c>
      <c r="AX838" s="13" t="s">
        <v>73</v>
      </c>
      <c r="AY838" s="158" t="s">
        <v>180</v>
      </c>
    </row>
    <row r="839" spans="2:65" s="13" customFormat="1" ht="11.25">
      <c r="B839" s="157"/>
      <c r="D839" s="145" t="s">
        <v>193</v>
      </c>
      <c r="E839" s="158" t="s">
        <v>19</v>
      </c>
      <c r="F839" s="159" t="s">
        <v>1532</v>
      </c>
      <c r="H839" s="160">
        <v>4.3</v>
      </c>
      <c r="I839" s="161"/>
      <c r="L839" s="157"/>
      <c r="M839" s="162"/>
      <c r="T839" s="163"/>
      <c r="AT839" s="158" t="s">
        <v>193</v>
      </c>
      <c r="AU839" s="158" t="s">
        <v>83</v>
      </c>
      <c r="AV839" s="13" t="s">
        <v>83</v>
      </c>
      <c r="AW839" s="13" t="s">
        <v>35</v>
      </c>
      <c r="AX839" s="13" t="s">
        <v>73</v>
      </c>
      <c r="AY839" s="158" t="s">
        <v>180</v>
      </c>
    </row>
    <row r="840" spans="2:65" s="13" customFormat="1" ht="11.25">
      <c r="B840" s="157"/>
      <c r="D840" s="145" t="s">
        <v>193</v>
      </c>
      <c r="E840" s="158" t="s">
        <v>19</v>
      </c>
      <c r="F840" s="159" t="s">
        <v>1533</v>
      </c>
      <c r="H840" s="160">
        <v>2.6</v>
      </c>
      <c r="I840" s="161"/>
      <c r="L840" s="157"/>
      <c r="M840" s="162"/>
      <c r="T840" s="163"/>
      <c r="AT840" s="158" t="s">
        <v>193</v>
      </c>
      <c r="AU840" s="158" t="s">
        <v>83</v>
      </c>
      <c r="AV840" s="13" t="s">
        <v>83</v>
      </c>
      <c r="AW840" s="13" t="s">
        <v>35</v>
      </c>
      <c r="AX840" s="13" t="s">
        <v>73</v>
      </c>
      <c r="AY840" s="158" t="s">
        <v>180</v>
      </c>
    </row>
    <row r="841" spans="2:65" s="13" customFormat="1" ht="11.25">
      <c r="B841" s="157"/>
      <c r="D841" s="145" t="s">
        <v>193</v>
      </c>
      <c r="E841" s="158" t="s">
        <v>19</v>
      </c>
      <c r="F841" s="159" t="s">
        <v>1534</v>
      </c>
      <c r="H841" s="160">
        <v>15.4</v>
      </c>
      <c r="I841" s="161"/>
      <c r="L841" s="157"/>
      <c r="M841" s="162"/>
      <c r="T841" s="163"/>
      <c r="AT841" s="158" t="s">
        <v>193</v>
      </c>
      <c r="AU841" s="158" t="s">
        <v>83</v>
      </c>
      <c r="AV841" s="13" t="s">
        <v>83</v>
      </c>
      <c r="AW841" s="13" t="s">
        <v>35</v>
      </c>
      <c r="AX841" s="13" t="s">
        <v>73</v>
      </c>
      <c r="AY841" s="158" t="s">
        <v>180</v>
      </c>
    </row>
    <row r="842" spans="2:65" s="14" customFormat="1" ht="11.25">
      <c r="B842" s="164"/>
      <c r="D842" s="145" t="s">
        <v>193</v>
      </c>
      <c r="E842" s="165" t="s">
        <v>19</v>
      </c>
      <c r="F842" s="166" t="s">
        <v>264</v>
      </c>
      <c r="H842" s="167">
        <v>291.86</v>
      </c>
      <c r="I842" s="168"/>
      <c r="L842" s="164"/>
      <c r="M842" s="169"/>
      <c r="T842" s="170"/>
      <c r="AT842" s="165" t="s">
        <v>193</v>
      </c>
      <c r="AU842" s="165" t="s">
        <v>83</v>
      </c>
      <c r="AV842" s="14" t="s">
        <v>187</v>
      </c>
      <c r="AW842" s="14" t="s">
        <v>35</v>
      </c>
      <c r="AX842" s="14" t="s">
        <v>81</v>
      </c>
      <c r="AY842" s="165" t="s">
        <v>180</v>
      </c>
    </row>
    <row r="843" spans="2:65" s="1" customFormat="1" ht="24.2" customHeight="1">
      <c r="B843" s="33"/>
      <c r="C843" s="132" t="s">
        <v>1016</v>
      </c>
      <c r="D843" s="132" t="s">
        <v>182</v>
      </c>
      <c r="E843" s="133" t="s">
        <v>748</v>
      </c>
      <c r="F843" s="134" t="s">
        <v>749</v>
      </c>
      <c r="G843" s="135" t="s">
        <v>257</v>
      </c>
      <c r="H843" s="136">
        <v>229.89</v>
      </c>
      <c r="I843" s="137"/>
      <c r="J843" s="138">
        <f>ROUND(I843*H843,2)</f>
        <v>0</v>
      </c>
      <c r="K843" s="134" t="s">
        <v>186</v>
      </c>
      <c r="L843" s="33"/>
      <c r="M843" s="139" t="s">
        <v>19</v>
      </c>
      <c r="N843" s="140" t="s">
        <v>44</v>
      </c>
      <c r="P843" s="141">
        <f>O843*H843</f>
        <v>0</v>
      </c>
      <c r="Q843" s="141">
        <v>0</v>
      </c>
      <c r="R843" s="141">
        <f>Q843*H843</f>
        <v>0</v>
      </c>
      <c r="S843" s="141">
        <v>2.5000000000000001E-3</v>
      </c>
      <c r="T843" s="142">
        <f>S843*H843</f>
        <v>0.57472499999999993</v>
      </c>
      <c r="AR843" s="143" t="s">
        <v>309</v>
      </c>
      <c r="AT843" s="143" t="s">
        <v>182</v>
      </c>
      <c r="AU843" s="143" t="s">
        <v>83</v>
      </c>
      <c r="AY843" s="18" t="s">
        <v>180</v>
      </c>
      <c r="BE843" s="144">
        <f>IF(N843="základní",J843,0)</f>
        <v>0</v>
      </c>
      <c r="BF843" s="144">
        <f>IF(N843="snížená",J843,0)</f>
        <v>0</v>
      </c>
      <c r="BG843" s="144">
        <f>IF(N843="zákl. přenesená",J843,0)</f>
        <v>0</v>
      </c>
      <c r="BH843" s="144">
        <f>IF(N843="sníž. přenesená",J843,0)</f>
        <v>0</v>
      </c>
      <c r="BI843" s="144">
        <f>IF(N843="nulová",J843,0)</f>
        <v>0</v>
      </c>
      <c r="BJ843" s="18" t="s">
        <v>81</v>
      </c>
      <c r="BK843" s="144">
        <f>ROUND(I843*H843,2)</f>
        <v>0</v>
      </c>
      <c r="BL843" s="18" t="s">
        <v>309</v>
      </c>
      <c r="BM843" s="143" t="s">
        <v>750</v>
      </c>
    </row>
    <row r="844" spans="2:65" s="1" customFormat="1" ht="11.25">
      <c r="B844" s="33"/>
      <c r="D844" s="145" t="s">
        <v>189</v>
      </c>
      <c r="F844" s="146" t="s">
        <v>751</v>
      </c>
      <c r="I844" s="147"/>
      <c r="L844" s="33"/>
      <c r="M844" s="148"/>
      <c r="T844" s="54"/>
      <c r="AT844" s="18" t="s">
        <v>189</v>
      </c>
      <c r="AU844" s="18" t="s">
        <v>83</v>
      </c>
    </row>
    <row r="845" spans="2:65" s="1" customFormat="1" ht="11.25">
      <c r="B845" s="33"/>
      <c r="D845" s="149" t="s">
        <v>191</v>
      </c>
      <c r="F845" s="150" t="s">
        <v>752</v>
      </c>
      <c r="I845" s="147"/>
      <c r="L845" s="33"/>
      <c r="M845" s="148"/>
      <c r="T845" s="54"/>
      <c r="AT845" s="18" t="s">
        <v>191</v>
      </c>
      <c r="AU845" s="18" t="s">
        <v>83</v>
      </c>
    </row>
    <row r="846" spans="2:65" s="1" customFormat="1" ht="19.5">
      <c r="B846" s="33"/>
      <c r="D846" s="145" t="s">
        <v>477</v>
      </c>
      <c r="F846" s="181" t="s">
        <v>753</v>
      </c>
      <c r="I846" s="147"/>
      <c r="L846" s="33"/>
      <c r="M846" s="148"/>
      <c r="T846" s="54"/>
      <c r="AT846" s="18" t="s">
        <v>477</v>
      </c>
      <c r="AU846" s="18" t="s">
        <v>83</v>
      </c>
    </row>
    <row r="847" spans="2:65" s="12" customFormat="1" ht="11.25">
      <c r="B847" s="151"/>
      <c r="D847" s="145" t="s">
        <v>193</v>
      </c>
      <c r="E847" s="152" t="s">
        <v>19</v>
      </c>
      <c r="F847" s="153" t="s">
        <v>1117</v>
      </c>
      <c r="H847" s="152" t="s">
        <v>19</v>
      </c>
      <c r="I847" s="154"/>
      <c r="L847" s="151"/>
      <c r="M847" s="155"/>
      <c r="T847" s="156"/>
      <c r="AT847" s="152" t="s">
        <v>193</v>
      </c>
      <c r="AU847" s="152" t="s">
        <v>83</v>
      </c>
      <c r="AV847" s="12" t="s">
        <v>81</v>
      </c>
      <c r="AW847" s="12" t="s">
        <v>35</v>
      </c>
      <c r="AX847" s="12" t="s">
        <v>73</v>
      </c>
      <c r="AY847" s="152" t="s">
        <v>180</v>
      </c>
    </row>
    <row r="848" spans="2:65" s="13" customFormat="1" ht="11.25">
      <c r="B848" s="157"/>
      <c r="D848" s="145" t="s">
        <v>193</v>
      </c>
      <c r="E848" s="158" t="s">
        <v>19</v>
      </c>
      <c r="F848" s="159" t="s">
        <v>1535</v>
      </c>
      <c r="H848" s="160">
        <v>43.64</v>
      </c>
      <c r="I848" s="161"/>
      <c r="L848" s="157"/>
      <c r="M848" s="162"/>
      <c r="T848" s="163"/>
      <c r="AT848" s="158" t="s">
        <v>193</v>
      </c>
      <c r="AU848" s="158" t="s">
        <v>83</v>
      </c>
      <c r="AV848" s="13" t="s">
        <v>83</v>
      </c>
      <c r="AW848" s="13" t="s">
        <v>35</v>
      </c>
      <c r="AX848" s="13" t="s">
        <v>73</v>
      </c>
      <c r="AY848" s="158" t="s">
        <v>180</v>
      </c>
    </row>
    <row r="849" spans="2:65" s="13" customFormat="1" ht="11.25">
      <c r="B849" s="157"/>
      <c r="D849" s="145" t="s">
        <v>193</v>
      </c>
      <c r="E849" s="158" t="s">
        <v>19</v>
      </c>
      <c r="F849" s="159" t="s">
        <v>1536</v>
      </c>
      <c r="H849" s="160">
        <v>6.65</v>
      </c>
      <c r="I849" s="161"/>
      <c r="L849" s="157"/>
      <c r="M849" s="162"/>
      <c r="T849" s="163"/>
      <c r="AT849" s="158" t="s">
        <v>193</v>
      </c>
      <c r="AU849" s="158" t="s">
        <v>83</v>
      </c>
      <c r="AV849" s="13" t="s">
        <v>83</v>
      </c>
      <c r="AW849" s="13" t="s">
        <v>35</v>
      </c>
      <c r="AX849" s="13" t="s">
        <v>73</v>
      </c>
      <c r="AY849" s="158" t="s">
        <v>180</v>
      </c>
    </row>
    <row r="850" spans="2:65" s="13" customFormat="1" ht="11.25">
      <c r="B850" s="157"/>
      <c r="D850" s="145" t="s">
        <v>193</v>
      </c>
      <c r="E850" s="158" t="s">
        <v>19</v>
      </c>
      <c r="F850" s="159" t="s">
        <v>1525</v>
      </c>
      <c r="H850" s="160">
        <v>12</v>
      </c>
      <c r="I850" s="161"/>
      <c r="L850" s="157"/>
      <c r="M850" s="162"/>
      <c r="T850" s="163"/>
      <c r="AT850" s="158" t="s">
        <v>193</v>
      </c>
      <c r="AU850" s="158" t="s">
        <v>83</v>
      </c>
      <c r="AV850" s="13" t="s">
        <v>83</v>
      </c>
      <c r="AW850" s="13" t="s">
        <v>35</v>
      </c>
      <c r="AX850" s="13" t="s">
        <v>73</v>
      </c>
      <c r="AY850" s="158" t="s">
        <v>180</v>
      </c>
    </row>
    <row r="851" spans="2:65" s="13" customFormat="1" ht="11.25">
      <c r="B851" s="157"/>
      <c r="D851" s="145" t="s">
        <v>193</v>
      </c>
      <c r="E851" s="158" t="s">
        <v>19</v>
      </c>
      <c r="F851" s="159" t="s">
        <v>1526</v>
      </c>
      <c r="H851" s="160">
        <v>16</v>
      </c>
      <c r="I851" s="161"/>
      <c r="L851" s="157"/>
      <c r="M851" s="162"/>
      <c r="T851" s="163"/>
      <c r="AT851" s="158" t="s">
        <v>193</v>
      </c>
      <c r="AU851" s="158" t="s">
        <v>83</v>
      </c>
      <c r="AV851" s="13" t="s">
        <v>83</v>
      </c>
      <c r="AW851" s="13" t="s">
        <v>35</v>
      </c>
      <c r="AX851" s="13" t="s">
        <v>73</v>
      </c>
      <c r="AY851" s="158" t="s">
        <v>180</v>
      </c>
    </row>
    <row r="852" spans="2:65" s="13" customFormat="1" ht="11.25">
      <c r="B852" s="157"/>
      <c r="D852" s="145" t="s">
        <v>193</v>
      </c>
      <c r="E852" s="158" t="s">
        <v>19</v>
      </c>
      <c r="F852" s="159" t="s">
        <v>1527</v>
      </c>
      <c r="H852" s="160">
        <v>6.7</v>
      </c>
      <c r="I852" s="161"/>
      <c r="L852" s="157"/>
      <c r="M852" s="162"/>
      <c r="T852" s="163"/>
      <c r="AT852" s="158" t="s">
        <v>193</v>
      </c>
      <c r="AU852" s="158" t="s">
        <v>83</v>
      </c>
      <c r="AV852" s="13" t="s">
        <v>83</v>
      </c>
      <c r="AW852" s="13" t="s">
        <v>35</v>
      </c>
      <c r="AX852" s="13" t="s">
        <v>73</v>
      </c>
      <c r="AY852" s="158" t="s">
        <v>180</v>
      </c>
    </row>
    <row r="853" spans="2:65" s="13" customFormat="1" ht="11.25">
      <c r="B853" s="157"/>
      <c r="D853" s="145" t="s">
        <v>193</v>
      </c>
      <c r="E853" s="158" t="s">
        <v>19</v>
      </c>
      <c r="F853" s="159" t="s">
        <v>1528</v>
      </c>
      <c r="H853" s="160">
        <v>22</v>
      </c>
      <c r="I853" s="161"/>
      <c r="L853" s="157"/>
      <c r="M853" s="162"/>
      <c r="T853" s="163"/>
      <c r="AT853" s="158" t="s">
        <v>193</v>
      </c>
      <c r="AU853" s="158" t="s">
        <v>83</v>
      </c>
      <c r="AV853" s="13" t="s">
        <v>83</v>
      </c>
      <c r="AW853" s="13" t="s">
        <v>35</v>
      </c>
      <c r="AX853" s="13" t="s">
        <v>73</v>
      </c>
      <c r="AY853" s="158" t="s">
        <v>180</v>
      </c>
    </row>
    <row r="854" spans="2:65" s="13" customFormat="1" ht="11.25">
      <c r="B854" s="157"/>
      <c r="D854" s="145" t="s">
        <v>193</v>
      </c>
      <c r="E854" s="158" t="s">
        <v>19</v>
      </c>
      <c r="F854" s="159" t="s">
        <v>1529</v>
      </c>
      <c r="H854" s="160">
        <v>4.8</v>
      </c>
      <c r="I854" s="161"/>
      <c r="L854" s="157"/>
      <c r="M854" s="162"/>
      <c r="T854" s="163"/>
      <c r="AT854" s="158" t="s">
        <v>193</v>
      </c>
      <c r="AU854" s="158" t="s">
        <v>83</v>
      </c>
      <c r="AV854" s="13" t="s">
        <v>83</v>
      </c>
      <c r="AW854" s="13" t="s">
        <v>35</v>
      </c>
      <c r="AX854" s="13" t="s">
        <v>73</v>
      </c>
      <c r="AY854" s="158" t="s">
        <v>180</v>
      </c>
    </row>
    <row r="855" spans="2:65" s="13" customFormat="1" ht="11.25">
      <c r="B855" s="157"/>
      <c r="D855" s="145" t="s">
        <v>193</v>
      </c>
      <c r="E855" s="158" t="s">
        <v>19</v>
      </c>
      <c r="F855" s="159" t="s">
        <v>1530</v>
      </c>
      <c r="H855" s="160">
        <v>50.8</v>
      </c>
      <c r="I855" s="161"/>
      <c r="L855" s="157"/>
      <c r="M855" s="162"/>
      <c r="T855" s="163"/>
      <c r="AT855" s="158" t="s">
        <v>193</v>
      </c>
      <c r="AU855" s="158" t="s">
        <v>83</v>
      </c>
      <c r="AV855" s="13" t="s">
        <v>83</v>
      </c>
      <c r="AW855" s="13" t="s">
        <v>35</v>
      </c>
      <c r="AX855" s="13" t="s">
        <v>73</v>
      </c>
      <c r="AY855" s="158" t="s">
        <v>180</v>
      </c>
    </row>
    <row r="856" spans="2:65" s="13" customFormat="1" ht="11.25">
      <c r="B856" s="157"/>
      <c r="D856" s="145" t="s">
        <v>193</v>
      </c>
      <c r="E856" s="158" t="s">
        <v>19</v>
      </c>
      <c r="F856" s="159" t="s">
        <v>1531</v>
      </c>
      <c r="H856" s="160">
        <v>45</v>
      </c>
      <c r="I856" s="161"/>
      <c r="L856" s="157"/>
      <c r="M856" s="162"/>
      <c r="T856" s="163"/>
      <c r="AT856" s="158" t="s">
        <v>193</v>
      </c>
      <c r="AU856" s="158" t="s">
        <v>83</v>
      </c>
      <c r="AV856" s="13" t="s">
        <v>83</v>
      </c>
      <c r="AW856" s="13" t="s">
        <v>35</v>
      </c>
      <c r="AX856" s="13" t="s">
        <v>73</v>
      </c>
      <c r="AY856" s="158" t="s">
        <v>180</v>
      </c>
    </row>
    <row r="857" spans="2:65" s="13" customFormat="1" ht="11.25">
      <c r="B857" s="157"/>
      <c r="D857" s="145" t="s">
        <v>193</v>
      </c>
      <c r="E857" s="158" t="s">
        <v>19</v>
      </c>
      <c r="F857" s="159" t="s">
        <v>1532</v>
      </c>
      <c r="H857" s="160">
        <v>4.3</v>
      </c>
      <c r="I857" s="161"/>
      <c r="L857" s="157"/>
      <c r="M857" s="162"/>
      <c r="T857" s="163"/>
      <c r="AT857" s="158" t="s">
        <v>193</v>
      </c>
      <c r="AU857" s="158" t="s">
        <v>83</v>
      </c>
      <c r="AV857" s="13" t="s">
        <v>83</v>
      </c>
      <c r="AW857" s="13" t="s">
        <v>35</v>
      </c>
      <c r="AX857" s="13" t="s">
        <v>73</v>
      </c>
      <c r="AY857" s="158" t="s">
        <v>180</v>
      </c>
    </row>
    <row r="858" spans="2:65" s="13" customFormat="1" ht="11.25">
      <c r="B858" s="157"/>
      <c r="D858" s="145" t="s">
        <v>193</v>
      </c>
      <c r="E858" s="158" t="s">
        <v>19</v>
      </c>
      <c r="F858" s="159" t="s">
        <v>1533</v>
      </c>
      <c r="H858" s="160">
        <v>2.6</v>
      </c>
      <c r="I858" s="161"/>
      <c r="L858" s="157"/>
      <c r="M858" s="162"/>
      <c r="T858" s="163"/>
      <c r="AT858" s="158" t="s">
        <v>193</v>
      </c>
      <c r="AU858" s="158" t="s">
        <v>83</v>
      </c>
      <c r="AV858" s="13" t="s">
        <v>83</v>
      </c>
      <c r="AW858" s="13" t="s">
        <v>35</v>
      </c>
      <c r="AX858" s="13" t="s">
        <v>73</v>
      </c>
      <c r="AY858" s="158" t="s">
        <v>180</v>
      </c>
    </row>
    <row r="859" spans="2:65" s="13" customFormat="1" ht="11.25">
      <c r="B859" s="157"/>
      <c r="D859" s="145" t="s">
        <v>193</v>
      </c>
      <c r="E859" s="158" t="s">
        <v>19</v>
      </c>
      <c r="F859" s="159" t="s">
        <v>1534</v>
      </c>
      <c r="H859" s="160">
        <v>15.4</v>
      </c>
      <c r="I859" s="161"/>
      <c r="L859" s="157"/>
      <c r="M859" s="162"/>
      <c r="T859" s="163"/>
      <c r="AT859" s="158" t="s">
        <v>193</v>
      </c>
      <c r="AU859" s="158" t="s">
        <v>83</v>
      </c>
      <c r="AV859" s="13" t="s">
        <v>83</v>
      </c>
      <c r="AW859" s="13" t="s">
        <v>35</v>
      </c>
      <c r="AX859" s="13" t="s">
        <v>73</v>
      </c>
      <c r="AY859" s="158" t="s">
        <v>180</v>
      </c>
    </row>
    <row r="860" spans="2:65" s="14" customFormat="1" ht="11.25">
      <c r="B860" s="164"/>
      <c r="D860" s="145" t="s">
        <v>193</v>
      </c>
      <c r="E860" s="165" t="s">
        <v>19</v>
      </c>
      <c r="F860" s="166" t="s">
        <v>264</v>
      </c>
      <c r="H860" s="167">
        <v>229.89</v>
      </c>
      <c r="I860" s="168"/>
      <c r="L860" s="164"/>
      <c r="M860" s="169"/>
      <c r="T860" s="170"/>
      <c r="AT860" s="165" t="s">
        <v>193</v>
      </c>
      <c r="AU860" s="165" t="s">
        <v>83</v>
      </c>
      <c r="AV860" s="14" t="s">
        <v>187</v>
      </c>
      <c r="AW860" s="14" t="s">
        <v>35</v>
      </c>
      <c r="AX860" s="14" t="s">
        <v>81</v>
      </c>
      <c r="AY860" s="165" t="s">
        <v>180</v>
      </c>
    </row>
    <row r="861" spans="2:65" s="1" customFormat="1" ht="16.5" customHeight="1">
      <c r="B861" s="33"/>
      <c r="C861" s="132" t="s">
        <v>1020</v>
      </c>
      <c r="D861" s="132" t="s">
        <v>182</v>
      </c>
      <c r="E861" s="133" t="s">
        <v>756</v>
      </c>
      <c r="F861" s="134" t="s">
        <v>757</v>
      </c>
      <c r="G861" s="135" t="s">
        <v>257</v>
      </c>
      <c r="H861" s="136">
        <v>255.89</v>
      </c>
      <c r="I861" s="137"/>
      <c r="J861" s="138">
        <f>ROUND(I861*H861,2)</f>
        <v>0</v>
      </c>
      <c r="K861" s="134" t="s">
        <v>186</v>
      </c>
      <c r="L861" s="33"/>
      <c r="M861" s="139" t="s">
        <v>19</v>
      </c>
      <c r="N861" s="140" t="s">
        <v>44</v>
      </c>
      <c r="P861" s="141">
        <f>O861*H861</f>
        <v>0</v>
      </c>
      <c r="Q861" s="141">
        <v>4.0000000000000002E-4</v>
      </c>
      <c r="R861" s="141">
        <f>Q861*H861</f>
        <v>0.102356</v>
      </c>
      <c r="S861" s="141">
        <v>0</v>
      </c>
      <c r="T861" s="142">
        <f>S861*H861</f>
        <v>0</v>
      </c>
      <c r="AR861" s="143" t="s">
        <v>309</v>
      </c>
      <c r="AT861" s="143" t="s">
        <v>182</v>
      </c>
      <c r="AU861" s="143" t="s">
        <v>83</v>
      </c>
      <c r="AY861" s="18" t="s">
        <v>180</v>
      </c>
      <c r="BE861" s="144">
        <f>IF(N861="základní",J861,0)</f>
        <v>0</v>
      </c>
      <c r="BF861" s="144">
        <f>IF(N861="snížená",J861,0)</f>
        <v>0</v>
      </c>
      <c r="BG861" s="144">
        <f>IF(N861="zákl. přenesená",J861,0)</f>
        <v>0</v>
      </c>
      <c r="BH861" s="144">
        <f>IF(N861="sníž. přenesená",J861,0)</f>
        <v>0</v>
      </c>
      <c r="BI861" s="144">
        <f>IF(N861="nulová",J861,0)</f>
        <v>0</v>
      </c>
      <c r="BJ861" s="18" t="s">
        <v>81</v>
      </c>
      <c r="BK861" s="144">
        <f>ROUND(I861*H861,2)</f>
        <v>0</v>
      </c>
      <c r="BL861" s="18" t="s">
        <v>309</v>
      </c>
      <c r="BM861" s="143" t="s">
        <v>758</v>
      </c>
    </row>
    <row r="862" spans="2:65" s="1" customFormat="1" ht="19.5">
      <c r="B862" s="33"/>
      <c r="D862" s="145" t="s">
        <v>189</v>
      </c>
      <c r="F862" s="146" t="s">
        <v>759</v>
      </c>
      <c r="I862" s="147"/>
      <c r="L862" s="33"/>
      <c r="M862" s="148"/>
      <c r="T862" s="54"/>
      <c r="AT862" s="18" t="s">
        <v>189</v>
      </c>
      <c r="AU862" s="18" t="s">
        <v>83</v>
      </c>
    </row>
    <row r="863" spans="2:65" s="1" customFormat="1" ht="11.25">
      <c r="B863" s="33"/>
      <c r="D863" s="149" t="s">
        <v>191</v>
      </c>
      <c r="F863" s="150" t="s">
        <v>760</v>
      </c>
      <c r="I863" s="147"/>
      <c r="L863" s="33"/>
      <c r="M863" s="148"/>
      <c r="T863" s="54"/>
      <c r="AT863" s="18" t="s">
        <v>191</v>
      </c>
      <c r="AU863" s="18" t="s">
        <v>83</v>
      </c>
    </row>
    <row r="864" spans="2:65" s="1" customFormat="1" ht="44.25" customHeight="1">
      <c r="B864" s="33"/>
      <c r="C864" s="171" t="s">
        <v>1024</v>
      </c>
      <c r="D864" s="171" t="s">
        <v>353</v>
      </c>
      <c r="E864" s="172" t="s">
        <v>762</v>
      </c>
      <c r="F864" s="173" t="s">
        <v>763</v>
      </c>
      <c r="G864" s="174" t="s">
        <v>257</v>
      </c>
      <c r="H864" s="175">
        <v>281.47899999999998</v>
      </c>
      <c r="I864" s="176"/>
      <c r="J864" s="177">
        <f>ROUND(I864*H864,2)</f>
        <v>0</v>
      </c>
      <c r="K864" s="173" t="s">
        <v>186</v>
      </c>
      <c r="L864" s="178"/>
      <c r="M864" s="179" t="s">
        <v>19</v>
      </c>
      <c r="N864" s="180" t="s">
        <v>44</v>
      </c>
      <c r="P864" s="141">
        <f>O864*H864</f>
        <v>0</v>
      </c>
      <c r="Q864" s="141">
        <v>3.0599999999999998E-3</v>
      </c>
      <c r="R864" s="141">
        <f>Q864*H864</f>
        <v>0.86132573999999984</v>
      </c>
      <c r="S864" s="141">
        <v>0</v>
      </c>
      <c r="T864" s="142">
        <f>S864*H864</f>
        <v>0</v>
      </c>
      <c r="AR864" s="143" t="s">
        <v>466</v>
      </c>
      <c r="AT864" s="143" t="s">
        <v>353</v>
      </c>
      <c r="AU864" s="143" t="s">
        <v>83</v>
      </c>
      <c r="AY864" s="18" t="s">
        <v>180</v>
      </c>
      <c r="BE864" s="144">
        <f>IF(N864="základní",J864,0)</f>
        <v>0</v>
      </c>
      <c r="BF864" s="144">
        <f>IF(N864="snížená",J864,0)</f>
        <v>0</v>
      </c>
      <c r="BG864" s="144">
        <f>IF(N864="zákl. přenesená",J864,0)</f>
        <v>0</v>
      </c>
      <c r="BH864" s="144">
        <f>IF(N864="sníž. přenesená",J864,0)</f>
        <v>0</v>
      </c>
      <c r="BI864" s="144">
        <f>IF(N864="nulová",J864,0)</f>
        <v>0</v>
      </c>
      <c r="BJ864" s="18" t="s">
        <v>81</v>
      </c>
      <c r="BK864" s="144">
        <f>ROUND(I864*H864,2)</f>
        <v>0</v>
      </c>
      <c r="BL864" s="18" t="s">
        <v>309</v>
      </c>
      <c r="BM864" s="143" t="s">
        <v>764</v>
      </c>
    </row>
    <row r="865" spans="2:65" s="1" customFormat="1" ht="29.25">
      <c r="B865" s="33"/>
      <c r="D865" s="145" t="s">
        <v>189</v>
      </c>
      <c r="F865" s="146" t="s">
        <v>763</v>
      </c>
      <c r="I865" s="147"/>
      <c r="L865" s="33"/>
      <c r="M865" s="148"/>
      <c r="T865" s="54"/>
      <c r="AT865" s="18" t="s">
        <v>189</v>
      </c>
      <c r="AU865" s="18" t="s">
        <v>83</v>
      </c>
    </row>
    <row r="866" spans="2:65" s="13" customFormat="1" ht="11.25">
      <c r="B866" s="157"/>
      <c r="D866" s="145" t="s">
        <v>193</v>
      </c>
      <c r="F866" s="159" t="s">
        <v>1537</v>
      </c>
      <c r="H866" s="160">
        <v>281.47899999999998</v>
      </c>
      <c r="I866" s="161"/>
      <c r="L866" s="157"/>
      <c r="M866" s="162"/>
      <c r="T866" s="163"/>
      <c r="AT866" s="158" t="s">
        <v>193</v>
      </c>
      <c r="AU866" s="158" t="s">
        <v>83</v>
      </c>
      <c r="AV866" s="13" t="s">
        <v>83</v>
      </c>
      <c r="AW866" s="13" t="s">
        <v>4</v>
      </c>
      <c r="AX866" s="13" t="s">
        <v>81</v>
      </c>
      <c r="AY866" s="158" t="s">
        <v>180</v>
      </c>
    </row>
    <row r="867" spans="2:65" s="1" customFormat="1" ht="24.2" customHeight="1">
      <c r="B867" s="33"/>
      <c r="C867" s="132" t="s">
        <v>1028</v>
      </c>
      <c r="D867" s="132" t="s">
        <v>182</v>
      </c>
      <c r="E867" s="133" t="s">
        <v>1538</v>
      </c>
      <c r="F867" s="134" t="s">
        <v>1539</v>
      </c>
      <c r="G867" s="135" t="s">
        <v>338</v>
      </c>
      <c r="H867" s="136">
        <v>32.4</v>
      </c>
      <c r="I867" s="137"/>
      <c r="J867" s="138">
        <f>ROUND(I867*H867,2)</f>
        <v>0</v>
      </c>
      <c r="K867" s="134" t="s">
        <v>186</v>
      </c>
      <c r="L867" s="33"/>
      <c r="M867" s="139" t="s">
        <v>19</v>
      </c>
      <c r="N867" s="140" t="s">
        <v>44</v>
      </c>
      <c r="P867" s="141">
        <f>O867*H867</f>
        <v>0</v>
      </c>
      <c r="Q867" s="141">
        <v>0</v>
      </c>
      <c r="R867" s="141">
        <f>Q867*H867</f>
        <v>0</v>
      </c>
      <c r="S867" s="141">
        <v>2.3E-3</v>
      </c>
      <c r="T867" s="142">
        <f>S867*H867</f>
        <v>7.4519999999999989E-2</v>
      </c>
      <c r="AR867" s="143" t="s">
        <v>309</v>
      </c>
      <c r="AT867" s="143" t="s">
        <v>182</v>
      </c>
      <c r="AU867" s="143" t="s">
        <v>83</v>
      </c>
      <c r="AY867" s="18" t="s">
        <v>180</v>
      </c>
      <c r="BE867" s="144">
        <f>IF(N867="základní",J867,0)</f>
        <v>0</v>
      </c>
      <c r="BF867" s="144">
        <f>IF(N867="snížená",J867,0)</f>
        <v>0</v>
      </c>
      <c r="BG867" s="144">
        <f>IF(N867="zákl. přenesená",J867,0)</f>
        <v>0</v>
      </c>
      <c r="BH867" s="144">
        <f>IF(N867="sníž. přenesená",J867,0)</f>
        <v>0</v>
      </c>
      <c r="BI867" s="144">
        <f>IF(N867="nulová",J867,0)</f>
        <v>0</v>
      </c>
      <c r="BJ867" s="18" t="s">
        <v>81</v>
      </c>
      <c r="BK867" s="144">
        <f>ROUND(I867*H867,2)</f>
        <v>0</v>
      </c>
      <c r="BL867" s="18" t="s">
        <v>309</v>
      </c>
      <c r="BM867" s="143" t="s">
        <v>1540</v>
      </c>
    </row>
    <row r="868" spans="2:65" s="1" customFormat="1" ht="19.5">
      <c r="B868" s="33"/>
      <c r="D868" s="145" t="s">
        <v>189</v>
      </c>
      <c r="F868" s="146" t="s">
        <v>1541</v>
      </c>
      <c r="I868" s="147"/>
      <c r="L868" s="33"/>
      <c r="M868" s="148"/>
      <c r="T868" s="54"/>
      <c r="AT868" s="18" t="s">
        <v>189</v>
      </c>
      <c r="AU868" s="18" t="s">
        <v>83</v>
      </c>
    </row>
    <row r="869" spans="2:65" s="1" customFormat="1" ht="11.25">
      <c r="B869" s="33"/>
      <c r="D869" s="149" t="s">
        <v>191</v>
      </c>
      <c r="F869" s="150" t="s">
        <v>1542</v>
      </c>
      <c r="I869" s="147"/>
      <c r="L869" s="33"/>
      <c r="M869" s="148"/>
      <c r="T869" s="54"/>
      <c r="AT869" s="18" t="s">
        <v>191</v>
      </c>
      <c r="AU869" s="18" t="s">
        <v>83</v>
      </c>
    </row>
    <row r="870" spans="2:65" s="12" customFormat="1" ht="11.25">
      <c r="B870" s="151"/>
      <c r="D870" s="145" t="s">
        <v>193</v>
      </c>
      <c r="E870" s="152" t="s">
        <v>19</v>
      </c>
      <c r="F870" s="153" t="s">
        <v>1117</v>
      </c>
      <c r="H870" s="152" t="s">
        <v>19</v>
      </c>
      <c r="I870" s="154"/>
      <c r="L870" s="151"/>
      <c r="M870" s="155"/>
      <c r="T870" s="156"/>
      <c r="AT870" s="152" t="s">
        <v>193</v>
      </c>
      <c r="AU870" s="152" t="s">
        <v>83</v>
      </c>
      <c r="AV870" s="12" t="s">
        <v>81</v>
      </c>
      <c r="AW870" s="12" t="s">
        <v>35</v>
      </c>
      <c r="AX870" s="12" t="s">
        <v>73</v>
      </c>
      <c r="AY870" s="152" t="s">
        <v>180</v>
      </c>
    </row>
    <row r="871" spans="2:65" s="13" customFormat="1" ht="11.25">
      <c r="B871" s="157"/>
      <c r="D871" s="145" t="s">
        <v>193</v>
      </c>
      <c r="E871" s="158" t="s">
        <v>19</v>
      </c>
      <c r="F871" s="159" t="s">
        <v>1292</v>
      </c>
      <c r="H871" s="160">
        <v>32.4</v>
      </c>
      <c r="I871" s="161"/>
      <c r="L871" s="157"/>
      <c r="M871" s="162"/>
      <c r="T871" s="163"/>
      <c r="AT871" s="158" t="s">
        <v>193</v>
      </c>
      <c r="AU871" s="158" t="s">
        <v>83</v>
      </c>
      <c r="AV871" s="13" t="s">
        <v>83</v>
      </c>
      <c r="AW871" s="13" t="s">
        <v>35</v>
      </c>
      <c r="AX871" s="13" t="s">
        <v>81</v>
      </c>
      <c r="AY871" s="158" t="s">
        <v>180</v>
      </c>
    </row>
    <row r="872" spans="2:65" s="1" customFormat="1" ht="24.2" customHeight="1">
      <c r="B872" s="33"/>
      <c r="C872" s="132" t="s">
        <v>1032</v>
      </c>
      <c r="D872" s="132" t="s">
        <v>182</v>
      </c>
      <c r="E872" s="133" t="s">
        <v>1543</v>
      </c>
      <c r="F872" s="134" t="s">
        <v>1544</v>
      </c>
      <c r="G872" s="135" t="s">
        <v>338</v>
      </c>
      <c r="H872" s="136">
        <v>32.4</v>
      </c>
      <c r="I872" s="137"/>
      <c r="J872" s="138">
        <f>ROUND(I872*H872,2)</f>
        <v>0</v>
      </c>
      <c r="K872" s="134" t="s">
        <v>186</v>
      </c>
      <c r="L872" s="33"/>
      <c r="M872" s="139" t="s">
        <v>19</v>
      </c>
      <c r="N872" s="140" t="s">
        <v>44</v>
      </c>
      <c r="P872" s="141">
        <f>O872*H872</f>
        <v>0</v>
      </c>
      <c r="Q872" s="141">
        <v>1.6000000000000001E-4</v>
      </c>
      <c r="R872" s="141">
        <f>Q872*H872</f>
        <v>5.1840000000000002E-3</v>
      </c>
      <c r="S872" s="141">
        <v>0</v>
      </c>
      <c r="T872" s="142">
        <f>S872*H872</f>
        <v>0</v>
      </c>
      <c r="AR872" s="143" t="s">
        <v>309</v>
      </c>
      <c r="AT872" s="143" t="s">
        <v>182</v>
      </c>
      <c r="AU872" s="143" t="s">
        <v>83</v>
      </c>
      <c r="AY872" s="18" t="s">
        <v>180</v>
      </c>
      <c r="BE872" s="144">
        <f>IF(N872="základní",J872,0)</f>
        <v>0</v>
      </c>
      <c r="BF872" s="144">
        <f>IF(N872="snížená",J872,0)</f>
        <v>0</v>
      </c>
      <c r="BG872" s="144">
        <f>IF(N872="zákl. přenesená",J872,0)</f>
        <v>0</v>
      </c>
      <c r="BH872" s="144">
        <f>IF(N872="sníž. přenesená",J872,0)</f>
        <v>0</v>
      </c>
      <c r="BI872" s="144">
        <f>IF(N872="nulová",J872,0)</f>
        <v>0</v>
      </c>
      <c r="BJ872" s="18" t="s">
        <v>81</v>
      </c>
      <c r="BK872" s="144">
        <f>ROUND(I872*H872,2)</f>
        <v>0</v>
      </c>
      <c r="BL872" s="18" t="s">
        <v>309</v>
      </c>
      <c r="BM872" s="143" t="s">
        <v>1545</v>
      </c>
    </row>
    <row r="873" spans="2:65" s="1" customFormat="1" ht="19.5">
      <c r="B873" s="33"/>
      <c r="D873" s="145" t="s">
        <v>189</v>
      </c>
      <c r="F873" s="146" t="s">
        <v>1546</v>
      </c>
      <c r="I873" s="147"/>
      <c r="L873" s="33"/>
      <c r="M873" s="148"/>
      <c r="T873" s="54"/>
      <c r="AT873" s="18" t="s">
        <v>189</v>
      </c>
      <c r="AU873" s="18" t="s">
        <v>83</v>
      </c>
    </row>
    <row r="874" spans="2:65" s="1" customFormat="1" ht="11.25">
      <c r="B874" s="33"/>
      <c r="D874" s="149" t="s">
        <v>191</v>
      </c>
      <c r="F874" s="150" t="s">
        <v>1547</v>
      </c>
      <c r="I874" s="147"/>
      <c r="L874" s="33"/>
      <c r="M874" s="148"/>
      <c r="T874" s="54"/>
      <c r="AT874" s="18" t="s">
        <v>191</v>
      </c>
      <c r="AU874" s="18" t="s">
        <v>83</v>
      </c>
    </row>
    <row r="875" spans="2:65" s="12" customFormat="1" ht="11.25">
      <c r="B875" s="151"/>
      <c r="D875" s="145" t="s">
        <v>193</v>
      </c>
      <c r="E875" s="152" t="s">
        <v>19</v>
      </c>
      <c r="F875" s="153" t="s">
        <v>1117</v>
      </c>
      <c r="H875" s="152" t="s">
        <v>19</v>
      </c>
      <c r="I875" s="154"/>
      <c r="L875" s="151"/>
      <c r="M875" s="155"/>
      <c r="T875" s="156"/>
      <c r="AT875" s="152" t="s">
        <v>193</v>
      </c>
      <c r="AU875" s="152" t="s">
        <v>83</v>
      </c>
      <c r="AV875" s="12" t="s">
        <v>81</v>
      </c>
      <c r="AW875" s="12" t="s">
        <v>35</v>
      </c>
      <c r="AX875" s="12" t="s">
        <v>73</v>
      </c>
      <c r="AY875" s="152" t="s">
        <v>180</v>
      </c>
    </row>
    <row r="876" spans="2:65" s="13" customFormat="1" ht="11.25">
      <c r="B876" s="157"/>
      <c r="D876" s="145" t="s">
        <v>193</v>
      </c>
      <c r="E876" s="158" t="s">
        <v>19</v>
      </c>
      <c r="F876" s="159" t="s">
        <v>1548</v>
      </c>
      <c r="H876" s="160">
        <v>32.4</v>
      </c>
      <c r="I876" s="161"/>
      <c r="L876" s="157"/>
      <c r="M876" s="162"/>
      <c r="T876" s="163"/>
      <c r="AT876" s="158" t="s">
        <v>193</v>
      </c>
      <c r="AU876" s="158" t="s">
        <v>83</v>
      </c>
      <c r="AV876" s="13" t="s">
        <v>83</v>
      </c>
      <c r="AW876" s="13" t="s">
        <v>35</v>
      </c>
      <c r="AX876" s="13" t="s">
        <v>81</v>
      </c>
      <c r="AY876" s="158" t="s">
        <v>180</v>
      </c>
    </row>
    <row r="877" spans="2:65" s="1" customFormat="1" ht="44.25" customHeight="1">
      <c r="B877" s="33"/>
      <c r="C877" s="171" t="s">
        <v>1036</v>
      </c>
      <c r="D877" s="171" t="s">
        <v>353</v>
      </c>
      <c r="E877" s="172" t="s">
        <v>762</v>
      </c>
      <c r="F877" s="173" t="s">
        <v>763</v>
      </c>
      <c r="G877" s="174" t="s">
        <v>257</v>
      </c>
      <c r="H877" s="175">
        <v>13.932</v>
      </c>
      <c r="I877" s="176"/>
      <c r="J877" s="177">
        <f>ROUND(I877*H877,2)</f>
        <v>0</v>
      </c>
      <c r="K877" s="173" t="s">
        <v>186</v>
      </c>
      <c r="L877" s="178"/>
      <c r="M877" s="179" t="s">
        <v>19</v>
      </c>
      <c r="N877" s="180" t="s">
        <v>44</v>
      </c>
      <c r="P877" s="141">
        <f>O877*H877</f>
        <v>0</v>
      </c>
      <c r="Q877" s="141">
        <v>3.0599999999999998E-3</v>
      </c>
      <c r="R877" s="141">
        <f>Q877*H877</f>
        <v>4.2631919999999997E-2</v>
      </c>
      <c r="S877" s="141">
        <v>0</v>
      </c>
      <c r="T877" s="142">
        <f>S877*H877</f>
        <v>0</v>
      </c>
      <c r="AR877" s="143" t="s">
        <v>466</v>
      </c>
      <c r="AT877" s="143" t="s">
        <v>353</v>
      </c>
      <c r="AU877" s="143" t="s">
        <v>83</v>
      </c>
      <c r="AY877" s="18" t="s">
        <v>180</v>
      </c>
      <c r="BE877" s="144">
        <f>IF(N877="základní",J877,0)</f>
        <v>0</v>
      </c>
      <c r="BF877" s="144">
        <f>IF(N877="snížená",J877,0)</f>
        <v>0</v>
      </c>
      <c r="BG877" s="144">
        <f>IF(N877="zákl. přenesená",J877,0)</f>
        <v>0</v>
      </c>
      <c r="BH877" s="144">
        <f>IF(N877="sníž. přenesená",J877,0)</f>
        <v>0</v>
      </c>
      <c r="BI877" s="144">
        <f>IF(N877="nulová",J877,0)</f>
        <v>0</v>
      </c>
      <c r="BJ877" s="18" t="s">
        <v>81</v>
      </c>
      <c r="BK877" s="144">
        <f>ROUND(I877*H877,2)</f>
        <v>0</v>
      </c>
      <c r="BL877" s="18" t="s">
        <v>309</v>
      </c>
      <c r="BM877" s="143" t="s">
        <v>1549</v>
      </c>
    </row>
    <row r="878" spans="2:65" s="1" customFormat="1" ht="29.25">
      <c r="B878" s="33"/>
      <c r="D878" s="145" t="s">
        <v>189</v>
      </c>
      <c r="F878" s="146" t="s">
        <v>763</v>
      </c>
      <c r="I878" s="147"/>
      <c r="L878" s="33"/>
      <c r="M878" s="148"/>
      <c r="T878" s="54"/>
      <c r="AT878" s="18" t="s">
        <v>189</v>
      </c>
      <c r="AU878" s="18" t="s">
        <v>83</v>
      </c>
    </row>
    <row r="879" spans="2:65" s="13" customFormat="1" ht="11.25">
      <c r="B879" s="157"/>
      <c r="D879" s="145" t="s">
        <v>193</v>
      </c>
      <c r="F879" s="159" t="s">
        <v>1550</v>
      </c>
      <c r="H879" s="160">
        <v>13.932</v>
      </c>
      <c r="I879" s="161"/>
      <c r="L879" s="157"/>
      <c r="M879" s="162"/>
      <c r="T879" s="163"/>
      <c r="AT879" s="158" t="s">
        <v>193</v>
      </c>
      <c r="AU879" s="158" t="s">
        <v>83</v>
      </c>
      <c r="AV879" s="13" t="s">
        <v>83</v>
      </c>
      <c r="AW879" s="13" t="s">
        <v>4</v>
      </c>
      <c r="AX879" s="13" t="s">
        <v>81</v>
      </c>
      <c r="AY879" s="158" t="s">
        <v>180</v>
      </c>
    </row>
    <row r="880" spans="2:65" s="1" customFormat="1" ht="24.2" customHeight="1">
      <c r="B880" s="33"/>
      <c r="C880" s="132" t="s">
        <v>1040</v>
      </c>
      <c r="D880" s="132" t="s">
        <v>182</v>
      </c>
      <c r="E880" s="133" t="s">
        <v>1551</v>
      </c>
      <c r="F880" s="134" t="s">
        <v>1552</v>
      </c>
      <c r="G880" s="135" t="s">
        <v>338</v>
      </c>
      <c r="H880" s="136">
        <v>32.4</v>
      </c>
      <c r="I880" s="137"/>
      <c r="J880" s="138">
        <f>ROUND(I880*H880,2)</f>
        <v>0</v>
      </c>
      <c r="K880" s="134" t="s">
        <v>186</v>
      </c>
      <c r="L880" s="33"/>
      <c r="M880" s="139" t="s">
        <v>19</v>
      </c>
      <c r="N880" s="140" t="s">
        <v>44</v>
      </c>
      <c r="P880" s="141">
        <f>O880*H880</f>
        <v>0</v>
      </c>
      <c r="Q880" s="141">
        <v>8.0000000000000007E-5</v>
      </c>
      <c r="R880" s="141">
        <f>Q880*H880</f>
        <v>2.5920000000000001E-3</v>
      </c>
      <c r="S880" s="141">
        <v>0</v>
      </c>
      <c r="T880" s="142">
        <f>S880*H880</f>
        <v>0</v>
      </c>
      <c r="AR880" s="143" t="s">
        <v>309</v>
      </c>
      <c r="AT880" s="143" t="s">
        <v>182</v>
      </c>
      <c r="AU880" s="143" t="s">
        <v>83</v>
      </c>
      <c r="AY880" s="18" t="s">
        <v>180</v>
      </c>
      <c r="BE880" s="144">
        <f>IF(N880="základní",J880,0)</f>
        <v>0</v>
      </c>
      <c r="BF880" s="144">
        <f>IF(N880="snížená",J880,0)</f>
        <v>0</v>
      </c>
      <c r="BG880" s="144">
        <f>IF(N880="zákl. přenesená",J880,0)</f>
        <v>0</v>
      </c>
      <c r="BH880" s="144">
        <f>IF(N880="sníž. přenesená",J880,0)</f>
        <v>0</v>
      </c>
      <c r="BI880" s="144">
        <f>IF(N880="nulová",J880,0)</f>
        <v>0</v>
      </c>
      <c r="BJ880" s="18" t="s">
        <v>81</v>
      </c>
      <c r="BK880" s="144">
        <f>ROUND(I880*H880,2)</f>
        <v>0</v>
      </c>
      <c r="BL880" s="18" t="s">
        <v>309</v>
      </c>
      <c r="BM880" s="143" t="s">
        <v>1553</v>
      </c>
    </row>
    <row r="881" spans="2:65" s="1" customFormat="1" ht="19.5">
      <c r="B881" s="33"/>
      <c r="D881" s="145" t="s">
        <v>189</v>
      </c>
      <c r="F881" s="146" t="s">
        <v>1554</v>
      </c>
      <c r="I881" s="147"/>
      <c r="L881" s="33"/>
      <c r="M881" s="148"/>
      <c r="T881" s="54"/>
      <c r="AT881" s="18" t="s">
        <v>189</v>
      </c>
      <c r="AU881" s="18" t="s">
        <v>83</v>
      </c>
    </row>
    <row r="882" spans="2:65" s="1" customFormat="1" ht="11.25">
      <c r="B882" s="33"/>
      <c r="D882" s="149" t="s">
        <v>191</v>
      </c>
      <c r="F882" s="150" t="s">
        <v>1555</v>
      </c>
      <c r="I882" s="147"/>
      <c r="L882" s="33"/>
      <c r="M882" s="148"/>
      <c r="T882" s="54"/>
      <c r="AT882" s="18" t="s">
        <v>191</v>
      </c>
      <c r="AU882" s="18" t="s">
        <v>83</v>
      </c>
    </row>
    <row r="883" spans="2:65" s="12" customFormat="1" ht="11.25">
      <c r="B883" s="151"/>
      <c r="D883" s="145" t="s">
        <v>193</v>
      </c>
      <c r="E883" s="152" t="s">
        <v>19</v>
      </c>
      <c r="F883" s="153" t="s">
        <v>1117</v>
      </c>
      <c r="H883" s="152" t="s">
        <v>19</v>
      </c>
      <c r="I883" s="154"/>
      <c r="L883" s="151"/>
      <c r="M883" s="155"/>
      <c r="T883" s="156"/>
      <c r="AT883" s="152" t="s">
        <v>193</v>
      </c>
      <c r="AU883" s="152" t="s">
        <v>83</v>
      </c>
      <c r="AV883" s="12" t="s">
        <v>81</v>
      </c>
      <c r="AW883" s="12" t="s">
        <v>35</v>
      </c>
      <c r="AX883" s="12" t="s">
        <v>73</v>
      </c>
      <c r="AY883" s="152" t="s">
        <v>180</v>
      </c>
    </row>
    <row r="884" spans="2:65" s="13" customFormat="1" ht="11.25">
      <c r="B884" s="157"/>
      <c r="D884" s="145" t="s">
        <v>193</v>
      </c>
      <c r="E884" s="158" t="s">
        <v>19</v>
      </c>
      <c r="F884" s="159" t="s">
        <v>1292</v>
      </c>
      <c r="H884" s="160">
        <v>32.4</v>
      </c>
      <c r="I884" s="161"/>
      <c r="L884" s="157"/>
      <c r="M884" s="162"/>
      <c r="T884" s="163"/>
      <c r="AT884" s="158" t="s">
        <v>193</v>
      </c>
      <c r="AU884" s="158" t="s">
        <v>83</v>
      </c>
      <c r="AV884" s="13" t="s">
        <v>83</v>
      </c>
      <c r="AW884" s="13" t="s">
        <v>35</v>
      </c>
      <c r="AX884" s="13" t="s">
        <v>81</v>
      </c>
      <c r="AY884" s="158" t="s">
        <v>180</v>
      </c>
    </row>
    <row r="885" spans="2:65" s="1" customFormat="1" ht="44.25" customHeight="1">
      <c r="B885" s="33"/>
      <c r="C885" s="171" t="s">
        <v>1044</v>
      </c>
      <c r="D885" s="171" t="s">
        <v>353</v>
      </c>
      <c r="E885" s="172" t="s">
        <v>762</v>
      </c>
      <c r="F885" s="173" t="s">
        <v>763</v>
      </c>
      <c r="G885" s="174" t="s">
        <v>257</v>
      </c>
      <c r="H885" s="175">
        <v>8.1</v>
      </c>
      <c r="I885" s="176"/>
      <c r="J885" s="177">
        <f>ROUND(I885*H885,2)</f>
        <v>0</v>
      </c>
      <c r="K885" s="173" t="s">
        <v>186</v>
      </c>
      <c r="L885" s="178"/>
      <c r="M885" s="179" t="s">
        <v>19</v>
      </c>
      <c r="N885" s="180" t="s">
        <v>44</v>
      </c>
      <c r="P885" s="141">
        <f>O885*H885</f>
        <v>0</v>
      </c>
      <c r="Q885" s="141">
        <v>3.0599999999999998E-3</v>
      </c>
      <c r="R885" s="141">
        <f>Q885*H885</f>
        <v>2.4785999999999996E-2</v>
      </c>
      <c r="S885" s="141">
        <v>0</v>
      </c>
      <c r="T885" s="142">
        <f>S885*H885</f>
        <v>0</v>
      </c>
      <c r="AR885" s="143" t="s">
        <v>466</v>
      </c>
      <c r="AT885" s="143" t="s">
        <v>353</v>
      </c>
      <c r="AU885" s="143" t="s">
        <v>83</v>
      </c>
      <c r="AY885" s="18" t="s">
        <v>180</v>
      </c>
      <c r="BE885" s="144">
        <f>IF(N885="základní",J885,0)</f>
        <v>0</v>
      </c>
      <c r="BF885" s="144">
        <f>IF(N885="snížená",J885,0)</f>
        <v>0</v>
      </c>
      <c r="BG885" s="144">
        <f>IF(N885="zákl. přenesená",J885,0)</f>
        <v>0</v>
      </c>
      <c r="BH885" s="144">
        <f>IF(N885="sníž. přenesená",J885,0)</f>
        <v>0</v>
      </c>
      <c r="BI885" s="144">
        <f>IF(N885="nulová",J885,0)</f>
        <v>0</v>
      </c>
      <c r="BJ885" s="18" t="s">
        <v>81</v>
      </c>
      <c r="BK885" s="144">
        <f>ROUND(I885*H885,2)</f>
        <v>0</v>
      </c>
      <c r="BL885" s="18" t="s">
        <v>309</v>
      </c>
      <c r="BM885" s="143" t="s">
        <v>1556</v>
      </c>
    </row>
    <row r="886" spans="2:65" s="1" customFormat="1" ht="29.25">
      <c r="B886" s="33"/>
      <c r="D886" s="145" t="s">
        <v>189</v>
      </c>
      <c r="F886" s="146" t="s">
        <v>763</v>
      </c>
      <c r="I886" s="147"/>
      <c r="L886" s="33"/>
      <c r="M886" s="148"/>
      <c r="T886" s="54"/>
      <c r="AT886" s="18" t="s">
        <v>189</v>
      </c>
      <c r="AU886" s="18" t="s">
        <v>83</v>
      </c>
    </row>
    <row r="887" spans="2:65" s="13" customFormat="1" ht="11.25">
      <c r="B887" s="157"/>
      <c r="D887" s="145" t="s">
        <v>193</v>
      </c>
      <c r="F887" s="159" t="s">
        <v>1557</v>
      </c>
      <c r="H887" s="160">
        <v>8.1</v>
      </c>
      <c r="I887" s="161"/>
      <c r="L887" s="157"/>
      <c r="M887" s="162"/>
      <c r="T887" s="163"/>
      <c r="AT887" s="158" t="s">
        <v>193</v>
      </c>
      <c r="AU887" s="158" t="s">
        <v>83</v>
      </c>
      <c r="AV887" s="13" t="s">
        <v>83</v>
      </c>
      <c r="AW887" s="13" t="s">
        <v>4</v>
      </c>
      <c r="AX887" s="13" t="s">
        <v>81</v>
      </c>
      <c r="AY887" s="158" t="s">
        <v>180</v>
      </c>
    </row>
    <row r="888" spans="2:65" s="1" customFormat="1" ht="33" customHeight="1">
      <c r="B888" s="33"/>
      <c r="C888" s="132" t="s">
        <v>1048</v>
      </c>
      <c r="D888" s="132" t="s">
        <v>182</v>
      </c>
      <c r="E888" s="133" t="s">
        <v>767</v>
      </c>
      <c r="F888" s="134" t="s">
        <v>768</v>
      </c>
      <c r="G888" s="135" t="s">
        <v>225</v>
      </c>
      <c r="H888" s="136">
        <v>3.1509999999999998</v>
      </c>
      <c r="I888" s="137"/>
      <c r="J888" s="138">
        <f>ROUND(I888*H888,2)</f>
        <v>0</v>
      </c>
      <c r="K888" s="134" t="s">
        <v>186</v>
      </c>
      <c r="L888" s="33"/>
      <c r="M888" s="139" t="s">
        <v>19</v>
      </c>
      <c r="N888" s="140" t="s">
        <v>44</v>
      </c>
      <c r="P888" s="141">
        <f>O888*H888</f>
        <v>0</v>
      </c>
      <c r="Q888" s="141">
        <v>0</v>
      </c>
      <c r="R888" s="141">
        <f>Q888*H888</f>
        <v>0</v>
      </c>
      <c r="S888" s="141">
        <v>0</v>
      </c>
      <c r="T888" s="142">
        <f>S888*H888</f>
        <v>0</v>
      </c>
      <c r="AR888" s="143" t="s">
        <v>309</v>
      </c>
      <c r="AT888" s="143" t="s">
        <v>182</v>
      </c>
      <c r="AU888" s="143" t="s">
        <v>83</v>
      </c>
      <c r="AY888" s="18" t="s">
        <v>180</v>
      </c>
      <c r="BE888" s="144">
        <f>IF(N888="základní",J888,0)</f>
        <v>0</v>
      </c>
      <c r="BF888" s="144">
        <f>IF(N888="snížená",J888,0)</f>
        <v>0</v>
      </c>
      <c r="BG888" s="144">
        <f>IF(N888="zákl. přenesená",J888,0)</f>
        <v>0</v>
      </c>
      <c r="BH888" s="144">
        <f>IF(N888="sníž. přenesená",J888,0)</f>
        <v>0</v>
      </c>
      <c r="BI888" s="144">
        <f>IF(N888="nulová",J888,0)</f>
        <v>0</v>
      </c>
      <c r="BJ888" s="18" t="s">
        <v>81</v>
      </c>
      <c r="BK888" s="144">
        <f>ROUND(I888*H888,2)</f>
        <v>0</v>
      </c>
      <c r="BL888" s="18" t="s">
        <v>309</v>
      </c>
      <c r="BM888" s="143" t="s">
        <v>769</v>
      </c>
    </row>
    <row r="889" spans="2:65" s="1" customFormat="1" ht="29.25">
      <c r="B889" s="33"/>
      <c r="D889" s="145" t="s">
        <v>189</v>
      </c>
      <c r="F889" s="146" t="s">
        <v>770</v>
      </c>
      <c r="I889" s="147"/>
      <c r="L889" s="33"/>
      <c r="M889" s="148"/>
      <c r="T889" s="54"/>
      <c r="AT889" s="18" t="s">
        <v>189</v>
      </c>
      <c r="AU889" s="18" t="s">
        <v>83</v>
      </c>
    </row>
    <row r="890" spans="2:65" s="1" customFormat="1" ht="11.25">
      <c r="B890" s="33"/>
      <c r="D890" s="149" t="s">
        <v>191</v>
      </c>
      <c r="F890" s="150" t="s">
        <v>771</v>
      </c>
      <c r="I890" s="147"/>
      <c r="L890" s="33"/>
      <c r="M890" s="148"/>
      <c r="T890" s="54"/>
      <c r="AT890" s="18" t="s">
        <v>191</v>
      </c>
      <c r="AU890" s="18" t="s">
        <v>83</v>
      </c>
    </row>
    <row r="891" spans="2:65" s="11" customFormat="1" ht="22.9" customHeight="1">
      <c r="B891" s="120"/>
      <c r="D891" s="121" t="s">
        <v>72</v>
      </c>
      <c r="E891" s="130" t="s">
        <v>772</v>
      </c>
      <c r="F891" s="130" t="s">
        <v>773</v>
      </c>
      <c r="I891" s="123"/>
      <c r="J891" s="131">
        <f>BK891</f>
        <v>0</v>
      </c>
      <c r="L891" s="120"/>
      <c r="M891" s="125"/>
      <c r="P891" s="126">
        <f>SUM(P892:P941)</f>
        <v>0</v>
      </c>
      <c r="R891" s="126">
        <f>SUM(R892:R941)</f>
        <v>2.58775464</v>
      </c>
      <c r="T891" s="127">
        <f>SUM(T892:T941)</f>
        <v>1.452888</v>
      </c>
      <c r="AR891" s="121" t="s">
        <v>83</v>
      </c>
      <c r="AT891" s="128" t="s">
        <v>72</v>
      </c>
      <c r="AU891" s="128" t="s">
        <v>81</v>
      </c>
      <c r="AY891" s="121" t="s">
        <v>180</v>
      </c>
      <c r="BK891" s="129">
        <f>SUM(BK892:BK941)</f>
        <v>0</v>
      </c>
    </row>
    <row r="892" spans="2:65" s="1" customFormat="1" ht="16.5" customHeight="1">
      <c r="B892" s="33"/>
      <c r="C892" s="132" t="s">
        <v>1052</v>
      </c>
      <c r="D892" s="132" t="s">
        <v>182</v>
      </c>
      <c r="E892" s="133" t="s">
        <v>775</v>
      </c>
      <c r="F892" s="134" t="s">
        <v>776</v>
      </c>
      <c r="G892" s="135" t="s">
        <v>257</v>
      </c>
      <c r="H892" s="136">
        <v>75.605000000000004</v>
      </c>
      <c r="I892" s="137"/>
      <c r="J892" s="138">
        <f>ROUND(I892*H892,2)</f>
        <v>0</v>
      </c>
      <c r="K892" s="134" t="s">
        <v>186</v>
      </c>
      <c r="L892" s="33"/>
      <c r="M892" s="139" t="s">
        <v>19</v>
      </c>
      <c r="N892" s="140" t="s">
        <v>44</v>
      </c>
      <c r="P892" s="141">
        <f>O892*H892</f>
        <v>0</v>
      </c>
      <c r="Q892" s="141">
        <v>2.9999999999999997E-4</v>
      </c>
      <c r="R892" s="141">
        <f>Q892*H892</f>
        <v>2.26815E-2</v>
      </c>
      <c r="S892" s="141">
        <v>0</v>
      </c>
      <c r="T892" s="142">
        <f>S892*H892</f>
        <v>0</v>
      </c>
      <c r="AR892" s="143" t="s">
        <v>309</v>
      </c>
      <c r="AT892" s="143" t="s">
        <v>182</v>
      </c>
      <c r="AU892" s="143" t="s">
        <v>83</v>
      </c>
      <c r="AY892" s="18" t="s">
        <v>180</v>
      </c>
      <c r="BE892" s="144">
        <f>IF(N892="základní",J892,0)</f>
        <v>0</v>
      </c>
      <c r="BF892" s="144">
        <f>IF(N892="snížená",J892,0)</f>
        <v>0</v>
      </c>
      <c r="BG892" s="144">
        <f>IF(N892="zákl. přenesená",J892,0)</f>
        <v>0</v>
      </c>
      <c r="BH892" s="144">
        <f>IF(N892="sníž. přenesená",J892,0)</f>
        <v>0</v>
      </c>
      <c r="BI892" s="144">
        <f>IF(N892="nulová",J892,0)</f>
        <v>0</v>
      </c>
      <c r="BJ892" s="18" t="s">
        <v>81</v>
      </c>
      <c r="BK892" s="144">
        <f>ROUND(I892*H892,2)</f>
        <v>0</v>
      </c>
      <c r="BL892" s="18" t="s">
        <v>309</v>
      </c>
      <c r="BM892" s="143" t="s">
        <v>777</v>
      </c>
    </row>
    <row r="893" spans="2:65" s="1" customFormat="1" ht="19.5">
      <c r="B893" s="33"/>
      <c r="D893" s="145" t="s">
        <v>189</v>
      </c>
      <c r="F893" s="146" t="s">
        <v>778</v>
      </c>
      <c r="I893" s="147"/>
      <c r="L893" s="33"/>
      <c r="M893" s="148"/>
      <c r="T893" s="54"/>
      <c r="AT893" s="18" t="s">
        <v>189</v>
      </c>
      <c r="AU893" s="18" t="s">
        <v>83</v>
      </c>
    </row>
    <row r="894" spans="2:65" s="1" customFormat="1" ht="11.25">
      <c r="B894" s="33"/>
      <c r="D894" s="149" t="s">
        <v>191</v>
      </c>
      <c r="F894" s="150" t="s">
        <v>779</v>
      </c>
      <c r="I894" s="147"/>
      <c r="L894" s="33"/>
      <c r="M894" s="148"/>
      <c r="T894" s="54"/>
      <c r="AT894" s="18" t="s">
        <v>191</v>
      </c>
      <c r="AU894" s="18" t="s">
        <v>83</v>
      </c>
    </row>
    <row r="895" spans="2:65" s="12" customFormat="1" ht="11.25">
      <c r="B895" s="151"/>
      <c r="D895" s="145" t="s">
        <v>193</v>
      </c>
      <c r="E895" s="152" t="s">
        <v>19</v>
      </c>
      <c r="F895" s="153" t="s">
        <v>1117</v>
      </c>
      <c r="H895" s="152" t="s">
        <v>19</v>
      </c>
      <c r="I895" s="154"/>
      <c r="L895" s="151"/>
      <c r="M895" s="155"/>
      <c r="T895" s="156"/>
      <c r="AT895" s="152" t="s">
        <v>193</v>
      </c>
      <c r="AU895" s="152" t="s">
        <v>83</v>
      </c>
      <c r="AV895" s="12" t="s">
        <v>81</v>
      </c>
      <c r="AW895" s="12" t="s">
        <v>35</v>
      </c>
      <c r="AX895" s="12" t="s">
        <v>73</v>
      </c>
      <c r="AY895" s="152" t="s">
        <v>180</v>
      </c>
    </row>
    <row r="896" spans="2:65" s="13" customFormat="1" ht="11.25">
      <c r="B896" s="157"/>
      <c r="D896" s="145" t="s">
        <v>193</v>
      </c>
      <c r="E896" s="158" t="s">
        <v>19</v>
      </c>
      <c r="F896" s="159" t="s">
        <v>1558</v>
      </c>
      <c r="H896" s="160">
        <v>87.72</v>
      </c>
      <c r="I896" s="161"/>
      <c r="L896" s="157"/>
      <c r="M896" s="162"/>
      <c r="T896" s="163"/>
      <c r="AT896" s="158" t="s">
        <v>193</v>
      </c>
      <c r="AU896" s="158" t="s">
        <v>83</v>
      </c>
      <c r="AV896" s="13" t="s">
        <v>83</v>
      </c>
      <c r="AW896" s="13" t="s">
        <v>35</v>
      </c>
      <c r="AX896" s="13" t="s">
        <v>73</v>
      </c>
      <c r="AY896" s="158" t="s">
        <v>180</v>
      </c>
    </row>
    <row r="897" spans="2:65" s="13" customFormat="1" ht="11.25">
      <c r="B897" s="157"/>
      <c r="D897" s="145" t="s">
        <v>193</v>
      </c>
      <c r="E897" s="158" t="s">
        <v>19</v>
      </c>
      <c r="F897" s="159" t="s">
        <v>1559</v>
      </c>
      <c r="H897" s="160">
        <v>14.36</v>
      </c>
      <c r="I897" s="161"/>
      <c r="L897" s="157"/>
      <c r="M897" s="162"/>
      <c r="T897" s="163"/>
      <c r="AT897" s="158" t="s">
        <v>193</v>
      </c>
      <c r="AU897" s="158" t="s">
        <v>83</v>
      </c>
      <c r="AV897" s="13" t="s">
        <v>83</v>
      </c>
      <c r="AW897" s="13" t="s">
        <v>35</v>
      </c>
      <c r="AX897" s="13" t="s">
        <v>73</v>
      </c>
      <c r="AY897" s="158" t="s">
        <v>180</v>
      </c>
    </row>
    <row r="898" spans="2:65" s="12" customFormat="1" ht="11.25">
      <c r="B898" s="151"/>
      <c r="D898" s="145" t="s">
        <v>193</v>
      </c>
      <c r="E898" s="152" t="s">
        <v>19</v>
      </c>
      <c r="F898" s="153" t="s">
        <v>299</v>
      </c>
      <c r="H898" s="152" t="s">
        <v>19</v>
      </c>
      <c r="I898" s="154"/>
      <c r="L898" s="151"/>
      <c r="M898" s="155"/>
      <c r="T898" s="156"/>
      <c r="AT898" s="152" t="s">
        <v>193</v>
      </c>
      <c r="AU898" s="152" t="s">
        <v>83</v>
      </c>
      <c r="AV898" s="12" t="s">
        <v>81</v>
      </c>
      <c r="AW898" s="12" t="s">
        <v>35</v>
      </c>
      <c r="AX898" s="12" t="s">
        <v>73</v>
      </c>
      <c r="AY898" s="152" t="s">
        <v>180</v>
      </c>
    </row>
    <row r="899" spans="2:65" s="13" customFormat="1" ht="11.25">
      <c r="B899" s="157"/>
      <c r="D899" s="145" t="s">
        <v>193</v>
      </c>
      <c r="E899" s="158" t="s">
        <v>19</v>
      </c>
      <c r="F899" s="159" t="s">
        <v>1560</v>
      </c>
      <c r="H899" s="160">
        <v>-21.3</v>
      </c>
      <c r="I899" s="161"/>
      <c r="L899" s="157"/>
      <c r="M899" s="162"/>
      <c r="T899" s="163"/>
      <c r="AT899" s="158" t="s">
        <v>193</v>
      </c>
      <c r="AU899" s="158" t="s">
        <v>83</v>
      </c>
      <c r="AV899" s="13" t="s">
        <v>83</v>
      </c>
      <c r="AW899" s="13" t="s">
        <v>35</v>
      </c>
      <c r="AX899" s="13" t="s">
        <v>73</v>
      </c>
      <c r="AY899" s="158" t="s">
        <v>180</v>
      </c>
    </row>
    <row r="900" spans="2:65" s="13" customFormat="1" ht="11.25">
      <c r="B900" s="157"/>
      <c r="D900" s="145" t="s">
        <v>193</v>
      </c>
      <c r="E900" s="158" t="s">
        <v>19</v>
      </c>
      <c r="F900" s="159" t="s">
        <v>1561</v>
      </c>
      <c r="H900" s="160">
        <v>-5.1749999999999998</v>
      </c>
      <c r="I900" s="161"/>
      <c r="L900" s="157"/>
      <c r="M900" s="162"/>
      <c r="T900" s="163"/>
      <c r="AT900" s="158" t="s">
        <v>193</v>
      </c>
      <c r="AU900" s="158" t="s">
        <v>83</v>
      </c>
      <c r="AV900" s="13" t="s">
        <v>83</v>
      </c>
      <c r="AW900" s="13" t="s">
        <v>35</v>
      </c>
      <c r="AX900" s="13" t="s">
        <v>73</v>
      </c>
      <c r="AY900" s="158" t="s">
        <v>180</v>
      </c>
    </row>
    <row r="901" spans="2:65" s="14" customFormat="1" ht="11.25">
      <c r="B901" s="164"/>
      <c r="D901" s="145" t="s">
        <v>193</v>
      </c>
      <c r="E901" s="165" t="s">
        <v>19</v>
      </c>
      <c r="F901" s="166" t="s">
        <v>264</v>
      </c>
      <c r="H901" s="167">
        <v>75.605000000000004</v>
      </c>
      <c r="I901" s="168"/>
      <c r="L901" s="164"/>
      <c r="M901" s="169"/>
      <c r="T901" s="170"/>
      <c r="AT901" s="165" t="s">
        <v>193</v>
      </c>
      <c r="AU901" s="165" t="s">
        <v>83</v>
      </c>
      <c r="AV901" s="14" t="s">
        <v>187</v>
      </c>
      <c r="AW901" s="14" t="s">
        <v>35</v>
      </c>
      <c r="AX901" s="14" t="s">
        <v>81</v>
      </c>
      <c r="AY901" s="165" t="s">
        <v>180</v>
      </c>
    </row>
    <row r="902" spans="2:65" s="1" customFormat="1" ht="24.2" customHeight="1">
      <c r="B902" s="33"/>
      <c r="C902" s="132" t="s">
        <v>1059</v>
      </c>
      <c r="D902" s="132" t="s">
        <v>182</v>
      </c>
      <c r="E902" s="133" t="s">
        <v>784</v>
      </c>
      <c r="F902" s="134" t="s">
        <v>785</v>
      </c>
      <c r="G902" s="135" t="s">
        <v>257</v>
      </c>
      <c r="H902" s="136">
        <v>75.605000000000004</v>
      </c>
      <c r="I902" s="137"/>
      <c r="J902" s="138">
        <f>ROUND(I902*H902,2)</f>
        <v>0</v>
      </c>
      <c r="K902" s="134" t="s">
        <v>186</v>
      </c>
      <c r="L902" s="33"/>
      <c r="M902" s="139" t="s">
        <v>19</v>
      </c>
      <c r="N902" s="140" t="s">
        <v>44</v>
      </c>
      <c r="P902" s="141">
        <f>O902*H902</f>
        <v>0</v>
      </c>
      <c r="Q902" s="141">
        <v>1.5E-3</v>
      </c>
      <c r="R902" s="141">
        <f>Q902*H902</f>
        <v>0.11340750000000001</v>
      </c>
      <c r="S902" s="141">
        <v>0</v>
      </c>
      <c r="T902" s="142">
        <f>S902*H902</f>
        <v>0</v>
      </c>
      <c r="AR902" s="143" t="s">
        <v>309</v>
      </c>
      <c r="AT902" s="143" t="s">
        <v>182</v>
      </c>
      <c r="AU902" s="143" t="s">
        <v>83</v>
      </c>
      <c r="AY902" s="18" t="s">
        <v>180</v>
      </c>
      <c r="BE902" s="144">
        <f>IF(N902="základní",J902,0)</f>
        <v>0</v>
      </c>
      <c r="BF902" s="144">
        <f>IF(N902="snížená",J902,0)</f>
        <v>0</v>
      </c>
      <c r="BG902" s="144">
        <f>IF(N902="zákl. přenesená",J902,0)</f>
        <v>0</v>
      </c>
      <c r="BH902" s="144">
        <f>IF(N902="sníž. přenesená",J902,0)</f>
        <v>0</v>
      </c>
      <c r="BI902" s="144">
        <f>IF(N902="nulová",J902,0)</f>
        <v>0</v>
      </c>
      <c r="BJ902" s="18" t="s">
        <v>81</v>
      </c>
      <c r="BK902" s="144">
        <f>ROUND(I902*H902,2)</f>
        <v>0</v>
      </c>
      <c r="BL902" s="18" t="s">
        <v>309</v>
      </c>
      <c r="BM902" s="143" t="s">
        <v>786</v>
      </c>
    </row>
    <row r="903" spans="2:65" s="1" customFormat="1" ht="19.5">
      <c r="B903" s="33"/>
      <c r="D903" s="145" t="s">
        <v>189</v>
      </c>
      <c r="F903" s="146" t="s">
        <v>787</v>
      </c>
      <c r="I903" s="147"/>
      <c r="L903" s="33"/>
      <c r="M903" s="148"/>
      <c r="T903" s="54"/>
      <c r="AT903" s="18" t="s">
        <v>189</v>
      </c>
      <c r="AU903" s="18" t="s">
        <v>83</v>
      </c>
    </row>
    <row r="904" spans="2:65" s="1" customFormat="1" ht="11.25">
      <c r="B904" s="33"/>
      <c r="D904" s="149" t="s">
        <v>191</v>
      </c>
      <c r="F904" s="150" t="s">
        <v>788</v>
      </c>
      <c r="I904" s="147"/>
      <c r="L904" s="33"/>
      <c r="M904" s="148"/>
      <c r="T904" s="54"/>
      <c r="AT904" s="18" t="s">
        <v>191</v>
      </c>
      <c r="AU904" s="18" t="s">
        <v>83</v>
      </c>
    </row>
    <row r="905" spans="2:65" s="1" customFormat="1" ht="16.5" customHeight="1">
      <c r="B905" s="33"/>
      <c r="C905" s="132" t="s">
        <v>1065</v>
      </c>
      <c r="D905" s="132" t="s">
        <v>182</v>
      </c>
      <c r="E905" s="133" t="s">
        <v>790</v>
      </c>
      <c r="F905" s="134" t="s">
        <v>791</v>
      </c>
      <c r="G905" s="135" t="s">
        <v>257</v>
      </c>
      <c r="H905" s="136">
        <v>75.605000000000004</v>
      </c>
      <c r="I905" s="137"/>
      <c r="J905" s="138">
        <f>ROUND(I905*H905,2)</f>
        <v>0</v>
      </c>
      <c r="K905" s="134" t="s">
        <v>186</v>
      </c>
      <c r="L905" s="33"/>
      <c r="M905" s="139" t="s">
        <v>19</v>
      </c>
      <c r="N905" s="140" t="s">
        <v>44</v>
      </c>
      <c r="P905" s="141">
        <f>O905*H905</f>
        <v>0</v>
      </c>
      <c r="Q905" s="141">
        <v>4.4999999999999997E-3</v>
      </c>
      <c r="R905" s="141">
        <f>Q905*H905</f>
        <v>0.34022249999999998</v>
      </c>
      <c r="S905" s="141">
        <v>0</v>
      </c>
      <c r="T905" s="142">
        <f>S905*H905</f>
        <v>0</v>
      </c>
      <c r="AR905" s="143" t="s">
        <v>309</v>
      </c>
      <c r="AT905" s="143" t="s">
        <v>182</v>
      </c>
      <c r="AU905" s="143" t="s">
        <v>83</v>
      </c>
      <c r="AY905" s="18" t="s">
        <v>180</v>
      </c>
      <c r="BE905" s="144">
        <f>IF(N905="základní",J905,0)</f>
        <v>0</v>
      </c>
      <c r="BF905" s="144">
        <f>IF(N905="snížená",J905,0)</f>
        <v>0</v>
      </c>
      <c r="BG905" s="144">
        <f>IF(N905="zákl. přenesená",J905,0)</f>
        <v>0</v>
      </c>
      <c r="BH905" s="144">
        <f>IF(N905="sníž. přenesená",J905,0)</f>
        <v>0</v>
      </c>
      <c r="BI905" s="144">
        <f>IF(N905="nulová",J905,0)</f>
        <v>0</v>
      </c>
      <c r="BJ905" s="18" t="s">
        <v>81</v>
      </c>
      <c r="BK905" s="144">
        <f>ROUND(I905*H905,2)</f>
        <v>0</v>
      </c>
      <c r="BL905" s="18" t="s">
        <v>309</v>
      </c>
      <c r="BM905" s="143" t="s">
        <v>792</v>
      </c>
    </row>
    <row r="906" spans="2:65" s="1" customFormat="1" ht="19.5">
      <c r="B906" s="33"/>
      <c r="D906" s="145" t="s">
        <v>189</v>
      </c>
      <c r="F906" s="146" t="s">
        <v>793</v>
      </c>
      <c r="I906" s="147"/>
      <c r="L906" s="33"/>
      <c r="M906" s="148"/>
      <c r="T906" s="54"/>
      <c r="AT906" s="18" t="s">
        <v>189</v>
      </c>
      <c r="AU906" s="18" t="s">
        <v>83</v>
      </c>
    </row>
    <row r="907" spans="2:65" s="1" customFormat="1" ht="11.25">
      <c r="B907" s="33"/>
      <c r="D907" s="149" t="s">
        <v>191</v>
      </c>
      <c r="F907" s="150" t="s">
        <v>794</v>
      </c>
      <c r="I907" s="147"/>
      <c r="L907" s="33"/>
      <c r="M907" s="148"/>
      <c r="T907" s="54"/>
      <c r="AT907" s="18" t="s">
        <v>191</v>
      </c>
      <c r="AU907" s="18" t="s">
        <v>83</v>
      </c>
    </row>
    <row r="908" spans="2:65" s="1" customFormat="1" ht="33" customHeight="1">
      <c r="B908" s="33"/>
      <c r="C908" s="132" t="s">
        <v>1070</v>
      </c>
      <c r="D908" s="132" t="s">
        <v>182</v>
      </c>
      <c r="E908" s="133" t="s">
        <v>796</v>
      </c>
      <c r="F908" s="134" t="s">
        <v>797</v>
      </c>
      <c r="G908" s="135" t="s">
        <v>257</v>
      </c>
      <c r="H908" s="136">
        <v>75.605000000000004</v>
      </c>
      <c r="I908" s="137"/>
      <c r="J908" s="138">
        <f>ROUND(I908*H908,2)</f>
        <v>0</v>
      </c>
      <c r="K908" s="134" t="s">
        <v>186</v>
      </c>
      <c r="L908" s="33"/>
      <c r="M908" s="139" t="s">
        <v>19</v>
      </c>
      <c r="N908" s="140" t="s">
        <v>44</v>
      </c>
      <c r="P908" s="141">
        <f>O908*H908</f>
        <v>0</v>
      </c>
      <c r="Q908" s="141">
        <v>6.0000000000000001E-3</v>
      </c>
      <c r="R908" s="141">
        <f>Q908*H908</f>
        <v>0.45363000000000003</v>
      </c>
      <c r="S908" s="141">
        <v>0</v>
      </c>
      <c r="T908" s="142">
        <f>S908*H908</f>
        <v>0</v>
      </c>
      <c r="AR908" s="143" t="s">
        <v>309</v>
      </c>
      <c r="AT908" s="143" t="s">
        <v>182</v>
      </c>
      <c r="AU908" s="143" t="s">
        <v>83</v>
      </c>
      <c r="AY908" s="18" t="s">
        <v>180</v>
      </c>
      <c r="BE908" s="144">
        <f>IF(N908="základní",J908,0)</f>
        <v>0</v>
      </c>
      <c r="BF908" s="144">
        <f>IF(N908="snížená",J908,0)</f>
        <v>0</v>
      </c>
      <c r="BG908" s="144">
        <f>IF(N908="zákl. přenesená",J908,0)</f>
        <v>0</v>
      </c>
      <c r="BH908" s="144">
        <f>IF(N908="sníž. přenesená",J908,0)</f>
        <v>0</v>
      </c>
      <c r="BI908" s="144">
        <f>IF(N908="nulová",J908,0)</f>
        <v>0</v>
      </c>
      <c r="BJ908" s="18" t="s">
        <v>81</v>
      </c>
      <c r="BK908" s="144">
        <f>ROUND(I908*H908,2)</f>
        <v>0</v>
      </c>
      <c r="BL908" s="18" t="s">
        <v>309</v>
      </c>
      <c r="BM908" s="143" t="s">
        <v>798</v>
      </c>
    </row>
    <row r="909" spans="2:65" s="1" customFormat="1" ht="19.5">
      <c r="B909" s="33"/>
      <c r="D909" s="145" t="s">
        <v>189</v>
      </c>
      <c r="F909" s="146" t="s">
        <v>799</v>
      </c>
      <c r="I909" s="147"/>
      <c r="L909" s="33"/>
      <c r="M909" s="148"/>
      <c r="T909" s="54"/>
      <c r="AT909" s="18" t="s">
        <v>189</v>
      </c>
      <c r="AU909" s="18" t="s">
        <v>83</v>
      </c>
    </row>
    <row r="910" spans="2:65" s="1" customFormat="1" ht="11.25">
      <c r="B910" s="33"/>
      <c r="D910" s="149" t="s">
        <v>191</v>
      </c>
      <c r="F910" s="150" t="s">
        <v>800</v>
      </c>
      <c r="I910" s="147"/>
      <c r="L910" s="33"/>
      <c r="M910" s="148"/>
      <c r="T910" s="54"/>
      <c r="AT910" s="18" t="s">
        <v>191</v>
      </c>
      <c r="AU910" s="18" t="s">
        <v>83</v>
      </c>
    </row>
    <row r="911" spans="2:65" s="1" customFormat="1" ht="19.5">
      <c r="B911" s="33"/>
      <c r="D911" s="145" t="s">
        <v>477</v>
      </c>
      <c r="F911" s="181" t="s">
        <v>801</v>
      </c>
      <c r="I911" s="147"/>
      <c r="L911" s="33"/>
      <c r="M911" s="148"/>
      <c r="T911" s="54"/>
      <c r="AT911" s="18" t="s">
        <v>477</v>
      </c>
      <c r="AU911" s="18" t="s">
        <v>83</v>
      </c>
    </row>
    <row r="912" spans="2:65" s="1" customFormat="1" ht="24.2" customHeight="1">
      <c r="B912" s="33"/>
      <c r="C912" s="171" t="s">
        <v>1562</v>
      </c>
      <c r="D912" s="171" t="s">
        <v>353</v>
      </c>
      <c r="E912" s="172" t="s">
        <v>803</v>
      </c>
      <c r="F912" s="173" t="s">
        <v>804</v>
      </c>
      <c r="G912" s="174" t="s">
        <v>257</v>
      </c>
      <c r="H912" s="175">
        <v>86.945999999999998</v>
      </c>
      <c r="I912" s="176"/>
      <c r="J912" s="177">
        <f>ROUND(I912*H912,2)</f>
        <v>0</v>
      </c>
      <c r="K912" s="173" t="s">
        <v>186</v>
      </c>
      <c r="L912" s="178"/>
      <c r="M912" s="179" t="s">
        <v>19</v>
      </c>
      <c r="N912" s="180" t="s">
        <v>44</v>
      </c>
      <c r="P912" s="141">
        <f>O912*H912</f>
        <v>0</v>
      </c>
      <c r="Q912" s="141">
        <v>1.8409999999999999E-2</v>
      </c>
      <c r="R912" s="141">
        <f>Q912*H912</f>
        <v>1.60067586</v>
      </c>
      <c r="S912" s="141">
        <v>0</v>
      </c>
      <c r="T912" s="142">
        <f>S912*H912</f>
        <v>0</v>
      </c>
      <c r="AR912" s="143" t="s">
        <v>466</v>
      </c>
      <c r="AT912" s="143" t="s">
        <v>353</v>
      </c>
      <c r="AU912" s="143" t="s">
        <v>83</v>
      </c>
      <c r="AY912" s="18" t="s">
        <v>180</v>
      </c>
      <c r="BE912" s="144">
        <f>IF(N912="základní",J912,0)</f>
        <v>0</v>
      </c>
      <c r="BF912" s="144">
        <f>IF(N912="snížená",J912,0)</f>
        <v>0</v>
      </c>
      <c r="BG912" s="144">
        <f>IF(N912="zákl. přenesená",J912,0)</f>
        <v>0</v>
      </c>
      <c r="BH912" s="144">
        <f>IF(N912="sníž. přenesená",J912,0)</f>
        <v>0</v>
      </c>
      <c r="BI912" s="144">
        <f>IF(N912="nulová",J912,0)</f>
        <v>0</v>
      </c>
      <c r="BJ912" s="18" t="s">
        <v>81</v>
      </c>
      <c r="BK912" s="144">
        <f>ROUND(I912*H912,2)</f>
        <v>0</v>
      </c>
      <c r="BL912" s="18" t="s">
        <v>309</v>
      </c>
      <c r="BM912" s="143" t="s">
        <v>805</v>
      </c>
    </row>
    <row r="913" spans="2:65" s="1" customFormat="1" ht="19.5">
      <c r="B913" s="33"/>
      <c r="D913" s="145" t="s">
        <v>189</v>
      </c>
      <c r="F913" s="146" t="s">
        <v>804</v>
      </c>
      <c r="I913" s="147"/>
      <c r="L913" s="33"/>
      <c r="M913" s="148"/>
      <c r="T913" s="54"/>
      <c r="AT913" s="18" t="s">
        <v>189</v>
      </c>
      <c r="AU913" s="18" t="s">
        <v>83</v>
      </c>
    </row>
    <row r="914" spans="2:65" s="13" customFormat="1" ht="11.25">
      <c r="B914" s="157"/>
      <c r="D914" s="145" t="s">
        <v>193</v>
      </c>
      <c r="F914" s="159" t="s">
        <v>1563</v>
      </c>
      <c r="H914" s="160">
        <v>86.945999999999998</v>
      </c>
      <c r="I914" s="161"/>
      <c r="L914" s="157"/>
      <c r="M914" s="162"/>
      <c r="T914" s="163"/>
      <c r="AT914" s="158" t="s">
        <v>193</v>
      </c>
      <c r="AU914" s="158" t="s">
        <v>83</v>
      </c>
      <c r="AV914" s="13" t="s">
        <v>83</v>
      </c>
      <c r="AW914" s="13" t="s">
        <v>4</v>
      </c>
      <c r="AX914" s="13" t="s">
        <v>81</v>
      </c>
      <c r="AY914" s="158" t="s">
        <v>180</v>
      </c>
    </row>
    <row r="915" spans="2:65" s="1" customFormat="1" ht="24.2" customHeight="1">
      <c r="B915" s="33"/>
      <c r="C915" s="132" t="s">
        <v>1564</v>
      </c>
      <c r="D915" s="132" t="s">
        <v>182</v>
      </c>
      <c r="E915" s="133" t="s">
        <v>808</v>
      </c>
      <c r="F915" s="134" t="s">
        <v>809</v>
      </c>
      <c r="G915" s="135" t="s">
        <v>257</v>
      </c>
      <c r="H915" s="136">
        <v>53.414999999999999</v>
      </c>
      <c r="I915" s="137"/>
      <c r="J915" s="138">
        <f>ROUND(I915*H915,2)</f>
        <v>0</v>
      </c>
      <c r="K915" s="134" t="s">
        <v>186</v>
      </c>
      <c r="L915" s="33"/>
      <c r="M915" s="139" t="s">
        <v>19</v>
      </c>
      <c r="N915" s="140" t="s">
        <v>44</v>
      </c>
      <c r="P915" s="141">
        <f>O915*H915</f>
        <v>0</v>
      </c>
      <c r="Q915" s="141">
        <v>0</v>
      </c>
      <c r="R915" s="141">
        <f>Q915*H915</f>
        <v>0</v>
      </c>
      <c r="S915" s="141">
        <v>2.7199999999999998E-2</v>
      </c>
      <c r="T915" s="142">
        <f>S915*H915</f>
        <v>1.452888</v>
      </c>
      <c r="AR915" s="143" t="s">
        <v>309</v>
      </c>
      <c r="AT915" s="143" t="s">
        <v>182</v>
      </c>
      <c r="AU915" s="143" t="s">
        <v>83</v>
      </c>
      <c r="AY915" s="18" t="s">
        <v>180</v>
      </c>
      <c r="BE915" s="144">
        <f>IF(N915="základní",J915,0)</f>
        <v>0</v>
      </c>
      <c r="BF915" s="144">
        <f>IF(N915="snížená",J915,0)</f>
        <v>0</v>
      </c>
      <c r="BG915" s="144">
        <f>IF(N915="zákl. přenesená",J915,0)</f>
        <v>0</v>
      </c>
      <c r="BH915" s="144">
        <f>IF(N915="sníž. přenesená",J915,0)</f>
        <v>0</v>
      </c>
      <c r="BI915" s="144">
        <f>IF(N915="nulová",J915,0)</f>
        <v>0</v>
      </c>
      <c r="BJ915" s="18" t="s">
        <v>81</v>
      </c>
      <c r="BK915" s="144">
        <f>ROUND(I915*H915,2)</f>
        <v>0</v>
      </c>
      <c r="BL915" s="18" t="s">
        <v>309</v>
      </c>
      <c r="BM915" s="143" t="s">
        <v>810</v>
      </c>
    </row>
    <row r="916" spans="2:65" s="1" customFormat="1" ht="11.25">
      <c r="B916" s="33"/>
      <c r="D916" s="145" t="s">
        <v>189</v>
      </c>
      <c r="F916" s="146" t="s">
        <v>811</v>
      </c>
      <c r="I916" s="147"/>
      <c r="L916" s="33"/>
      <c r="M916" s="148"/>
      <c r="T916" s="54"/>
      <c r="AT916" s="18" t="s">
        <v>189</v>
      </c>
      <c r="AU916" s="18" t="s">
        <v>83</v>
      </c>
    </row>
    <row r="917" spans="2:65" s="1" customFormat="1" ht="11.25">
      <c r="B917" s="33"/>
      <c r="D917" s="149" t="s">
        <v>191</v>
      </c>
      <c r="F917" s="150" t="s">
        <v>812</v>
      </c>
      <c r="I917" s="147"/>
      <c r="L917" s="33"/>
      <c r="M917" s="148"/>
      <c r="T917" s="54"/>
      <c r="AT917" s="18" t="s">
        <v>191</v>
      </c>
      <c r="AU917" s="18" t="s">
        <v>83</v>
      </c>
    </row>
    <row r="918" spans="2:65" s="12" customFormat="1" ht="11.25">
      <c r="B918" s="151"/>
      <c r="D918" s="145" t="s">
        <v>193</v>
      </c>
      <c r="E918" s="152" t="s">
        <v>19</v>
      </c>
      <c r="F918" s="153" t="s">
        <v>1117</v>
      </c>
      <c r="H918" s="152" t="s">
        <v>19</v>
      </c>
      <c r="I918" s="154"/>
      <c r="L918" s="151"/>
      <c r="M918" s="155"/>
      <c r="T918" s="156"/>
      <c r="AT918" s="152" t="s">
        <v>193</v>
      </c>
      <c r="AU918" s="152" t="s">
        <v>83</v>
      </c>
      <c r="AV918" s="12" t="s">
        <v>81</v>
      </c>
      <c r="AW918" s="12" t="s">
        <v>35</v>
      </c>
      <c r="AX918" s="12" t="s">
        <v>73</v>
      </c>
      <c r="AY918" s="152" t="s">
        <v>180</v>
      </c>
    </row>
    <row r="919" spans="2:65" s="12" customFormat="1" ht="11.25">
      <c r="B919" s="151"/>
      <c r="D919" s="145" t="s">
        <v>193</v>
      </c>
      <c r="E919" s="152" t="s">
        <v>19</v>
      </c>
      <c r="F919" s="153" t="s">
        <v>813</v>
      </c>
      <c r="H919" s="152" t="s">
        <v>19</v>
      </c>
      <c r="I919" s="154"/>
      <c r="L919" s="151"/>
      <c r="M919" s="155"/>
      <c r="T919" s="156"/>
      <c r="AT919" s="152" t="s">
        <v>193</v>
      </c>
      <c r="AU919" s="152" t="s">
        <v>83</v>
      </c>
      <c r="AV919" s="12" t="s">
        <v>81</v>
      </c>
      <c r="AW919" s="12" t="s">
        <v>35</v>
      </c>
      <c r="AX919" s="12" t="s">
        <v>73</v>
      </c>
      <c r="AY919" s="152" t="s">
        <v>180</v>
      </c>
    </row>
    <row r="920" spans="2:65" s="13" customFormat="1" ht="11.25">
      <c r="B920" s="157"/>
      <c r="D920" s="145" t="s">
        <v>193</v>
      </c>
      <c r="E920" s="158" t="s">
        <v>19</v>
      </c>
      <c r="F920" s="159" t="s">
        <v>1565</v>
      </c>
      <c r="H920" s="160">
        <v>20.355</v>
      </c>
      <c r="I920" s="161"/>
      <c r="L920" s="157"/>
      <c r="M920" s="162"/>
      <c r="T920" s="163"/>
      <c r="AT920" s="158" t="s">
        <v>193</v>
      </c>
      <c r="AU920" s="158" t="s">
        <v>83</v>
      </c>
      <c r="AV920" s="13" t="s">
        <v>83</v>
      </c>
      <c r="AW920" s="13" t="s">
        <v>35</v>
      </c>
      <c r="AX920" s="13" t="s">
        <v>73</v>
      </c>
      <c r="AY920" s="158" t="s">
        <v>180</v>
      </c>
    </row>
    <row r="921" spans="2:65" s="13" customFormat="1" ht="11.25">
      <c r="B921" s="157"/>
      <c r="D921" s="145" t="s">
        <v>193</v>
      </c>
      <c r="E921" s="158" t="s">
        <v>19</v>
      </c>
      <c r="F921" s="159" t="s">
        <v>1566</v>
      </c>
      <c r="H921" s="160">
        <v>33.06</v>
      </c>
      <c r="I921" s="161"/>
      <c r="L921" s="157"/>
      <c r="M921" s="162"/>
      <c r="T921" s="163"/>
      <c r="AT921" s="158" t="s">
        <v>193</v>
      </c>
      <c r="AU921" s="158" t="s">
        <v>83</v>
      </c>
      <c r="AV921" s="13" t="s">
        <v>83</v>
      </c>
      <c r="AW921" s="13" t="s">
        <v>35</v>
      </c>
      <c r="AX921" s="13" t="s">
        <v>73</v>
      </c>
      <c r="AY921" s="158" t="s">
        <v>180</v>
      </c>
    </row>
    <row r="922" spans="2:65" s="14" customFormat="1" ht="11.25">
      <c r="B922" s="164"/>
      <c r="D922" s="145" t="s">
        <v>193</v>
      </c>
      <c r="E922" s="165" t="s">
        <v>19</v>
      </c>
      <c r="F922" s="166" t="s">
        <v>264</v>
      </c>
      <c r="H922" s="167">
        <v>53.414999999999999</v>
      </c>
      <c r="I922" s="168"/>
      <c r="L922" s="164"/>
      <c r="M922" s="169"/>
      <c r="T922" s="170"/>
      <c r="AT922" s="165" t="s">
        <v>193</v>
      </c>
      <c r="AU922" s="165" t="s">
        <v>83</v>
      </c>
      <c r="AV922" s="14" t="s">
        <v>187</v>
      </c>
      <c r="AW922" s="14" t="s">
        <v>35</v>
      </c>
      <c r="AX922" s="14" t="s">
        <v>81</v>
      </c>
      <c r="AY922" s="165" t="s">
        <v>180</v>
      </c>
    </row>
    <row r="923" spans="2:65" s="1" customFormat="1" ht="24.2" customHeight="1">
      <c r="B923" s="33"/>
      <c r="C923" s="132" t="s">
        <v>1567</v>
      </c>
      <c r="D923" s="132" t="s">
        <v>182</v>
      </c>
      <c r="E923" s="133" t="s">
        <v>1568</v>
      </c>
      <c r="F923" s="134" t="s">
        <v>1569</v>
      </c>
      <c r="G923" s="135" t="s">
        <v>338</v>
      </c>
      <c r="H923" s="136">
        <v>6.9</v>
      </c>
      <c r="I923" s="137"/>
      <c r="J923" s="138">
        <f>ROUND(I923*H923,2)</f>
        <v>0</v>
      </c>
      <c r="K923" s="134" t="s">
        <v>186</v>
      </c>
      <c r="L923" s="33"/>
      <c r="M923" s="139" t="s">
        <v>19</v>
      </c>
      <c r="N923" s="140" t="s">
        <v>44</v>
      </c>
      <c r="P923" s="141">
        <f>O923*H923</f>
        <v>0</v>
      </c>
      <c r="Q923" s="141">
        <v>9.5E-4</v>
      </c>
      <c r="R923" s="141">
        <f>Q923*H923</f>
        <v>6.5550000000000001E-3</v>
      </c>
      <c r="S923" s="141">
        <v>0</v>
      </c>
      <c r="T923" s="142">
        <f>S923*H923</f>
        <v>0</v>
      </c>
      <c r="AR923" s="143" t="s">
        <v>309</v>
      </c>
      <c r="AT923" s="143" t="s">
        <v>182</v>
      </c>
      <c r="AU923" s="143" t="s">
        <v>83</v>
      </c>
      <c r="AY923" s="18" t="s">
        <v>180</v>
      </c>
      <c r="BE923" s="144">
        <f>IF(N923="základní",J923,0)</f>
        <v>0</v>
      </c>
      <c r="BF923" s="144">
        <f>IF(N923="snížená",J923,0)</f>
        <v>0</v>
      </c>
      <c r="BG923" s="144">
        <f>IF(N923="zákl. přenesená",J923,0)</f>
        <v>0</v>
      </c>
      <c r="BH923" s="144">
        <f>IF(N923="sníž. přenesená",J923,0)</f>
        <v>0</v>
      </c>
      <c r="BI923" s="144">
        <f>IF(N923="nulová",J923,0)</f>
        <v>0</v>
      </c>
      <c r="BJ923" s="18" t="s">
        <v>81</v>
      </c>
      <c r="BK923" s="144">
        <f>ROUND(I923*H923,2)</f>
        <v>0</v>
      </c>
      <c r="BL923" s="18" t="s">
        <v>309</v>
      </c>
      <c r="BM923" s="143" t="s">
        <v>1570</v>
      </c>
    </row>
    <row r="924" spans="2:65" s="1" customFormat="1" ht="19.5">
      <c r="B924" s="33"/>
      <c r="D924" s="145" t="s">
        <v>189</v>
      </c>
      <c r="F924" s="146" t="s">
        <v>1571</v>
      </c>
      <c r="I924" s="147"/>
      <c r="L924" s="33"/>
      <c r="M924" s="148"/>
      <c r="T924" s="54"/>
      <c r="AT924" s="18" t="s">
        <v>189</v>
      </c>
      <c r="AU924" s="18" t="s">
        <v>83</v>
      </c>
    </row>
    <row r="925" spans="2:65" s="1" customFormat="1" ht="11.25">
      <c r="B925" s="33"/>
      <c r="D925" s="149" t="s">
        <v>191</v>
      </c>
      <c r="F925" s="150" t="s">
        <v>1572</v>
      </c>
      <c r="I925" s="147"/>
      <c r="L925" s="33"/>
      <c r="M925" s="148"/>
      <c r="T925" s="54"/>
      <c r="AT925" s="18" t="s">
        <v>191</v>
      </c>
      <c r="AU925" s="18" t="s">
        <v>83</v>
      </c>
    </row>
    <row r="926" spans="2:65" s="12" customFormat="1" ht="11.25">
      <c r="B926" s="151"/>
      <c r="D926" s="145" t="s">
        <v>193</v>
      </c>
      <c r="E926" s="152" t="s">
        <v>19</v>
      </c>
      <c r="F926" s="153" t="s">
        <v>1117</v>
      </c>
      <c r="H926" s="152" t="s">
        <v>19</v>
      </c>
      <c r="I926" s="154"/>
      <c r="L926" s="151"/>
      <c r="M926" s="155"/>
      <c r="T926" s="156"/>
      <c r="AT926" s="152" t="s">
        <v>193</v>
      </c>
      <c r="AU926" s="152" t="s">
        <v>83</v>
      </c>
      <c r="AV926" s="12" t="s">
        <v>81</v>
      </c>
      <c r="AW926" s="12" t="s">
        <v>35</v>
      </c>
      <c r="AX926" s="12" t="s">
        <v>73</v>
      </c>
      <c r="AY926" s="152" t="s">
        <v>180</v>
      </c>
    </row>
    <row r="927" spans="2:65" s="13" customFormat="1" ht="11.25">
      <c r="B927" s="157"/>
      <c r="D927" s="145" t="s">
        <v>193</v>
      </c>
      <c r="E927" s="158" t="s">
        <v>19</v>
      </c>
      <c r="F927" s="159" t="s">
        <v>1573</v>
      </c>
      <c r="H927" s="160">
        <v>6.9</v>
      </c>
      <c r="I927" s="161"/>
      <c r="L927" s="157"/>
      <c r="M927" s="162"/>
      <c r="T927" s="163"/>
      <c r="AT927" s="158" t="s">
        <v>193</v>
      </c>
      <c r="AU927" s="158" t="s">
        <v>83</v>
      </c>
      <c r="AV927" s="13" t="s">
        <v>83</v>
      </c>
      <c r="AW927" s="13" t="s">
        <v>35</v>
      </c>
      <c r="AX927" s="13" t="s">
        <v>81</v>
      </c>
      <c r="AY927" s="158" t="s">
        <v>180</v>
      </c>
    </row>
    <row r="928" spans="2:65" s="1" customFormat="1" ht="24.2" customHeight="1">
      <c r="B928" s="33"/>
      <c r="C928" s="171" t="s">
        <v>1574</v>
      </c>
      <c r="D928" s="171" t="s">
        <v>353</v>
      </c>
      <c r="E928" s="172" t="s">
        <v>803</v>
      </c>
      <c r="F928" s="173" t="s">
        <v>804</v>
      </c>
      <c r="G928" s="174" t="s">
        <v>257</v>
      </c>
      <c r="H928" s="175">
        <v>1.518</v>
      </c>
      <c r="I928" s="176"/>
      <c r="J928" s="177">
        <f>ROUND(I928*H928,2)</f>
        <v>0</v>
      </c>
      <c r="K928" s="173" t="s">
        <v>186</v>
      </c>
      <c r="L928" s="178"/>
      <c r="M928" s="179" t="s">
        <v>19</v>
      </c>
      <c r="N928" s="180" t="s">
        <v>44</v>
      </c>
      <c r="P928" s="141">
        <f>O928*H928</f>
        <v>0</v>
      </c>
      <c r="Q928" s="141">
        <v>1.8409999999999999E-2</v>
      </c>
      <c r="R928" s="141">
        <f>Q928*H928</f>
        <v>2.794638E-2</v>
      </c>
      <c r="S928" s="141">
        <v>0</v>
      </c>
      <c r="T928" s="142">
        <f>S928*H928</f>
        <v>0</v>
      </c>
      <c r="AR928" s="143" t="s">
        <v>466</v>
      </c>
      <c r="AT928" s="143" t="s">
        <v>353</v>
      </c>
      <c r="AU928" s="143" t="s">
        <v>83</v>
      </c>
      <c r="AY928" s="18" t="s">
        <v>180</v>
      </c>
      <c r="BE928" s="144">
        <f>IF(N928="základní",J928,0)</f>
        <v>0</v>
      </c>
      <c r="BF928" s="144">
        <f>IF(N928="snížená",J928,0)</f>
        <v>0</v>
      </c>
      <c r="BG928" s="144">
        <f>IF(N928="zákl. přenesená",J928,0)</f>
        <v>0</v>
      </c>
      <c r="BH928" s="144">
        <f>IF(N928="sníž. přenesená",J928,0)</f>
        <v>0</v>
      </c>
      <c r="BI928" s="144">
        <f>IF(N928="nulová",J928,0)</f>
        <v>0</v>
      </c>
      <c r="BJ928" s="18" t="s">
        <v>81</v>
      </c>
      <c r="BK928" s="144">
        <f>ROUND(I928*H928,2)</f>
        <v>0</v>
      </c>
      <c r="BL928" s="18" t="s">
        <v>309</v>
      </c>
      <c r="BM928" s="143" t="s">
        <v>1575</v>
      </c>
    </row>
    <row r="929" spans="2:65" s="1" customFormat="1" ht="19.5">
      <c r="B929" s="33"/>
      <c r="D929" s="145" t="s">
        <v>189</v>
      </c>
      <c r="F929" s="146" t="s">
        <v>804</v>
      </c>
      <c r="I929" s="147"/>
      <c r="L929" s="33"/>
      <c r="M929" s="148"/>
      <c r="T929" s="54"/>
      <c r="AT929" s="18" t="s">
        <v>189</v>
      </c>
      <c r="AU929" s="18" t="s">
        <v>83</v>
      </c>
    </row>
    <row r="930" spans="2:65" s="13" customFormat="1" ht="11.25">
      <c r="B930" s="157"/>
      <c r="D930" s="145" t="s">
        <v>193</v>
      </c>
      <c r="F930" s="159" t="s">
        <v>1576</v>
      </c>
      <c r="H930" s="160">
        <v>1.518</v>
      </c>
      <c r="I930" s="161"/>
      <c r="L930" s="157"/>
      <c r="M930" s="162"/>
      <c r="T930" s="163"/>
      <c r="AT930" s="158" t="s">
        <v>193</v>
      </c>
      <c r="AU930" s="158" t="s">
        <v>83</v>
      </c>
      <c r="AV930" s="13" t="s">
        <v>83</v>
      </c>
      <c r="AW930" s="13" t="s">
        <v>4</v>
      </c>
      <c r="AX930" s="13" t="s">
        <v>81</v>
      </c>
      <c r="AY930" s="158" t="s">
        <v>180</v>
      </c>
    </row>
    <row r="931" spans="2:65" s="1" customFormat="1" ht="24.2" customHeight="1">
      <c r="B931" s="33"/>
      <c r="C931" s="132" t="s">
        <v>1577</v>
      </c>
      <c r="D931" s="132" t="s">
        <v>182</v>
      </c>
      <c r="E931" s="133" t="s">
        <v>1578</v>
      </c>
      <c r="F931" s="134" t="s">
        <v>1579</v>
      </c>
      <c r="G931" s="135" t="s">
        <v>338</v>
      </c>
      <c r="H931" s="136">
        <v>4.5</v>
      </c>
      <c r="I931" s="137"/>
      <c r="J931" s="138">
        <f>ROUND(I931*H931,2)</f>
        <v>0</v>
      </c>
      <c r="K931" s="134" t="s">
        <v>186</v>
      </c>
      <c r="L931" s="33"/>
      <c r="M931" s="139" t="s">
        <v>19</v>
      </c>
      <c r="N931" s="140" t="s">
        <v>44</v>
      </c>
      <c r="P931" s="141">
        <f>O931*H931</f>
        <v>0</v>
      </c>
      <c r="Q931" s="141">
        <v>9.7999999999999997E-4</v>
      </c>
      <c r="R931" s="141">
        <f>Q931*H931</f>
        <v>4.4099999999999999E-3</v>
      </c>
      <c r="S931" s="141">
        <v>0</v>
      </c>
      <c r="T931" s="142">
        <f>S931*H931</f>
        <v>0</v>
      </c>
      <c r="AR931" s="143" t="s">
        <v>309</v>
      </c>
      <c r="AT931" s="143" t="s">
        <v>182</v>
      </c>
      <c r="AU931" s="143" t="s">
        <v>83</v>
      </c>
      <c r="AY931" s="18" t="s">
        <v>180</v>
      </c>
      <c r="BE931" s="144">
        <f>IF(N931="základní",J931,0)</f>
        <v>0</v>
      </c>
      <c r="BF931" s="144">
        <f>IF(N931="snížená",J931,0)</f>
        <v>0</v>
      </c>
      <c r="BG931" s="144">
        <f>IF(N931="zákl. přenesená",J931,0)</f>
        <v>0</v>
      </c>
      <c r="BH931" s="144">
        <f>IF(N931="sníž. přenesená",J931,0)</f>
        <v>0</v>
      </c>
      <c r="BI931" s="144">
        <f>IF(N931="nulová",J931,0)</f>
        <v>0</v>
      </c>
      <c r="BJ931" s="18" t="s">
        <v>81</v>
      </c>
      <c r="BK931" s="144">
        <f>ROUND(I931*H931,2)</f>
        <v>0</v>
      </c>
      <c r="BL931" s="18" t="s">
        <v>309</v>
      </c>
      <c r="BM931" s="143" t="s">
        <v>1580</v>
      </c>
    </row>
    <row r="932" spans="2:65" s="1" customFormat="1" ht="19.5">
      <c r="B932" s="33"/>
      <c r="D932" s="145" t="s">
        <v>189</v>
      </c>
      <c r="F932" s="146" t="s">
        <v>1581</v>
      </c>
      <c r="I932" s="147"/>
      <c r="L932" s="33"/>
      <c r="M932" s="148"/>
      <c r="T932" s="54"/>
      <c r="AT932" s="18" t="s">
        <v>189</v>
      </c>
      <c r="AU932" s="18" t="s">
        <v>83</v>
      </c>
    </row>
    <row r="933" spans="2:65" s="1" customFormat="1" ht="11.25">
      <c r="B933" s="33"/>
      <c r="D933" s="149" t="s">
        <v>191</v>
      </c>
      <c r="F933" s="150" t="s">
        <v>1582</v>
      </c>
      <c r="I933" s="147"/>
      <c r="L933" s="33"/>
      <c r="M933" s="148"/>
      <c r="T933" s="54"/>
      <c r="AT933" s="18" t="s">
        <v>191</v>
      </c>
      <c r="AU933" s="18" t="s">
        <v>83</v>
      </c>
    </row>
    <row r="934" spans="2:65" s="12" customFormat="1" ht="11.25">
      <c r="B934" s="151"/>
      <c r="D934" s="145" t="s">
        <v>193</v>
      </c>
      <c r="E934" s="152" t="s">
        <v>19</v>
      </c>
      <c r="F934" s="153" t="s">
        <v>1117</v>
      </c>
      <c r="H934" s="152" t="s">
        <v>19</v>
      </c>
      <c r="I934" s="154"/>
      <c r="L934" s="151"/>
      <c r="M934" s="155"/>
      <c r="T934" s="156"/>
      <c r="AT934" s="152" t="s">
        <v>193</v>
      </c>
      <c r="AU934" s="152" t="s">
        <v>83</v>
      </c>
      <c r="AV934" s="12" t="s">
        <v>81</v>
      </c>
      <c r="AW934" s="12" t="s">
        <v>35</v>
      </c>
      <c r="AX934" s="12" t="s">
        <v>73</v>
      </c>
      <c r="AY934" s="152" t="s">
        <v>180</v>
      </c>
    </row>
    <row r="935" spans="2:65" s="13" customFormat="1" ht="11.25">
      <c r="B935" s="157"/>
      <c r="D935" s="145" t="s">
        <v>193</v>
      </c>
      <c r="E935" s="158" t="s">
        <v>19</v>
      </c>
      <c r="F935" s="159" t="s">
        <v>1583</v>
      </c>
      <c r="H935" s="160">
        <v>4.5</v>
      </c>
      <c r="I935" s="161"/>
      <c r="L935" s="157"/>
      <c r="M935" s="162"/>
      <c r="T935" s="163"/>
      <c r="AT935" s="158" t="s">
        <v>193</v>
      </c>
      <c r="AU935" s="158" t="s">
        <v>83</v>
      </c>
      <c r="AV935" s="13" t="s">
        <v>83</v>
      </c>
      <c r="AW935" s="13" t="s">
        <v>35</v>
      </c>
      <c r="AX935" s="13" t="s">
        <v>81</v>
      </c>
      <c r="AY935" s="158" t="s">
        <v>180</v>
      </c>
    </row>
    <row r="936" spans="2:65" s="1" customFormat="1" ht="24.2" customHeight="1">
      <c r="B936" s="33"/>
      <c r="C936" s="171" t="s">
        <v>1584</v>
      </c>
      <c r="D936" s="171" t="s">
        <v>353</v>
      </c>
      <c r="E936" s="172" t="s">
        <v>803</v>
      </c>
      <c r="F936" s="173" t="s">
        <v>804</v>
      </c>
      <c r="G936" s="174" t="s">
        <v>257</v>
      </c>
      <c r="H936" s="175">
        <v>0.99</v>
      </c>
      <c r="I936" s="176"/>
      <c r="J936" s="177">
        <f>ROUND(I936*H936,2)</f>
        <v>0</v>
      </c>
      <c r="K936" s="173" t="s">
        <v>186</v>
      </c>
      <c r="L936" s="178"/>
      <c r="M936" s="179" t="s">
        <v>19</v>
      </c>
      <c r="N936" s="180" t="s">
        <v>44</v>
      </c>
      <c r="P936" s="141">
        <f>O936*H936</f>
        <v>0</v>
      </c>
      <c r="Q936" s="141">
        <v>1.8409999999999999E-2</v>
      </c>
      <c r="R936" s="141">
        <f>Q936*H936</f>
        <v>1.82259E-2</v>
      </c>
      <c r="S936" s="141">
        <v>0</v>
      </c>
      <c r="T936" s="142">
        <f>S936*H936</f>
        <v>0</v>
      </c>
      <c r="AR936" s="143" t="s">
        <v>466</v>
      </c>
      <c r="AT936" s="143" t="s">
        <v>353</v>
      </c>
      <c r="AU936" s="143" t="s">
        <v>83</v>
      </c>
      <c r="AY936" s="18" t="s">
        <v>180</v>
      </c>
      <c r="BE936" s="144">
        <f>IF(N936="základní",J936,0)</f>
        <v>0</v>
      </c>
      <c r="BF936" s="144">
        <f>IF(N936="snížená",J936,0)</f>
        <v>0</v>
      </c>
      <c r="BG936" s="144">
        <f>IF(N936="zákl. přenesená",J936,0)</f>
        <v>0</v>
      </c>
      <c r="BH936" s="144">
        <f>IF(N936="sníž. přenesená",J936,0)</f>
        <v>0</v>
      </c>
      <c r="BI936" s="144">
        <f>IF(N936="nulová",J936,0)</f>
        <v>0</v>
      </c>
      <c r="BJ936" s="18" t="s">
        <v>81</v>
      </c>
      <c r="BK936" s="144">
        <f>ROUND(I936*H936,2)</f>
        <v>0</v>
      </c>
      <c r="BL936" s="18" t="s">
        <v>309</v>
      </c>
      <c r="BM936" s="143" t="s">
        <v>1585</v>
      </c>
    </row>
    <row r="937" spans="2:65" s="1" customFormat="1" ht="19.5">
      <c r="B937" s="33"/>
      <c r="D937" s="145" t="s">
        <v>189</v>
      </c>
      <c r="F937" s="146" t="s">
        <v>804</v>
      </c>
      <c r="I937" s="147"/>
      <c r="L937" s="33"/>
      <c r="M937" s="148"/>
      <c r="T937" s="54"/>
      <c r="AT937" s="18" t="s">
        <v>189</v>
      </c>
      <c r="AU937" s="18" t="s">
        <v>83</v>
      </c>
    </row>
    <row r="938" spans="2:65" s="13" customFormat="1" ht="11.25">
      <c r="B938" s="157"/>
      <c r="D938" s="145" t="s">
        <v>193</v>
      </c>
      <c r="F938" s="159" t="s">
        <v>1586</v>
      </c>
      <c r="H938" s="160">
        <v>0.99</v>
      </c>
      <c r="I938" s="161"/>
      <c r="L938" s="157"/>
      <c r="M938" s="162"/>
      <c r="T938" s="163"/>
      <c r="AT938" s="158" t="s">
        <v>193</v>
      </c>
      <c r="AU938" s="158" t="s">
        <v>83</v>
      </c>
      <c r="AV938" s="13" t="s">
        <v>83</v>
      </c>
      <c r="AW938" s="13" t="s">
        <v>4</v>
      </c>
      <c r="AX938" s="13" t="s">
        <v>81</v>
      </c>
      <c r="AY938" s="158" t="s">
        <v>180</v>
      </c>
    </row>
    <row r="939" spans="2:65" s="1" customFormat="1" ht="33" customHeight="1">
      <c r="B939" s="33"/>
      <c r="C939" s="132" t="s">
        <v>1587</v>
      </c>
      <c r="D939" s="132" t="s">
        <v>182</v>
      </c>
      <c r="E939" s="133" t="s">
        <v>817</v>
      </c>
      <c r="F939" s="134" t="s">
        <v>818</v>
      </c>
      <c r="G939" s="135" t="s">
        <v>225</v>
      </c>
      <c r="H939" s="136">
        <v>2.5880000000000001</v>
      </c>
      <c r="I939" s="137"/>
      <c r="J939" s="138">
        <f>ROUND(I939*H939,2)</f>
        <v>0</v>
      </c>
      <c r="K939" s="134" t="s">
        <v>186</v>
      </c>
      <c r="L939" s="33"/>
      <c r="M939" s="139" t="s">
        <v>19</v>
      </c>
      <c r="N939" s="140" t="s">
        <v>44</v>
      </c>
      <c r="P939" s="141">
        <f>O939*H939</f>
        <v>0</v>
      </c>
      <c r="Q939" s="141">
        <v>0</v>
      </c>
      <c r="R939" s="141">
        <f>Q939*H939</f>
        <v>0</v>
      </c>
      <c r="S939" s="141">
        <v>0</v>
      </c>
      <c r="T939" s="142">
        <f>S939*H939</f>
        <v>0</v>
      </c>
      <c r="AR939" s="143" t="s">
        <v>309</v>
      </c>
      <c r="AT939" s="143" t="s">
        <v>182</v>
      </c>
      <c r="AU939" s="143" t="s">
        <v>83</v>
      </c>
      <c r="AY939" s="18" t="s">
        <v>180</v>
      </c>
      <c r="BE939" s="144">
        <f>IF(N939="základní",J939,0)</f>
        <v>0</v>
      </c>
      <c r="BF939" s="144">
        <f>IF(N939="snížená",J939,0)</f>
        <v>0</v>
      </c>
      <c r="BG939" s="144">
        <f>IF(N939="zákl. přenesená",J939,0)</f>
        <v>0</v>
      </c>
      <c r="BH939" s="144">
        <f>IF(N939="sníž. přenesená",J939,0)</f>
        <v>0</v>
      </c>
      <c r="BI939" s="144">
        <f>IF(N939="nulová",J939,0)</f>
        <v>0</v>
      </c>
      <c r="BJ939" s="18" t="s">
        <v>81</v>
      </c>
      <c r="BK939" s="144">
        <f>ROUND(I939*H939,2)</f>
        <v>0</v>
      </c>
      <c r="BL939" s="18" t="s">
        <v>309</v>
      </c>
      <c r="BM939" s="143" t="s">
        <v>819</v>
      </c>
    </row>
    <row r="940" spans="2:65" s="1" customFormat="1" ht="29.25">
      <c r="B940" s="33"/>
      <c r="D940" s="145" t="s">
        <v>189</v>
      </c>
      <c r="F940" s="146" t="s">
        <v>820</v>
      </c>
      <c r="I940" s="147"/>
      <c r="L940" s="33"/>
      <c r="M940" s="148"/>
      <c r="T940" s="54"/>
      <c r="AT940" s="18" t="s">
        <v>189</v>
      </c>
      <c r="AU940" s="18" t="s">
        <v>83</v>
      </c>
    </row>
    <row r="941" spans="2:65" s="1" customFormat="1" ht="11.25">
      <c r="B941" s="33"/>
      <c r="D941" s="149" t="s">
        <v>191</v>
      </c>
      <c r="F941" s="150" t="s">
        <v>821</v>
      </c>
      <c r="I941" s="147"/>
      <c r="L941" s="33"/>
      <c r="M941" s="148"/>
      <c r="T941" s="54"/>
      <c r="AT941" s="18" t="s">
        <v>191</v>
      </c>
      <c r="AU941" s="18" t="s">
        <v>83</v>
      </c>
    </row>
    <row r="942" spans="2:65" s="11" customFormat="1" ht="22.9" customHeight="1">
      <c r="B942" s="120"/>
      <c r="D942" s="121" t="s">
        <v>72</v>
      </c>
      <c r="E942" s="130" t="s">
        <v>822</v>
      </c>
      <c r="F942" s="130" t="s">
        <v>823</v>
      </c>
      <c r="I942" s="123"/>
      <c r="J942" s="131">
        <f>BK942</f>
        <v>0</v>
      </c>
      <c r="L942" s="120"/>
      <c r="M942" s="125"/>
      <c r="P942" s="126">
        <f>SUM(P943:P955)</f>
        <v>0</v>
      </c>
      <c r="R942" s="126">
        <f>SUM(R943:R955)</f>
        <v>0.325851</v>
      </c>
      <c r="T942" s="127">
        <f>SUM(T943:T955)</f>
        <v>0.58930499999999997</v>
      </c>
      <c r="AR942" s="121" t="s">
        <v>83</v>
      </c>
      <c r="AT942" s="128" t="s">
        <v>72</v>
      </c>
      <c r="AU942" s="128" t="s">
        <v>81</v>
      </c>
      <c r="AY942" s="121" t="s">
        <v>180</v>
      </c>
      <c r="BK942" s="129">
        <f>SUM(BK943:BK955)</f>
        <v>0</v>
      </c>
    </row>
    <row r="943" spans="2:65" s="1" customFormat="1" ht="24.2" customHeight="1">
      <c r="B943" s="33"/>
      <c r="C943" s="132" t="s">
        <v>1588</v>
      </c>
      <c r="D943" s="132" t="s">
        <v>182</v>
      </c>
      <c r="E943" s="133" t="s">
        <v>825</v>
      </c>
      <c r="F943" s="134" t="s">
        <v>826</v>
      </c>
      <c r="G943" s="135" t="s">
        <v>257</v>
      </c>
      <c r="H943" s="136">
        <v>69.33</v>
      </c>
      <c r="I943" s="137"/>
      <c r="J943" s="138">
        <f>ROUND(I943*H943,2)</f>
        <v>0</v>
      </c>
      <c r="K943" s="134" t="s">
        <v>186</v>
      </c>
      <c r="L943" s="33"/>
      <c r="M943" s="139" t="s">
        <v>19</v>
      </c>
      <c r="N943" s="140" t="s">
        <v>44</v>
      </c>
      <c r="P943" s="141">
        <f>O943*H943</f>
        <v>0</v>
      </c>
      <c r="Q943" s="141">
        <v>0</v>
      </c>
      <c r="R943" s="141">
        <f>Q943*H943</f>
        <v>0</v>
      </c>
      <c r="S943" s="141">
        <v>3.8E-3</v>
      </c>
      <c r="T943" s="142">
        <f>S943*H943</f>
        <v>0.26345399999999997</v>
      </c>
      <c r="AR943" s="143" t="s">
        <v>309</v>
      </c>
      <c r="AT943" s="143" t="s">
        <v>182</v>
      </c>
      <c r="AU943" s="143" t="s">
        <v>83</v>
      </c>
      <c r="AY943" s="18" t="s">
        <v>180</v>
      </c>
      <c r="BE943" s="144">
        <f>IF(N943="základní",J943,0)</f>
        <v>0</v>
      </c>
      <c r="BF943" s="144">
        <f>IF(N943="snížená",J943,0)</f>
        <v>0</v>
      </c>
      <c r="BG943" s="144">
        <f>IF(N943="zákl. přenesená",J943,0)</f>
        <v>0</v>
      </c>
      <c r="BH943" s="144">
        <f>IF(N943="sníž. přenesená",J943,0)</f>
        <v>0</v>
      </c>
      <c r="BI943" s="144">
        <f>IF(N943="nulová",J943,0)</f>
        <v>0</v>
      </c>
      <c r="BJ943" s="18" t="s">
        <v>81</v>
      </c>
      <c r="BK943" s="144">
        <f>ROUND(I943*H943,2)</f>
        <v>0</v>
      </c>
      <c r="BL943" s="18" t="s">
        <v>309</v>
      </c>
      <c r="BM943" s="143" t="s">
        <v>827</v>
      </c>
    </row>
    <row r="944" spans="2:65" s="1" customFormat="1" ht="11.25">
      <c r="B944" s="33"/>
      <c r="D944" s="145" t="s">
        <v>189</v>
      </c>
      <c r="F944" s="146" t="s">
        <v>826</v>
      </c>
      <c r="I944" s="147"/>
      <c r="L944" s="33"/>
      <c r="M944" s="148"/>
      <c r="T944" s="54"/>
      <c r="AT944" s="18" t="s">
        <v>189</v>
      </c>
      <c r="AU944" s="18" t="s">
        <v>83</v>
      </c>
    </row>
    <row r="945" spans="2:65" s="1" customFormat="1" ht="11.25">
      <c r="B945" s="33"/>
      <c r="D945" s="149" t="s">
        <v>191</v>
      </c>
      <c r="F945" s="150" t="s">
        <v>828</v>
      </c>
      <c r="I945" s="147"/>
      <c r="L945" s="33"/>
      <c r="M945" s="148"/>
      <c r="T945" s="54"/>
      <c r="AT945" s="18" t="s">
        <v>191</v>
      </c>
      <c r="AU945" s="18" t="s">
        <v>83</v>
      </c>
    </row>
    <row r="946" spans="2:65" s="12" customFormat="1" ht="11.25">
      <c r="B946" s="151"/>
      <c r="D946" s="145" t="s">
        <v>193</v>
      </c>
      <c r="E946" s="152" t="s">
        <v>19</v>
      </c>
      <c r="F946" s="153" t="s">
        <v>1117</v>
      </c>
      <c r="H946" s="152" t="s">
        <v>19</v>
      </c>
      <c r="I946" s="154"/>
      <c r="L946" s="151"/>
      <c r="M946" s="155"/>
      <c r="T946" s="156"/>
      <c r="AT946" s="152" t="s">
        <v>193</v>
      </c>
      <c r="AU946" s="152" t="s">
        <v>83</v>
      </c>
      <c r="AV946" s="12" t="s">
        <v>81</v>
      </c>
      <c r="AW946" s="12" t="s">
        <v>35</v>
      </c>
      <c r="AX946" s="12" t="s">
        <v>73</v>
      </c>
      <c r="AY946" s="152" t="s">
        <v>180</v>
      </c>
    </row>
    <row r="947" spans="2:65" s="12" customFormat="1" ht="11.25">
      <c r="B947" s="151"/>
      <c r="D947" s="145" t="s">
        <v>193</v>
      </c>
      <c r="E947" s="152" t="s">
        <v>19</v>
      </c>
      <c r="F947" s="153" t="s">
        <v>813</v>
      </c>
      <c r="H947" s="152" t="s">
        <v>19</v>
      </c>
      <c r="I947" s="154"/>
      <c r="L947" s="151"/>
      <c r="M947" s="155"/>
      <c r="T947" s="156"/>
      <c r="AT947" s="152" t="s">
        <v>193</v>
      </c>
      <c r="AU947" s="152" t="s">
        <v>83</v>
      </c>
      <c r="AV947" s="12" t="s">
        <v>81</v>
      </c>
      <c r="AW947" s="12" t="s">
        <v>35</v>
      </c>
      <c r="AX947" s="12" t="s">
        <v>73</v>
      </c>
      <c r="AY947" s="152" t="s">
        <v>180</v>
      </c>
    </row>
    <row r="948" spans="2:65" s="13" customFormat="1" ht="11.25">
      <c r="B948" s="157"/>
      <c r="D948" s="145" t="s">
        <v>193</v>
      </c>
      <c r="E948" s="158" t="s">
        <v>19</v>
      </c>
      <c r="F948" s="159" t="s">
        <v>1589</v>
      </c>
      <c r="H948" s="160">
        <v>69.33</v>
      </c>
      <c r="I948" s="161"/>
      <c r="L948" s="157"/>
      <c r="M948" s="162"/>
      <c r="T948" s="163"/>
      <c r="AT948" s="158" t="s">
        <v>193</v>
      </c>
      <c r="AU948" s="158" t="s">
        <v>83</v>
      </c>
      <c r="AV948" s="13" t="s">
        <v>83</v>
      </c>
      <c r="AW948" s="13" t="s">
        <v>35</v>
      </c>
      <c r="AX948" s="13" t="s">
        <v>73</v>
      </c>
      <c r="AY948" s="158" t="s">
        <v>180</v>
      </c>
    </row>
    <row r="949" spans="2:65" s="14" customFormat="1" ht="11.25">
      <c r="B949" s="164"/>
      <c r="D949" s="145" t="s">
        <v>193</v>
      </c>
      <c r="E949" s="165" t="s">
        <v>19</v>
      </c>
      <c r="F949" s="166" t="s">
        <v>264</v>
      </c>
      <c r="H949" s="167">
        <v>69.33</v>
      </c>
      <c r="I949" s="168"/>
      <c r="L949" s="164"/>
      <c r="M949" s="169"/>
      <c r="T949" s="170"/>
      <c r="AT949" s="165" t="s">
        <v>193</v>
      </c>
      <c r="AU949" s="165" t="s">
        <v>83</v>
      </c>
      <c r="AV949" s="14" t="s">
        <v>187</v>
      </c>
      <c r="AW949" s="14" t="s">
        <v>35</v>
      </c>
      <c r="AX949" s="14" t="s">
        <v>81</v>
      </c>
      <c r="AY949" s="165" t="s">
        <v>180</v>
      </c>
    </row>
    <row r="950" spans="2:65" s="1" customFormat="1" ht="24.2" customHeight="1">
      <c r="B950" s="33"/>
      <c r="C950" s="132" t="s">
        <v>1590</v>
      </c>
      <c r="D950" s="132" t="s">
        <v>182</v>
      </c>
      <c r="E950" s="133" t="s">
        <v>831</v>
      </c>
      <c r="F950" s="134" t="s">
        <v>832</v>
      </c>
      <c r="G950" s="135" t="s">
        <v>257</v>
      </c>
      <c r="H950" s="136">
        <v>69.33</v>
      </c>
      <c r="I950" s="137"/>
      <c r="J950" s="138">
        <f>ROUND(I950*H950,2)</f>
        <v>0</v>
      </c>
      <c r="K950" s="134" t="s">
        <v>186</v>
      </c>
      <c r="L950" s="33"/>
      <c r="M950" s="139" t="s">
        <v>19</v>
      </c>
      <c r="N950" s="140" t="s">
        <v>44</v>
      </c>
      <c r="P950" s="141">
        <f>O950*H950</f>
        <v>0</v>
      </c>
      <c r="Q950" s="141">
        <v>4.7000000000000002E-3</v>
      </c>
      <c r="R950" s="141">
        <f>Q950*H950</f>
        <v>0.325851</v>
      </c>
      <c r="S950" s="141">
        <v>4.7000000000000002E-3</v>
      </c>
      <c r="T950" s="142">
        <f>S950*H950</f>
        <v>0.325851</v>
      </c>
      <c r="AR950" s="143" t="s">
        <v>309</v>
      </c>
      <c r="AT950" s="143" t="s">
        <v>182</v>
      </c>
      <c r="AU950" s="143" t="s">
        <v>83</v>
      </c>
      <c r="AY950" s="18" t="s">
        <v>180</v>
      </c>
      <c r="BE950" s="144">
        <f>IF(N950="základní",J950,0)</f>
        <v>0</v>
      </c>
      <c r="BF950" s="144">
        <f>IF(N950="snížená",J950,0)</f>
        <v>0</v>
      </c>
      <c r="BG950" s="144">
        <f>IF(N950="zákl. přenesená",J950,0)</f>
        <v>0</v>
      </c>
      <c r="BH950" s="144">
        <f>IF(N950="sníž. přenesená",J950,0)</f>
        <v>0</v>
      </c>
      <c r="BI950" s="144">
        <f>IF(N950="nulová",J950,0)</f>
        <v>0</v>
      </c>
      <c r="BJ950" s="18" t="s">
        <v>81</v>
      </c>
      <c r="BK950" s="144">
        <f>ROUND(I950*H950,2)</f>
        <v>0</v>
      </c>
      <c r="BL950" s="18" t="s">
        <v>309</v>
      </c>
      <c r="BM950" s="143" t="s">
        <v>833</v>
      </c>
    </row>
    <row r="951" spans="2:65" s="1" customFormat="1" ht="19.5">
      <c r="B951" s="33"/>
      <c r="D951" s="145" t="s">
        <v>189</v>
      </c>
      <c r="F951" s="146" t="s">
        <v>834</v>
      </c>
      <c r="I951" s="147"/>
      <c r="L951" s="33"/>
      <c r="M951" s="148"/>
      <c r="T951" s="54"/>
      <c r="AT951" s="18" t="s">
        <v>189</v>
      </c>
      <c r="AU951" s="18" t="s">
        <v>83</v>
      </c>
    </row>
    <row r="952" spans="2:65" s="1" customFormat="1" ht="11.25">
      <c r="B952" s="33"/>
      <c r="D952" s="149" t="s">
        <v>191</v>
      </c>
      <c r="F952" s="150" t="s">
        <v>835</v>
      </c>
      <c r="I952" s="147"/>
      <c r="L952" s="33"/>
      <c r="M952" s="148"/>
      <c r="T952" s="54"/>
      <c r="AT952" s="18" t="s">
        <v>191</v>
      </c>
      <c r="AU952" s="18" t="s">
        <v>83</v>
      </c>
    </row>
    <row r="953" spans="2:65" s="1" customFormat="1" ht="33" customHeight="1">
      <c r="B953" s="33"/>
      <c r="C953" s="132" t="s">
        <v>1591</v>
      </c>
      <c r="D953" s="132" t="s">
        <v>182</v>
      </c>
      <c r="E953" s="133" t="s">
        <v>837</v>
      </c>
      <c r="F953" s="134" t="s">
        <v>838</v>
      </c>
      <c r="G953" s="135" t="s">
        <v>225</v>
      </c>
      <c r="H953" s="136">
        <v>0.32600000000000001</v>
      </c>
      <c r="I953" s="137"/>
      <c r="J953" s="138">
        <f>ROUND(I953*H953,2)</f>
        <v>0</v>
      </c>
      <c r="K953" s="134" t="s">
        <v>186</v>
      </c>
      <c r="L953" s="33"/>
      <c r="M953" s="139" t="s">
        <v>19</v>
      </c>
      <c r="N953" s="140" t="s">
        <v>44</v>
      </c>
      <c r="P953" s="141">
        <f>O953*H953</f>
        <v>0</v>
      </c>
      <c r="Q953" s="141">
        <v>0</v>
      </c>
      <c r="R953" s="141">
        <f>Q953*H953</f>
        <v>0</v>
      </c>
      <c r="S953" s="141">
        <v>0</v>
      </c>
      <c r="T953" s="142">
        <f>S953*H953</f>
        <v>0</v>
      </c>
      <c r="AR953" s="143" t="s">
        <v>309</v>
      </c>
      <c r="AT953" s="143" t="s">
        <v>182</v>
      </c>
      <c r="AU953" s="143" t="s">
        <v>83</v>
      </c>
      <c r="AY953" s="18" t="s">
        <v>180</v>
      </c>
      <c r="BE953" s="144">
        <f>IF(N953="základní",J953,0)</f>
        <v>0</v>
      </c>
      <c r="BF953" s="144">
        <f>IF(N953="snížená",J953,0)</f>
        <v>0</v>
      </c>
      <c r="BG953" s="144">
        <f>IF(N953="zákl. přenesená",J953,0)</f>
        <v>0</v>
      </c>
      <c r="BH953" s="144">
        <f>IF(N953="sníž. přenesená",J953,0)</f>
        <v>0</v>
      </c>
      <c r="BI953" s="144">
        <f>IF(N953="nulová",J953,0)</f>
        <v>0</v>
      </c>
      <c r="BJ953" s="18" t="s">
        <v>81</v>
      </c>
      <c r="BK953" s="144">
        <f>ROUND(I953*H953,2)</f>
        <v>0</v>
      </c>
      <c r="BL953" s="18" t="s">
        <v>309</v>
      </c>
      <c r="BM953" s="143" t="s">
        <v>839</v>
      </c>
    </row>
    <row r="954" spans="2:65" s="1" customFormat="1" ht="29.25">
      <c r="B954" s="33"/>
      <c r="D954" s="145" t="s">
        <v>189</v>
      </c>
      <c r="F954" s="146" t="s">
        <v>840</v>
      </c>
      <c r="I954" s="147"/>
      <c r="L954" s="33"/>
      <c r="M954" s="148"/>
      <c r="T954" s="54"/>
      <c r="AT954" s="18" t="s">
        <v>189</v>
      </c>
      <c r="AU954" s="18" t="s">
        <v>83</v>
      </c>
    </row>
    <row r="955" spans="2:65" s="1" customFormat="1" ht="11.25">
      <c r="B955" s="33"/>
      <c r="D955" s="149" t="s">
        <v>191</v>
      </c>
      <c r="F955" s="150" t="s">
        <v>841</v>
      </c>
      <c r="I955" s="147"/>
      <c r="L955" s="33"/>
      <c r="M955" s="148"/>
      <c r="T955" s="54"/>
      <c r="AT955" s="18" t="s">
        <v>191</v>
      </c>
      <c r="AU955" s="18" t="s">
        <v>83</v>
      </c>
    </row>
    <row r="956" spans="2:65" s="11" customFormat="1" ht="22.9" customHeight="1">
      <c r="B956" s="120"/>
      <c r="D956" s="121" t="s">
        <v>72</v>
      </c>
      <c r="E956" s="130" t="s">
        <v>842</v>
      </c>
      <c r="F956" s="130" t="s">
        <v>843</v>
      </c>
      <c r="I956" s="123"/>
      <c r="J956" s="131">
        <f>BK956</f>
        <v>0</v>
      </c>
      <c r="L956" s="120"/>
      <c r="M956" s="125"/>
      <c r="P956" s="126">
        <f>SUM(P957:P968)</f>
        <v>0</v>
      </c>
      <c r="R956" s="126">
        <f>SUM(R957:R968)</f>
        <v>0.13276795000000002</v>
      </c>
      <c r="T956" s="127">
        <f>SUM(T957:T968)</f>
        <v>0</v>
      </c>
      <c r="AR956" s="121" t="s">
        <v>83</v>
      </c>
      <c r="AT956" s="128" t="s">
        <v>72</v>
      </c>
      <c r="AU956" s="128" t="s">
        <v>81</v>
      </c>
      <c r="AY956" s="121" t="s">
        <v>180</v>
      </c>
      <c r="BK956" s="129">
        <f>SUM(BK957:BK968)</f>
        <v>0</v>
      </c>
    </row>
    <row r="957" spans="2:65" s="1" customFormat="1" ht="24.2" customHeight="1">
      <c r="B957" s="33"/>
      <c r="C957" s="132" t="s">
        <v>1592</v>
      </c>
      <c r="D957" s="132" t="s">
        <v>182</v>
      </c>
      <c r="E957" s="133" t="s">
        <v>845</v>
      </c>
      <c r="F957" s="134" t="s">
        <v>846</v>
      </c>
      <c r="G957" s="135" t="s">
        <v>257</v>
      </c>
      <c r="H957" s="136">
        <v>282.48500000000001</v>
      </c>
      <c r="I957" s="137"/>
      <c r="J957" s="138">
        <f>ROUND(I957*H957,2)</f>
        <v>0</v>
      </c>
      <c r="K957" s="134" t="s">
        <v>186</v>
      </c>
      <c r="L957" s="33"/>
      <c r="M957" s="139" t="s">
        <v>19</v>
      </c>
      <c r="N957" s="140" t="s">
        <v>44</v>
      </c>
      <c r="P957" s="141">
        <f>O957*H957</f>
        <v>0</v>
      </c>
      <c r="Q957" s="141">
        <v>1.1E-4</v>
      </c>
      <c r="R957" s="141">
        <f>Q957*H957</f>
        <v>3.1073350000000003E-2</v>
      </c>
      <c r="S957" s="141">
        <v>0</v>
      </c>
      <c r="T957" s="142">
        <f>S957*H957</f>
        <v>0</v>
      </c>
      <c r="AR957" s="143" t="s">
        <v>309</v>
      </c>
      <c r="AT957" s="143" t="s">
        <v>182</v>
      </c>
      <c r="AU957" s="143" t="s">
        <v>83</v>
      </c>
      <c r="AY957" s="18" t="s">
        <v>180</v>
      </c>
      <c r="BE957" s="144">
        <f>IF(N957="základní",J957,0)</f>
        <v>0</v>
      </c>
      <c r="BF957" s="144">
        <f>IF(N957="snížená",J957,0)</f>
        <v>0</v>
      </c>
      <c r="BG957" s="144">
        <f>IF(N957="zákl. přenesená",J957,0)</f>
        <v>0</v>
      </c>
      <c r="BH957" s="144">
        <f>IF(N957="sníž. přenesená",J957,0)</f>
        <v>0</v>
      </c>
      <c r="BI957" s="144">
        <f>IF(N957="nulová",J957,0)</f>
        <v>0</v>
      </c>
      <c r="BJ957" s="18" t="s">
        <v>81</v>
      </c>
      <c r="BK957" s="144">
        <f>ROUND(I957*H957,2)</f>
        <v>0</v>
      </c>
      <c r="BL957" s="18" t="s">
        <v>309</v>
      </c>
      <c r="BM957" s="143" t="s">
        <v>1593</v>
      </c>
    </row>
    <row r="958" spans="2:65" s="1" customFormat="1" ht="19.5">
      <c r="B958" s="33"/>
      <c r="D958" s="145" t="s">
        <v>189</v>
      </c>
      <c r="F958" s="146" t="s">
        <v>848</v>
      </c>
      <c r="I958" s="147"/>
      <c r="L958" s="33"/>
      <c r="M958" s="148"/>
      <c r="T958" s="54"/>
      <c r="AT958" s="18" t="s">
        <v>189</v>
      </c>
      <c r="AU958" s="18" t="s">
        <v>83</v>
      </c>
    </row>
    <row r="959" spans="2:65" s="1" customFormat="1" ht="11.25">
      <c r="B959" s="33"/>
      <c r="D959" s="149" t="s">
        <v>191</v>
      </c>
      <c r="F959" s="150" t="s">
        <v>849</v>
      </c>
      <c r="I959" s="147"/>
      <c r="L959" s="33"/>
      <c r="M959" s="148"/>
      <c r="T959" s="54"/>
      <c r="AT959" s="18" t="s">
        <v>191</v>
      </c>
      <c r="AU959" s="18" t="s">
        <v>83</v>
      </c>
    </row>
    <row r="960" spans="2:65" s="1" customFormat="1" ht="21.75" customHeight="1">
      <c r="B960" s="33"/>
      <c r="C960" s="132" t="s">
        <v>1594</v>
      </c>
      <c r="D960" s="132" t="s">
        <v>182</v>
      </c>
      <c r="E960" s="133" t="s">
        <v>851</v>
      </c>
      <c r="F960" s="134" t="s">
        <v>852</v>
      </c>
      <c r="G960" s="135" t="s">
        <v>257</v>
      </c>
      <c r="H960" s="136">
        <v>282.48500000000001</v>
      </c>
      <c r="I960" s="137"/>
      <c r="J960" s="138">
        <f>ROUND(I960*H960,2)</f>
        <v>0</v>
      </c>
      <c r="K960" s="134" t="s">
        <v>19</v>
      </c>
      <c r="L960" s="33"/>
      <c r="M960" s="139" t="s">
        <v>19</v>
      </c>
      <c r="N960" s="140" t="s">
        <v>44</v>
      </c>
      <c r="P960" s="141">
        <f>O960*H960</f>
        <v>0</v>
      </c>
      <c r="Q960" s="141">
        <v>3.6000000000000002E-4</v>
      </c>
      <c r="R960" s="141">
        <f>Q960*H960</f>
        <v>0.10169460000000001</v>
      </c>
      <c r="S960" s="141">
        <v>0</v>
      </c>
      <c r="T960" s="142">
        <f>S960*H960</f>
        <v>0</v>
      </c>
      <c r="AR960" s="143" t="s">
        <v>309</v>
      </c>
      <c r="AT960" s="143" t="s">
        <v>182</v>
      </c>
      <c r="AU960" s="143" t="s">
        <v>83</v>
      </c>
      <c r="AY960" s="18" t="s">
        <v>180</v>
      </c>
      <c r="BE960" s="144">
        <f>IF(N960="základní",J960,0)</f>
        <v>0</v>
      </c>
      <c r="BF960" s="144">
        <f>IF(N960="snížená",J960,0)</f>
        <v>0</v>
      </c>
      <c r="BG960" s="144">
        <f>IF(N960="zákl. přenesená",J960,0)</f>
        <v>0</v>
      </c>
      <c r="BH960" s="144">
        <f>IF(N960="sníž. přenesená",J960,0)</f>
        <v>0</v>
      </c>
      <c r="BI960" s="144">
        <f>IF(N960="nulová",J960,0)</f>
        <v>0</v>
      </c>
      <c r="BJ960" s="18" t="s">
        <v>81</v>
      </c>
      <c r="BK960" s="144">
        <f>ROUND(I960*H960,2)</f>
        <v>0</v>
      </c>
      <c r="BL960" s="18" t="s">
        <v>309</v>
      </c>
      <c r="BM960" s="143" t="s">
        <v>853</v>
      </c>
    </row>
    <row r="961" spans="2:65" s="1" customFormat="1" ht="19.5">
      <c r="B961" s="33"/>
      <c r="D961" s="145" t="s">
        <v>189</v>
      </c>
      <c r="F961" s="146" t="s">
        <v>854</v>
      </c>
      <c r="I961" s="147"/>
      <c r="L961" s="33"/>
      <c r="M961" s="148"/>
      <c r="T961" s="54"/>
      <c r="AT961" s="18" t="s">
        <v>189</v>
      </c>
      <c r="AU961" s="18" t="s">
        <v>83</v>
      </c>
    </row>
    <row r="962" spans="2:65" s="12" customFormat="1" ht="11.25">
      <c r="B962" s="151"/>
      <c r="D962" s="145" t="s">
        <v>193</v>
      </c>
      <c r="E962" s="152" t="s">
        <v>19</v>
      </c>
      <c r="F962" s="153" t="s">
        <v>1117</v>
      </c>
      <c r="H962" s="152" t="s">
        <v>19</v>
      </c>
      <c r="I962" s="154"/>
      <c r="L962" s="151"/>
      <c r="M962" s="155"/>
      <c r="T962" s="156"/>
      <c r="AT962" s="152" t="s">
        <v>193</v>
      </c>
      <c r="AU962" s="152" t="s">
        <v>83</v>
      </c>
      <c r="AV962" s="12" t="s">
        <v>81</v>
      </c>
      <c r="AW962" s="12" t="s">
        <v>35</v>
      </c>
      <c r="AX962" s="12" t="s">
        <v>73</v>
      </c>
      <c r="AY962" s="152" t="s">
        <v>180</v>
      </c>
    </row>
    <row r="963" spans="2:65" s="13" customFormat="1" ht="11.25">
      <c r="B963" s="157"/>
      <c r="D963" s="145" t="s">
        <v>193</v>
      </c>
      <c r="E963" s="158" t="s">
        <v>19</v>
      </c>
      <c r="F963" s="159" t="s">
        <v>1595</v>
      </c>
      <c r="H963" s="160">
        <v>313.95999999999998</v>
      </c>
      <c r="I963" s="161"/>
      <c r="L963" s="157"/>
      <c r="M963" s="162"/>
      <c r="T963" s="163"/>
      <c r="AT963" s="158" t="s">
        <v>193</v>
      </c>
      <c r="AU963" s="158" t="s">
        <v>83</v>
      </c>
      <c r="AV963" s="13" t="s">
        <v>83</v>
      </c>
      <c r="AW963" s="13" t="s">
        <v>35</v>
      </c>
      <c r="AX963" s="13" t="s">
        <v>73</v>
      </c>
      <c r="AY963" s="158" t="s">
        <v>180</v>
      </c>
    </row>
    <row r="964" spans="2:65" s="13" customFormat="1" ht="11.25">
      <c r="B964" s="157"/>
      <c r="D964" s="145" t="s">
        <v>193</v>
      </c>
      <c r="E964" s="158" t="s">
        <v>19</v>
      </c>
      <c r="F964" s="159" t="s">
        <v>1596</v>
      </c>
      <c r="H964" s="160">
        <v>28.56</v>
      </c>
      <c r="I964" s="161"/>
      <c r="L964" s="157"/>
      <c r="M964" s="162"/>
      <c r="T964" s="163"/>
      <c r="AT964" s="158" t="s">
        <v>193</v>
      </c>
      <c r="AU964" s="158" t="s">
        <v>83</v>
      </c>
      <c r="AV964" s="13" t="s">
        <v>83</v>
      </c>
      <c r="AW964" s="13" t="s">
        <v>35</v>
      </c>
      <c r="AX964" s="13" t="s">
        <v>73</v>
      </c>
      <c r="AY964" s="158" t="s">
        <v>180</v>
      </c>
    </row>
    <row r="965" spans="2:65" s="12" customFormat="1" ht="11.25">
      <c r="B965" s="151"/>
      <c r="D965" s="145" t="s">
        <v>193</v>
      </c>
      <c r="E965" s="152" t="s">
        <v>19</v>
      </c>
      <c r="F965" s="153" t="s">
        <v>856</v>
      </c>
      <c r="H965" s="152" t="s">
        <v>19</v>
      </c>
      <c r="I965" s="154"/>
      <c r="L965" s="151"/>
      <c r="M965" s="155"/>
      <c r="T965" s="156"/>
      <c r="AT965" s="152" t="s">
        <v>193</v>
      </c>
      <c r="AU965" s="152" t="s">
        <v>83</v>
      </c>
      <c r="AV965" s="12" t="s">
        <v>81</v>
      </c>
      <c r="AW965" s="12" t="s">
        <v>35</v>
      </c>
      <c r="AX965" s="12" t="s">
        <v>73</v>
      </c>
      <c r="AY965" s="152" t="s">
        <v>180</v>
      </c>
    </row>
    <row r="966" spans="2:65" s="13" customFormat="1" ht="45">
      <c r="B966" s="157"/>
      <c r="D966" s="145" t="s">
        <v>193</v>
      </c>
      <c r="E966" s="158" t="s">
        <v>19</v>
      </c>
      <c r="F966" s="159" t="s">
        <v>1597</v>
      </c>
      <c r="H966" s="160">
        <v>-45.674999999999997</v>
      </c>
      <c r="I966" s="161"/>
      <c r="L966" s="157"/>
      <c r="M966" s="162"/>
      <c r="T966" s="163"/>
      <c r="AT966" s="158" t="s">
        <v>193</v>
      </c>
      <c r="AU966" s="158" t="s">
        <v>83</v>
      </c>
      <c r="AV966" s="13" t="s">
        <v>83</v>
      </c>
      <c r="AW966" s="13" t="s">
        <v>35</v>
      </c>
      <c r="AX966" s="13" t="s">
        <v>73</v>
      </c>
      <c r="AY966" s="158" t="s">
        <v>180</v>
      </c>
    </row>
    <row r="967" spans="2:65" s="13" customFormat="1" ht="11.25">
      <c r="B967" s="157"/>
      <c r="D967" s="145" t="s">
        <v>193</v>
      </c>
      <c r="E967" s="158" t="s">
        <v>19</v>
      </c>
      <c r="F967" s="159" t="s">
        <v>1598</v>
      </c>
      <c r="H967" s="160">
        <v>-14.36</v>
      </c>
      <c r="I967" s="161"/>
      <c r="L967" s="157"/>
      <c r="M967" s="162"/>
      <c r="T967" s="163"/>
      <c r="AT967" s="158" t="s">
        <v>193</v>
      </c>
      <c r="AU967" s="158" t="s">
        <v>83</v>
      </c>
      <c r="AV967" s="13" t="s">
        <v>83</v>
      </c>
      <c r="AW967" s="13" t="s">
        <v>35</v>
      </c>
      <c r="AX967" s="13" t="s">
        <v>73</v>
      </c>
      <c r="AY967" s="158" t="s">
        <v>180</v>
      </c>
    </row>
    <row r="968" spans="2:65" s="14" customFormat="1" ht="11.25">
      <c r="B968" s="164"/>
      <c r="D968" s="145" t="s">
        <v>193</v>
      </c>
      <c r="E968" s="165" t="s">
        <v>19</v>
      </c>
      <c r="F968" s="166" t="s">
        <v>264</v>
      </c>
      <c r="H968" s="167">
        <v>282.48500000000001</v>
      </c>
      <c r="I968" s="168"/>
      <c r="L968" s="164"/>
      <c r="M968" s="169"/>
      <c r="T968" s="170"/>
      <c r="AT968" s="165" t="s">
        <v>193</v>
      </c>
      <c r="AU968" s="165" t="s">
        <v>83</v>
      </c>
      <c r="AV968" s="14" t="s">
        <v>187</v>
      </c>
      <c r="AW968" s="14" t="s">
        <v>35</v>
      </c>
      <c r="AX968" s="14" t="s">
        <v>81</v>
      </c>
      <c r="AY968" s="165" t="s">
        <v>180</v>
      </c>
    </row>
    <row r="969" spans="2:65" s="11" customFormat="1" ht="22.9" customHeight="1">
      <c r="B969" s="120"/>
      <c r="D969" s="121" t="s">
        <v>72</v>
      </c>
      <c r="E969" s="130" t="s">
        <v>870</v>
      </c>
      <c r="F969" s="130" t="s">
        <v>871</v>
      </c>
      <c r="I969" s="123"/>
      <c r="J969" s="131">
        <f>BK969</f>
        <v>0</v>
      </c>
      <c r="L969" s="120"/>
      <c r="M969" s="125"/>
      <c r="P969" s="126">
        <f>SUM(P970:P996)</f>
        <v>0</v>
      </c>
      <c r="R969" s="126">
        <f>SUM(R970:R996)</f>
        <v>0.77904029999999991</v>
      </c>
      <c r="T969" s="127">
        <f>SUM(T970:T996)</f>
        <v>1.5205200000000002E-2</v>
      </c>
      <c r="AR969" s="121" t="s">
        <v>83</v>
      </c>
      <c r="AT969" s="128" t="s">
        <v>72</v>
      </c>
      <c r="AU969" s="128" t="s">
        <v>81</v>
      </c>
      <c r="AY969" s="121" t="s">
        <v>180</v>
      </c>
      <c r="BK969" s="129">
        <f>SUM(BK970:BK996)</f>
        <v>0</v>
      </c>
    </row>
    <row r="970" spans="2:65" s="1" customFormat="1" ht="16.5" customHeight="1">
      <c r="B970" s="33"/>
      <c r="C970" s="132" t="s">
        <v>1599</v>
      </c>
      <c r="D970" s="132" t="s">
        <v>182</v>
      </c>
      <c r="E970" s="133" t="s">
        <v>873</v>
      </c>
      <c r="F970" s="134" t="s">
        <v>874</v>
      </c>
      <c r="G970" s="135" t="s">
        <v>257</v>
      </c>
      <c r="H970" s="136">
        <v>367</v>
      </c>
      <c r="I970" s="137"/>
      <c r="J970" s="138">
        <f>ROUND(I970*H970,2)</f>
        <v>0</v>
      </c>
      <c r="K970" s="134" t="s">
        <v>186</v>
      </c>
      <c r="L970" s="33"/>
      <c r="M970" s="139" t="s">
        <v>19</v>
      </c>
      <c r="N970" s="140" t="s">
        <v>44</v>
      </c>
      <c r="P970" s="141">
        <f>O970*H970</f>
        <v>0</v>
      </c>
      <c r="Q970" s="141">
        <v>0</v>
      </c>
      <c r="R970" s="141">
        <f>Q970*H970</f>
        <v>0</v>
      </c>
      <c r="S970" s="141">
        <v>3.0000000000000001E-5</v>
      </c>
      <c r="T970" s="142">
        <f>S970*H970</f>
        <v>1.1010000000000001E-2</v>
      </c>
      <c r="AR970" s="143" t="s">
        <v>309</v>
      </c>
      <c r="AT970" s="143" t="s">
        <v>182</v>
      </c>
      <c r="AU970" s="143" t="s">
        <v>83</v>
      </c>
      <c r="AY970" s="18" t="s">
        <v>180</v>
      </c>
      <c r="BE970" s="144">
        <f>IF(N970="základní",J970,0)</f>
        <v>0</v>
      </c>
      <c r="BF970" s="144">
        <f>IF(N970="snížená",J970,0)</f>
        <v>0</v>
      </c>
      <c r="BG970" s="144">
        <f>IF(N970="zákl. přenesená",J970,0)</f>
        <v>0</v>
      </c>
      <c r="BH970" s="144">
        <f>IF(N970="sníž. přenesená",J970,0)</f>
        <v>0</v>
      </c>
      <c r="BI970" s="144">
        <f>IF(N970="nulová",J970,0)</f>
        <v>0</v>
      </c>
      <c r="BJ970" s="18" t="s">
        <v>81</v>
      </c>
      <c r="BK970" s="144">
        <f>ROUND(I970*H970,2)</f>
        <v>0</v>
      </c>
      <c r="BL970" s="18" t="s">
        <v>309</v>
      </c>
      <c r="BM970" s="143" t="s">
        <v>875</v>
      </c>
    </row>
    <row r="971" spans="2:65" s="1" customFormat="1" ht="19.5">
      <c r="B971" s="33"/>
      <c r="D971" s="145" t="s">
        <v>189</v>
      </c>
      <c r="F971" s="146" t="s">
        <v>876</v>
      </c>
      <c r="I971" s="147"/>
      <c r="L971" s="33"/>
      <c r="M971" s="148"/>
      <c r="T971" s="54"/>
      <c r="AT971" s="18" t="s">
        <v>189</v>
      </c>
      <c r="AU971" s="18" t="s">
        <v>83</v>
      </c>
    </row>
    <row r="972" spans="2:65" s="1" customFormat="1" ht="11.25">
      <c r="B972" s="33"/>
      <c r="D972" s="149" t="s">
        <v>191</v>
      </c>
      <c r="F972" s="150" t="s">
        <v>877</v>
      </c>
      <c r="I972" s="147"/>
      <c r="L972" s="33"/>
      <c r="M972" s="148"/>
      <c r="T972" s="54"/>
      <c r="AT972" s="18" t="s">
        <v>191</v>
      </c>
      <c r="AU972" s="18" t="s">
        <v>83</v>
      </c>
    </row>
    <row r="973" spans="2:65" s="12" customFormat="1" ht="11.25">
      <c r="B973" s="151"/>
      <c r="D973" s="145" t="s">
        <v>193</v>
      </c>
      <c r="E973" s="152" t="s">
        <v>19</v>
      </c>
      <c r="F973" s="153" t="s">
        <v>1117</v>
      </c>
      <c r="H973" s="152" t="s">
        <v>19</v>
      </c>
      <c r="I973" s="154"/>
      <c r="L973" s="151"/>
      <c r="M973" s="155"/>
      <c r="T973" s="156"/>
      <c r="AT973" s="152" t="s">
        <v>193</v>
      </c>
      <c r="AU973" s="152" t="s">
        <v>83</v>
      </c>
      <c r="AV973" s="12" t="s">
        <v>81</v>
      </c>
      <c r="AW973" s="12" t="s">
        <v>35</v>
      </c>
      <c r="AX973" s="12" t="s">
        <v>73</v>
      </c>
      <c r="AY973" s="152" t="s">
        <v>180</v>
      </c>
    </row>
    <row r="974" spans="2:65" s="13" customFormat="1" ht="11.25">
      <c r="B974" s="157"/>
      <c r="D974" s="145" t="s">
        <v>193</v>
      </c>
      <c r="E974" s="158" t="s">
        <v>19</v>
      </c>
      <c r="F974" s="159" t="s">
        <v>1600</v>
      </c>
      <c r="H974" s="160">
        <v>367</v>
      </c>
      <c r="I974" s="161"/>
      <c r="L974" s="157"/>
      <c r="M974" s="162"/>
      <c r="T974" s="163"/>
      <c r="AT974" s="158" t="s">
        <v>193</v>
      </c>
      <c r="AU974" s="158" t="s">
        <v>83</v>
      </c>
      <c r="AV974" s="13" t="s">
        <v>83</v>
      </c>
      <c r="AW974" s="13" t="s">
        <v>35</v>
      </c>
      <c r="AX974" s="13" t="s">
        <v>73</v>
      </c>
      <c r="AY974" s="158" t="s">
        <v>180</v>
      </c>
    </row>
    <row r="975" spans="2:65" s="14" customFormat="1" ht="11.25">
      <c r="B975" s="164"/>
      <c r="D975" s="145" t="s">
        <v>193</v>
      </c>
      <c r="E975" s="165" t="s">
        <v>19</v>
      </c>
      <c r="F975" s="166" t="s">
        <v>264</v>
      </c>
      <c r="H975" s="167">
        <v>367</v>
      </c>
      <c r="I975" s="168"/>
      <c r="L975" s="164"/>
      <c r="M975" s="169"/>
      <c r="T975" s="170"/>
      <c r="AT975" s="165" t="s">
        <v>193</v>
      </c>
      <c r="AU975" s="165" t="s">
        <v>83</v>
      </c>
      <c r="AV975" s="14" t="s">
        <v>187</v>
      </c>
      <c r="AW975" s="14" t="s">
        <v>35</v>
      </c>
      <c r="AX975" s="14" t="s">
        <v>81</v>
      </c>
      <c r="AY975" s="165" t="s">
        <v>180</v>
      </c>
    </row>
    <row r="976" spans="2:65" s="1" customFormat="1" ht="16.5" customHeight="1">
      <c r="B976" s="33"/>
      <c r="C976" s="171" t="s">
        <v>1601</v>
      </c>
      <c r="D976" s="171" t="s">
        <v>353</v>
      </c>
      <c r="E976" s="172" t="s">
        <v>880</v>
      </c>
      <c r="F976" s="173" t="s">
        <v>881</v>
      </c>
      <c r="G976" s="174" t="s">
        <v>257</v>
      </c>
      <c r="H976" s="175">
        <v>385.35</v>
      </c>
      <c r="I976" s="176"/>
      <c r="J976" s="177">
        <f>ROUND(I976*H976,2)</f>
        <v>0</v>
      </c>
      <c r="K976" s="173" t="s">
        <v>186</v>
      </c>
      <c r="L976" s="178"/>
      <c r="M976" s="179" t="s">
        <v>19</v>
      </c>
      <c r="N976" s="180" t="s">
        <v>44</v>
      </c>
      <c r="P976" s="141">
        <f>O976*H976</f>
        <v>0</v>
      </c>
      <c r="Q976" s="141">
        <v>2.0000000000000001E-4</v>
      </c>
      <c r="R976" s="141">
        <f>Q976*H976</f>
        <v>7.7070000000000013E-2</v>
      </c>
      <c r="S976" s="141">
        <v>0</v>
      </c>
      <c r="T976" s="142">
        <f>S976*H976</f>
        <v>0</v>
      </c>
      <c r="AR976" s="143" t="s">
        <v>466</v>
      </c>
      <c r="AT976" s="143" t="s">
        <v>353</v>
      </c>
      <c r="AU976" s="143" t="s">
        <v>83</v>
      </c>
      <c r="AY976" s="18" t="s">
        <v>180</v>
      </c>
      <c r="BE976" s="144">
        <f>IF(N976="základní",J976,0)</f>
        <v>0</v>
      </c>
      <c r="BF976" s="144">
        <f>IF(N976="snížená",J976,0)</f>
        <v>0</v>
      </c>
      <c r="BG976" s="144">
        <f>IF(N976="zákl. přenesená",J976,0)</f>
        <v>0</v>
      </c>
      <c r="BH976" s="144">
        <f>IF(N976="sníž. přenesená",J976,0)</f>
        <v>0</v>
      </c>
      <c r="BI976" s="144">
        <f>IF(N976="nulová",J976,0)</f>
        <v>0</v>
      </c>
      <c r="BJ976" s="18" t="s">
        <v>81</v>
      </c>
      <c r="BK976" s="144">
        <f>ROUND(I976*H976,2)</f>
        <v>0</v>
      </c>
      <c r="BL976" s="18" t="s">
        <v>309</v>
      </c>
      <c r="BM976" s="143" t="s">
        <v>882</v>
      </c>
    </row>
    <row r="977" spans="2:65" s="1" customFormat="1" ht="11.25">
      <c r="B977" s="33"/>
      <c r="D977" s="145" t="s">
        <v>189</v>
      </c>
      <c r="F977" s="146" t="s">
        <v>881</v>
      </c>
      <c r="I977" s="147"/>
      <c r="L977" s="33"/>
      <c r="M977" s="148"/>
      <c r="T977" s="54"/>
      <c r="AT977" s="18" t="s">
        <v>189</v>
      </c>
      <c r="AU977" s="18" t="s">
        <v>83</v>
      </c>
    </row>
    <row r="978" spans="2:65" s="13" customFormat="1" ht="11.25">
      <c r="B978" s="157"/>
      <c r="D978" s="145" t="s">
        <v>193</v>
      </c>
      <c r="F978" s="159" t="s">
        <v>1602</v>
      </c>
      <c r="H978" s="160">
        <v>385.35</v>
      </c>
      <c r="I978" s="161"/>
      <c r="L978" s="157"/>
      <c r="M978" s="162"/>
      <c r="T978" s="163"/>
      <c r="AT978" s="158" t="s">
        <v>193</v>
      </c>
      <c r="AU978" s="158" t="s">
        <v>83</v>
      </c>
      <c r="AV978" s="13" t="s">
        <v>83</v>
      </c>
      <c r="AW978" s="13" t="s">
        <v>4</v>
      </c>
      <c r="AX978" s="13" t="s">
        <v>81</v>
      </c>
      <c r="AY978" s="158" t="s">
        <v>180</v>
      </c>
    </row>
    <row r="979" spans="2:65" s="1" customFormat="1" ht="21.75" customHeight="1">
      <c r="B979" s="33"/>
      <c r="C979" s="132" t="s">
        <v>1603</v>
      </c>
      <c r="D979" s="132" t="s">
        <v>182</v>
      </c>
      <c r="E979" s="133" t="s">
        <v>884</v>
      </c>
      <c r="F979" s="134" t="s">
        <v>885</v>
      </c>
      <c r="G979" s="135" t="s">
        <v>257</v>
      </c>
      <c r="H979" s="136">
        <v>139.84</v>
      </c>
      <c r="I979" s="137"/>
      <c r="J979" s="138">
        <f>ROUND(I979*H979,2)</f>
        <v>0</v>
      </c>
      <c r="K979" s="134" t="s">
        <v>186</v>
      </c>
      <c r="L979" s="33"/>
      <c r="M979" s="139" t="s">
        <v>19</v>
      </c>
      <c r="N979" s="140" t="s">
        <v>44</v>
      </c>
      <c r="P979" s="141">
        <f>O979*H979</f>
        <v>0</v>
      </c>
      <c r="Q979" s="141">
        <v>0</v>
      </c>
      <c r="R979" s="141">
        <f>Q979*H979</f>
        <v>0</v>
      </c>
      <c r="S979" s="141">
        <v>3.0000000000000001E-5</v>
      </c>
      <c r="T979" s="142">
        <f>S979*H979</f>
        <v>4.1952000000000005E-3</v>
      </c>
      <c r="AR979" s="143" t="s">
        <v>309</v>
      </c>
      <c r="AT979" s="143" t="s">
        <v>182</v>
      </c>
      <c r="AU979" s="143" t="s">
        <v>83</v>
      </c>
      <c r="AY979" s="18" t="s">
        <v>180</v>
      </c>
      <c r="BE979" s="144">
        <f>IF(N979="základní",J979,0)</f>
        <v>0</v>
      </c>
      <c r="BF979" s="144">
        <f>IF(N979="snížená",J979,0)</f>
        <v>0</v>
      </c>
      <c r="BG979" s="144">
        <f>IF(N979="zákl. přenesená",J979,0)</f>
        <v>0</v>
      </c>
      <c r="BH979" s="144">
        <f>IF(N979="sníž. přenesená",J979,0)</f>
        <v>0</v>
      </c>
      <c r="BI979" s="144">
        <f>IF(N979="nulová",J979,0)</f>
        <v>0</v>
      </c>
      <c r="BJ979" s="18" t="s">
        <v>81</v>
      </c>
      <c r="BK979" s="144">
        <f>ROUND(I979*H979,2)</f>
        <v>0</v>
      </c>
      <c r="BL979" s="18" t="s">
        <v>309</v>
      </c>
      <c r="BM979" s="143" t="s">
        <v>886</v>
      </c>
    </row>
    <row r="980" spans="2:65" s="1" customFormat="1" ht="29.25">
      <c r="B980" s="33"/>
      <c r="D980" s="145" t="s">
        <v>189</v>
      </c>
      <c r="F980" s="146" t="s">
        <v>887</v>
      </c>
      <c r="I980" s="147"/>
      <c r="L980" s="33"/>
      <c r="M980" s="148"/>
      <c r="T980" s="54"/>
      <c r="AT980" s="18" t="s">
        <v>189</v>
      </c>
      <c r="AU980" s="18" t="s">
        <v>83</v>
      </c>
    </row>
    <row r="981" spans="2:65" s="1" customFormat="1" ht="11.25">
      <c r="B981" s="33"/>
      <c r="D981" s="149" t="s">
        <v>191</v>
      </c>
      <c r="F981" s="150" t="s">
        <v>888</v>
      </c>
      <c r="I981" s="147"/>
      <c r="L981" s="33"/>
      <c r="M981" s="148"/>
      <c r="T981" s="54"/>
      <c r="AT981" s="18" t="s">
        <v>191</v>
      </c>
      <c r="AU981" s="18" t="s">
        <v>83</v>
      </c>
    </row>
    <row r="982" spans="2:65" s="12" customFormat="1" ht="11.25">
      <c r="B982" s="151"/>
      <c r="D982" s="145" t="s">
        <v>193</v>
      </c>
      <c r="E982" s="152" t="s">
        <v>19</v>
      </c>
      <c r="F982" s="153" t="s">
        <v>1117</v>
      </c>
      <c r="H982" s="152" t="s">
        <v>19</v>
      </c>
      <c r="I982" s="154"/>
      <c r="L982" s="151"/>
      <c r="M982" s="155"/>
      <c r="T982" s="156"/>
      <c r="AT982" s="152" t="s">
        <v>193</v>
      </c>
      <c r="AU982" s="152" t="s">
        <v>83</v>
      </c>
      <c r="AV982" s="12" t="s">
        <v>81</v>
      </c>
      <c r="AW982" s="12" t="s">
        <v>35</v>
      </c>
      <c r="AX982" s="12" t="s">
        <v>73</v>
      </c>
      <c r="AY982" s="152" t="s">
        <v>180</v>
      </c>
    </row>
    <row r="983" spans="2:65" s="13" customFormat="1" ht="11.25">
      <c r="B983" s="157"/>
      <c r="D983" s="145" t="s">
        <v>193</v>
      </c>
      <c r="E983" s="158" t="s">
        <v>19</v>
      </c>
      <c r="F983" s="159" t="s">
        <v>1604</v>
      </c>
      <c r="H983" s="160">
        <v>139.84</v>
      </c>
      <c r="I983" s="161"/>
      <c r="L983" s="157"/>
      <c r="M983" s="162"/>
      <c r="T983" s="163"/>
      <c r="AT983" s="158" t="s">
        <v>193</v>
      </c>
      <c r="AU983" s="158" t="s">
        <v>83</v>
      </c>
      <c r="AV983" s="13" t="s">
        <v>83</v>
      </c>
      <c r="AW983" s="13" t="s">
        <v>35</v>
      </c>
      <c r="AX983" s="13" t="s">
        <v>73</v>
      </c>
      <c r="AY983" s="158" t="s">
        <v>180</v>
      </c>
    </row>
    <row r="984" spans="2:65" s="14" customFormat="1" ht="11.25">
      <c r="B984" s="164"/>
      <c r="D984" s="145" t="s">
        <v>193</v>
      </c>
      <c r="E984" s="165" t="s">
        <v>19</v>
      </c>
      <c r="F984" s="166" t="s">
        <v>264</v>
      </c>
      <c r="H984" s="167">
        <v>139.84</v>
      </c>
      <c r="I984" s="168"/>
      <c r="L984" s="164"/>
      <c r="M984" s="169"/>
      <c r="T984" s="170"/>
      <c r="AT984" s="165" t="s">
        <v>193</v>
      </c>
      <c r="AU984" s="165" t="s">
        <v>83</v>
      </c>
      <c r="AV984" s="14" t="s">
        <v>187</v>
      </c>
      <c r="AW984" s="14" t="s">
        <v>35</v>
      </c>
      <c r="AX984" s="14" t="s">
        <v>81</v>
      </c>
      <c r="AY984" s="165" t="s">
        <v>180</v>
      </c>
    </row>
    <row r="985" spans="2:65" s="1" customFormat="1" ht="16.5" customHeight="1">
      <c r="B985" s="33"/>
      <c r="C985" s="171" t="s">
        <v>1605</v>
      </c>
      <c r="D985" s="171" t="s">
        <v>353</v>
      </c>
      <c r="E985" s="172" t="s">
        <v>880</v>
      </c>
      <c r="F985" s="173" t="s">
        <v>881</v>
      </c>
      <c r="G985" s="174" t="s">
        <v>257</v>
      </c>
      <c r="H985" s="175">
        <v>146.83199999999999</v>
      </c>
      <c r="I985" s="176"/>
      <c r="J985" s="177">
        <f>ROUND(I985*H985,2)</f>
        <v>0</v>
      </c>
      <c r="K985" s="173" t="s">
        <v>186</v>
      </c>
      <c r="L985" s="178"/>
      <c r="M985" s="179" t="s">
        <v>19</v>
      </c>
      <c r="N985" s="180" t="s">
        <v>44</v>
      </c>
      <c r="P985" s="141">
        <f>O985*H985</f>
        <v>0</v>
      </c>
      <c r="Q985" s="141">
        <v>2.0000000000000001E-4</v>
      </c>
      <c r="R985" s="141">
        <f>Q985*H985</f>
        <v>2.9366400000000001E-2</v>
      </c>
      <c r="S985" s="141">
        <v>0</v>
      </c>
      <c r="T985" s="142">
        <f>S985*H985</f>
        <v>0</v>
      </c>
      <c r="AR985" s="143" t="s">
        <v>466</v>
      </c>
      <c r="AT985" s="143" t="s">
        <v>353</v>
      </c>
      <c r="AU985" s="143" t="s">
        <v>83</v>
      </c>
      <c r="AY985" s="18" t="s">
        <v>180</v>
      </c>
      <c r="BE985" s="144">
        <f>IF(N985="základní",J985,0)</f>
        <v>0</v>
      </c>
      <c r="BF985" s="144">
        <f>IF(N985="snížená",J985,0)</f>
        <v>0</v>
      </c>
      <c r="BG985" s="144">
        <f>IF(N985="zákl. přenesená",J985,0)</f>
        <v>0</v>
      </c>
      <c r="BH985" s="144">
        <f>IF(N985="sníž. přenesená",J985,0)</f>
        <v>0</v>
      </c>
      <c r="BI985" s="144">
        <f>IF(N985="nulová",J985,0)</f>
        <v>0</v>
      </c>
      <c r="BJ985" s="18" t="s">
        <v>81</v>
      </c>
      <c r="BK985" s="144">
        <f>ROUND(I985*H985,2)</f>
        <v>0</v>
      </c>
      <c r="BL985" s="18" t="s">
        <v>309</v>
      </c>
      <c r="BM985" s="143" t="s">
        <v>891</v>
      </c>
    </row>
    <row r="986" spans="2:65" s="1" customFormat="1" ht="11.25">
      <c r="B986" s="33"/>
      <c r="D986" s="145" t="s">
        <v>189</v>
      </c>
      <c r="F986" s="146" t="s">
        <v>881</v>
      </c>
      <c r="I986" s="147"/>
      <c r="L986" s="33"/>
      <c r="M986" s="148"/>
      <c r="T986" s="54"/>
      <c r="AT986" s="18" t="s">
        <v>189</v>
      </c>
      <c r="AU986" s="18" t="s">
        <v>83</v>
      </c>
    </row>
    <row r="987" spans="2:65" s="13" customFormat="1" ht="11.25">
      <c r="B987" s="157"/>
      <c r="D987" s="145" t="s">
        <v>193</v>
      </c>
      <c r="F987" s="159" t="s">
        <v>1606</v>
      </c>
      <c r="H987" s="160">
        <v>146.83199999999999</v>
      </c>
      <c r="I987" s="161"/>
      <c r="L987" s="157"/>
      <c r="M987" s="162"/>
      <c r="T987" s="163"/>
      <c r="AT987" s="158" t="s">
        <v>193</v>
      </c>
      <c r="AU987" s="158" t="s">
        <v>83</v>
      </c>
      <c r="AV987" s="13" t="s">
        <v>83</v>
      </c>
      <c r="AW987" s="13" t="s">
        <v>4</v>
      </c>
      <c r="AX987" s="13" t="s">
        <v>81</v>
      </c>
      <c r="AY987" s="158" t="s">
        <v>180</v>
      </c>
    </row>
    <row r="988" spans="2:65" s="1" customFormat="1" ht="33" customHeight="1">
      <c r="B988" s="33"/>
      <c r="C988" s="132" t="s">
        <v>1607</v>
      </c>
      <c r="D988" s="132" t="s">
        <v>182</v>
      </c>
      <c r="E988" s="133" t="s">
        <v>894</v>
      </c>
      <c r="F988" s="134" t="s">
        <v>895</v>
      </c>
      <c r="G988" s="135" t="s">
        <v>257</v>
      </c>
      <c r="H988" s="136">
        <v>973.97299999999996</v>
      </c>
      <c r="I988" s="137"/>
      <c r="J988" s="138">
        <f>ROUND(I988*H988,2)</f>
        <v>0</v>
      </c>
      <c r="K988" s="134" t="s">
        <v>186</v>
      </c>
      <c r="L988" s="33"/>
      <c r="M988" s="139" t="s">
        <v>19</v>
      </c>
      <c r="N988" s="140" t="s">
        <v>44</v>
      </c>
      <c r="P988" s="141">
        <f>O988*H988</f>
        <v>0</v>
      </c>
      <c r="Q988" s="141">
        <v>2.1000000000000001E-4</v>
      </c>
      <c r="R988" s="141">
        <f>Q988*H988</f>
        <v>0.20453432999999999</v>
      </c>
      <c r="S988" s="141">
        <v>0</v>
      </c>
      <c r="T988" s="142">
        <f>S988*H988</f>
        <v>0</v>
      </c>
      <c r="AR988" s="143" t="s">
        <v>309</v>
      </c>
      <c r="AT988" s="143" t="s">
        <v>182</v>
      </c>
      <c r="AU988" s="143" t="s">
        <v>83</v>
      </c>
      <c r="AY988" s="18" t="s">
        <v>180</v>
      </c>
      <c r="BE988" s="144">
        <f>IF(N988="základní",J988,0)</f>
        <v>0</v>
      </c>
      <c r="BF988" s="144">
        <f>IF(N988="snížená",J988,0)</f>
        <v>0</v>
      </c>
      <c r="BG988" s="144">
        <f>IF(N988="zákl. přenesená",J988,0)</f>
        <v>0</v>
      </c>
      <c r="BH988" s="144">
        <f>IF(N988="sníž. přenesená",J988,0)</f>
        <v>0</v>
      </c>
      <c r="BI988" s="144">
        <f>IF(N988="nulová",J988,0)</f>
        <v>0</v>
      </c>
      <c r="BJ988" s="18" t="s">
        <v>81</v>
      </c>
      <c r="BK988" s="144">
        <f>ROUND(I988*H988,2)</f>
        <v>0</v>
      </c>
      <c r="BL988" s="18" t="s">
        <v>309</v>
      </c>
      <c r="BM988" s="143" t="s">
        <v>896</v>
      </c>
    </row>
    <row r="989" spans="2:65" s="1" customFormat="1" ht="19.5">
      <c r="B989" s="33"/>
      <c r="D989" s="145" t="s">
        <v>189</v>
      </c>
      <c r="F989" s="146" t="s">
        <v>897</v>
      </c>
      <c r="I989" s="147"/>
      <c r="L989" s="33"/>
      <c r="M989" s="148"/>
      <c r="T989" s="54"/>
      <c r="AT989" s="18" t="s">
        <v>189</v>
      </c>
      <c r="AU989" s="18" t="s">
        <v>83</v>
      </c>
    </row>
    <row r="990" spans="2:65" s="1" customFormat="1" ht="11.25">
      <c r="B990" s="33"/>
      <c r="D990" s="149" t="s">
        <v>191</v>
      </c>
      <c r="F990" s="150" t="s">
        <v>898</v>
      </c>
      <c r="I990" s="147"/>
      <c r="L990" s="33"/>
      <c r="M990" s="148"/>
      <c r="T990" s="54"/>
      <c r="AT990" s="18" t="s">
        <v>191</v>
      </c>
      <c r="AU990" s="18" t="s">
        <v>83</v>
      </c>
    </row>
    <row r="991" spans="2:65" s="12" customFormat="1" ht="11.25">
      <c r="B991" s="151"/>
      <c r="D991" s="145" t="s">
        <v>193</v>
      </c>
      <c r="E991" s="152" t="s">
        <v>19</v>
      </c>
      <c r="F991" s="153" t="s">
        <v>1117</v>
      </c>
      <c r="H991" s="152" t="s">
        <v>19</v>
      </c>
      <c r="I991" s="154"/>
      <c r="L991" s="151"/>
      <c r="M991" s="155"/>
      <c r="T991" s="156"/>
      <c r="AT991" s="152" t="s">
        <v>193</v>
      </c>
      <c r="AU991" s="152" t="s">
        <v>83</v>
      </c>
      <c r="AV991" s="12" t="s">
        <v>81</v>
      </c>
      <c r="AW991" s="12" t="s">
        <v>35</v>
      </c>
      <c r="AX991" s="12" t="s">
        <v>73</v>
      </c>
      <c r="AY991" s="152" t="s">
        <v>180</v>
      </c>
    </row>
    <row r="992" spans="2:65" s="13" customFormat="1" ht="11.25">
      <c r="B992" s="157"/>
      <c r="D992" s="145" t="s">
        <v>193</v>
      </c>
      <c r="E992" s="158" t="s">
        <v>19</v>
      </c>
      <c r="F992" s="159" t="s">
        <v>1608</v>
      </c>
      <c r="H992" s="160">
        <v>973.97299999999996</v>
      </c>
      <c r="I992" s="161"/>
      <c r="L992" s="157"/>
      <c r="M992" s="162"/>
      <c r="T992" s="163"/>
      <c r="AT992" s="158" t="s">
        <v>193</v>
      </c>
      <c r="AU992" s="158" t="s">
        <v>83</v>
      </c>
      <c r="AV992" s="13" t="s">
        <v>83</v>
      </c>
      <c r="AW992" s="13" t="s">
        <v>35</v>
      </c>
      <c r="AX992" s="13" t="s">
        <v>73</v>
      </c>
      <c r="AY992" s="158" t="s">
        <v>180</v>
      </c>
    </row>
    <row r="993" spans="2:65" s="14" customFormat="1" ht="11.25">
      <c r="B993" s="164"/>
      <c r="D993" s="145" t="s">
        <v>193</v>
      </c>
      <c r="E993" s="165" t="s">
        <v>19</v>
      </c>
      <c r="F993" s="166" t="s">
        <v>264</v>
      </c>
      <c r="H993" s="167">
        <v>973.97299999999996</v>
      </c>
      <c r="I993" s="168"/>
      <c r="L993" s="164"/>
      <c r="M993" s="169"/>
      <c r="T993" s="170"/>
      <c r="AT993" s="165" t="s">
        <v>193</v>
      </c>
      <c r="AU993" s="165" t="s">
        <v>83</v>
      </c>
      <c r="AV993" s="14" t="s">
        <v>187</v>
      </c>
      <c r="AW993" s="14" t="s">
        <v>35</v>
      </c>
      <c r="AX993" s="14" t="s">
        <v>81</v>
      </c>
      <c r="AY993" s="165" t="s">
        <v>180</v>
      </c>
    </row>
    <row r="994" spans="2:65" s="1" customFormat="1" ht="33" customHeight="1">
      <c r="B994" s="33"/>
      <c r="C994" s="132" t="s">
        <v>1609</v>
      </c>
      <c r="D994" s="132" t="s">
        <v>182</v>
      </c>
      <c r="E994" s="133" t="s">
        <v>901</v>
      </c>
      <c r="F994" s="134" t="s">
        <v>902</v>
      </c>
      <c r="G994" s="135" t="s">
        <v>257</v>
      </c>
      <c r="H994" s="136">
        <v>1614.0329999999999</v>
      </c>
      <c r="I994" s="137"/>
      <c r="J994" s="138">
        <f>ROUND(I994*H994,2)</f>
        <v>0</v>
      </c>
      <c r="K994" s="134" t="s">
        <v>186</v>
      </c>
      <c r="L994" s="33"/>
      <c r="M994" s="139" t="s">
        <v>19</v>
      </c>
      <c r="N994" s="140" t="s">
        <v>44</v>
      </c>
      <c r="P994" s="141">
        <f>O994*H994</f>
        <v>0</v>
      </c>
      <c r="Q994" s="141">
        <v>2.9E-4</v>
      </c>
      <c r="R994" s="141">
        <f>Q994*H994</f>
        <v>0.46806956999999999</v>
      </c>
      <c r="S994" s="141">
        <v>0</v>
      </c>
      <c r="T994" s="142">
        <f>S994*H994</f>
        <v>0</v>
      </c>
      <c r="AR994" s="143" t="s">
        <v>309</v>
      </c>
      <c r="AT994" s="143" t="s">
        <v>182</v>
      </c>
      <c r="AU994" s="143" t="s">
        <v>83</v>
      </c>
      <c r="AY994" s="18" t="s">
        <v>180</v>
      </c>
      <c r="BE994" s="144">
        <f>IF(N994="základní",J994,0)</f>
        <v>0</v>
      </c>
      <c r="BF994" s="144">
        <f>IF(N994="snížená",J994,0)</f>
        <v>0</v>
      </c>
      <c r="BG994" s="144">
        <f>IF(N994="zákl. přenesená",J994,0)</f>
        <v>0</v>
      </c>
      <c r="BH994" s="144">
        <f>IF(N994="sníž. přenesená",J994,0)</f>
        <v>0</v>
      </c>
      <c r="BI994" s="144">
        <f>IF(N994="nulová",J994,0)</f>
        <v>0</v>
      </c>
      <c r="BJ994" s="18" t="s">
        <v>81</v>
      </c>
      <c r="BK994" s="144">
        <f>ROUND(I994*H994,2)</f>
        <v>0</v>
      </c>
      <c r="BL994" s="18" t="s">
        <v>309</v>
      </c>
      <c r="BM994" s="143" t="s">
        <v>903</v>
      </c>
    </row>
    <row r="995" spans="2:65" s="1" customFormat="1" ht="29.25">
      <c r="B995" s="33"/>
      <c r="D995" s="145" t="s">
        <v>189</v>
      </c>
      <c r="F995" s="146" t="s">
        <v>904</v>
      </c>
      <c r="I995" s="147"/>
      <c r="L995" s="33"/>
      <c r="M995" s="148"/>
      <c r="T995" s="54"/>
      <c r="AT995" s="18" t="s">
        <v>189</v>
      </c>
      <c r="AU995" s="18" t="s">
        <v>83</v>
      </c>
    </row>
    <row r="996" spans="2:65" s="1" customFormat="1" ht="11.25">
      <c r="B996" s="33"/>
      <c r="D996" s="149" t="s">
        <v>191</v>
      </c>
      <c r="F996" s="150" t="s">
        <v>905</v>
      </c>
      <c r="I996" s="147"/>
      <c r="L996" s="33"/>
      <c r="M996" s="148"/>
      <c r="T996" s="54"/>
      <c r="AT996" s="18" t="s">
        <v>191</v>
      </c>
      <c r="AU996" s="18" t="s">
        <v>83</v>
      </c>
    </row>
    <row r="997" spans="2:65" s="11" customFormat="1" ht="25.9" customHeight="1">
      <c r="B997" s="120"/>
      <c r="D997" s="121" t="s">
        <v>72</v>
      </c>
      <c r="E997" s="122" t="s">
        <v>906</v>
      </c>
      <c r="F997" s="122" t="s">
        <v>907</v>
      </c>
      <c r="I997" s="123"/>
      <c r="J997" s="124">
        <f>BK997</f>
        <v>0</v>
      </c>
      <c r="L997" s="120"/>
      <c r="M997" s="125"/>
      <c r="P997" s="126">
        <f>SUM(P998:P1001)</f>
        <v>0</v>
      </c>
      <c r="R997" s="126">
        <f>SUM(R998:R1001)</f>
        <v>0</v>
      </c>
      <c r="T997" s="127">
        <f>SUM(T998:T1001)</f>
        <v>0</v>
      </c>
      <c r="AR997" s="121" t="s">
        <v>187</v>
      </c>
      <c r="AT997" s="128" t="s">
        <v>72</v>
      </c>
      <c r="AU997" s="128" t="s">
        <v>73</v>
      </c>
      <c r="AY997" s="121" t="s">
        <v>180</v>
      </c>
      <c r="BK997" s="129">
        <f>SUM(BK998:BK1001)</f>
        <v>0</v>
      </c>
    </row>
    <row r="998" spans="2:65" s="1" customFormat="1" ht="24.2" customHeight="1">
      <c r="B998" s="33"/>
      <c r="C998" s="132" t="s">
        <v>1610</v>
      </c>
      <c r="D998" s="132" t="s">
        <v>182</v>
      </c>
      <c r="E998" s="133" t="s">
        <v>909</v>
      </c>
      <c r="F998" s="134" t="s">
        <v>910</v>
      </c>
      <c r="G998" s="135" t="s">
        <v>911</v>
      </c>
      <c r="H998" s="136">
        <v>200</v>
      </c>
      <c r="I998" s="137"/>
      <c r="J998" s="138">
        <f>ROUND(I998*H998,2)</f>
        <v>0</v>
      </c>
      <c r="K998" s="134" t="s">
        <v>186</v>
      </c>
      <c r="L998" s="33"/>
      <c r="M998" s="139" t="s">
        <v>19</v>
      </c>
      <c r="N998" s="140" t="s">
        <v>44</v>
      </c>
      <c r="P998" s="141">
        <f>O998*H998</f>
        <v>0</v>
      </c>
      <c r="Q998" s="141">
        <v>0</v>
      </c>
      <c r="R998" s="141">
        <f>Q998*H998</f>
        <v>0</v>
      </c>
      <c r="S998" s="141">
        <v>0</v>
      </c>
      <c r="T998" s="142">
        <f>S998*H998</f>
        <v>0</v>
      </c>
      <c r="AR998" s="143" t="s">
        <v>912</v>
      </c>
      <c r="AT998" s="143" t="s">
        <v>182</v>
      </c>
      <c r="AU998" s="143" t="s">
        <v>81</v>
      </c>
      <c r="AY998" s="18" t="s">
        <v>180</v>
      </c>
      <c r="BE998" s="144">
        <f>IF(N998="základní",J998,0)</f>
        <v>0</v>
      </c>
      <c r="BF998" s="144">
        <f>IF(N998="snížená",J998,0)</f>
        <v>0</v>
      </c>
      <c r="BG998" s="144">
        <f>IF(N998="zákl. přenesená",J998,0)</f>
        <v>0</v>
      </c>
      <c r="BH998" s="144">
        <f>IF(N998="sníž. přenesená",J998,0)</f>
        <v>0</v>
      </c>
      <c r="BI998" s="144">
        <f>IF(N998="nulová",J998,0)</f>
        <v>0</v>
      </c>
      <c r="BJ998" s="18" t="s">
        <v>81</v>
      </c>
      <c r="BK998" s="144">
        <f>ROUND(I998*H998,2)</f>
        <v>0</v>
      </c>
      <c r="BL998" s="18" t="s">
        <v>912</v>
      </c>
      <c r="BM998" s="143" t="s">
        <v>913</v>
      </c>
    </row>
    <row r="999" spans="2:65" s="1" customFormat="1" ht="19.5">
      <c r="B999" s="33"/>
      <c r="D999" s="145" t="s">
        <v>189</v>
      </c>
      <c r="F999" s="146" t="s">
        <v>914</v>
      </c>
      <c r="I999" s="147"/>
      <c r="L999" s="33"/>
      <c r="M999" s="148"/>
      <c r="T999" s="54"/>
      <c r="AT999" s="18" t="s">
        <v>189</v>
      </c>
      <c r="AU999" s="18" t="s">
        <v>81</v>
      </c>
    </row>
    <row r="1000" spans="2:65" s="1" customFormat="1" ht="11.25">
      <c r="B1000" s="33"/>
      <c r="D1000" s="149" t="s">
        <v>191</v>
      </c>
      <c r="F1000" s="150" t="s">
        <v>915</v>
      </c>
      <c r="I1000" s="147"/>
      <c r="L1000" s="33"/>
      <c r="M1000" s="148"/>
      <c r="T1000" s="54"/>
      <c r="AT1000" s="18" t="s">
        <v>191</v>
      </c>
      <c r="AU1000" s="18" t="s">
        <v>81</v>
      </c>
    </row>
    <row r="1001" spans="2:65" s="1" customFormat="1" ht="39">
      <c r="B1001" s="33"/>
      <c r="D1001" s="145" t="s">
        <v>477</v>
      </c>
      <c r="F1001" s="181" t="s">
        <v>916</v>
      </c>
      <c r="I1001" s="147"/>
      <c r="L1001" s="33"/>
      <c r="M1001" s="148"/>
      <c r="T1001" s="54"/>
      <c r="AT1001" s="18" t="s">
        <v>477</v>
      </c>
      <c r="AU1001" s="18" t="s">
        <v>81</v>
      </c>
    </row>
    <row r="1002" spans="2:65" s="11" customFormat="1" ht="25.9" customHeight="1">
      <c r="B1002" s="120"/>
      <c r="D1002" s="121" t="s">
        <v>72</v>
      </c>
      <c r="E1002" s="122" t="s">
        <v>917</v>
      </c>
      <c r="F1002" s="122" t="s">
        <v>918</v>
      </c>
      <c r="I1002" s="123"/>
      <c r="J1002" s="124">
        <f>BK1002</f>
        <v>0</v>
      </c>
      <c r="L1002" s="120"/>
      <c r="M1002" s="125"/>
      <c r="P1002" s="126">
        <f>P1003+P1052+P1073+P1083+P1114</f>
        <v>0</v>
      </c>
      <c r="R1002" s="126">
        <f>R1003+R1052+R1073+R1083+R1114</f>
        <v>0</v>
      </c>
      <c r="T1002" s="127">
        <f>T1003+T1052+T1073+T1083+T1114</f>
        <v>0</v>
      </c>
      <c r="AR1002" s="121" t="s">
        <v>187</v>
      </c>
      <c r="AT1002" s="128" t="s">
        <v>72</v>
      </c>
      <c r="AU1002" s="128" t="s">
        <v>73</v>
      </c>
      <c r="AY1002" s="121" t="s">
        <v>180</v>
      </c>
      <c r="BK1002" s="129">
        <f>BK1003+BK1052+BK1073+BK1083+BK1114</f>
        <v>0</v>
      </c>
    </row>
    <row r="1003" spans="2:65" s="11" customFormat="1" ht="22.9" customHeight="1">
      <c r="B1003" s="120"/>
      <c r="D1003" s="121" t="s">
        <v>72</v>
      </c>
      <c r="E1003" s="130" t="s">
        <v>919</v>
      </c>
      <c r="F1003" s="130" t="s">
        <v>920</v>
      </c>
      <c r="I1003" s="123"/>
      <c r="J1003" s="131">
        <f>BK1003</f>
        <v>0</v>
      </c>
      <c r="L1003" s="120"/>
      <c r="M1003" s="125"/>
      <c r="P1003" s="126">
        <f>SUM(P1004:P1051)</f>
        <v>0</v>
      </c>
      <c r="R1003" s="126">
        <f>SUM(R1004:R1051)</f>
        <v>0</v>
      </c>
      <c r="T1003" s="127">
        <f>SUM(T1004:T1051)</f>
        <v>0</v>
      </c>
      <c r="AR1003" s="121" t="s">
        <v>187</v>
      </c>
      <c r="AT1003" s="128" t="s">
        <v>72</v>
      </c>
      <c r="AU1003" s="128" t="s">
        <v>81</v>
      </c>
      <c r="AY1003" s="121" t="s">
        <v>180</v>
      </c>
      <c r="BK1003" s="129">
        <f>SUM(BK1004:BK1051)</f>
        <v>0</v>
      </c>
    </row>
    <row r="1004" spans="2:65" s="1" customFormat="1" ht="16.5" customHeight="1">
      <c r="B1004" s="33"/>
      <c r="C1004" s="132" t="s">
        <v>1611</v>
      </c>
      <c r="D1004" s="132" t="s">
        <v>182</v>
      </c>
      <c r="E1004" s="133" t="s">
        <v>922</v>
      </c>
      <c r="F1004" s="134" t="s">
        <v>923</v>
      </c>
      <c r="G1004" s="135" t="s">
        <v>346</v>
      </c>
      <c r="H1004" s="136">
        <v>3</v>
      </c>
      <c r="I1004" s="137"/>
      <c r="J1004" s="138">
        <f>ROUND(I1004*H1004,2)</f>
        <v>0</v>
      </c>
      <c r="K1004" s="134" t="s">
        <v>19</v>
      </c>
      <c r="L1004" s="33"/>
      <c r="M1004" s="139" t="s">
        <v>19</v>
      </c>
      <c r="N1004" s="140" t="s">
        <v>44</v>
      </c>
      <c r="P1004" s="141">
        <f>O1004*H1004</f>
        <v>0</v>
      </c>
      <c r="Q1004" s="141">
        <v>0</v>
      </c>
      <c r="R1004" s="141">
        <f>Q1004*H1004</f>
        <v>0</v>
      </c>
      <c r="S1004" s="141">
        <v>0</v>
      </c>
      <c r="T1004" s="142">
        <f>S1004*H1004</f>
        <v>0</v>
      </c>
      <c r="AR1004" s="143" t="s">
        <v>912</v>
      </c>
      <c r="AT1004" s="143" t="s">
        <v>182</v>
      </c>
      <c r="AU1004" s="143" t="s">
        <v>83</v>
      </c>
      <c r="AY1004" s="18" t="s">
        <v>180</v>
      </c>
      <c r="BE1004" s="144">
        <f>IF(N1004="základní",J1004,0)</f>
        <v>0</v>
      </c>
      <c r="BF1004" s="144">
        <f>IF(N1004="snížená",J1004,0)</f>
        <v>0</v>
      </c>
      <c r="BG1004" s="144">
        <f>IF(N1004="zákl. přenesená",J1004,0)</f>
        <v>0</v>
      </c>
      <c r="BH1004" s="144">
        <f>IF(N1004="sníž. přenesená",J1004,0)</f>
        <v>0</v>
      </c>
      <c r="BI1004" s="144">
        <f>IF(N1004="nulová",J1004,0)</f>
        <v>0</v>
      </c>
      <c r="BJ1004" s="18" t="s">
        <v>81</v>
      </c>
      <c r="BK1004" s="144">
        <f>ROUND(I1004*H1004,2)</f>
        <v>0</v>
      </c>
      <c r="BL1004" s="18" t="s">
        <v>912</v>
      </c>
      <c r="BM1004" s="143" t="s">
        <v>924</v>
      </c>
    </row>
    <row r="1005" spans="2:65" s="1" customFormat="1" ht="11.25">
      <c r="B1005" s="33"/>
      <c r="D1005" s="145" t="s">
        <v>189</v>
      </c>
      <c r="F1005" s="146" t="s">
        <v>923</v>
      </c>
      <c r="I1005" s="147"/>
      <c r="L1005" s="33"/>
      <c r="M1005" s="148"/>
      <c r="T1005" s="54"/>
      <c r="AT1005" s="18" t="s">
        <v>189</v>
      </c>
      <c r="AU1005" s="18" t="s">
        <v>83</v>
      </c>
    </row>
    <row r="1006" spans="2:65" s="12" customFormat="1" ht="11.25">
      <c r="B1006" s="151"/>
      <c r="D1006" s="145" t="s">
        <v>193</v>
      </c>
      <c r="E1006" s="152" t="s">
        <v>19</v>
      </c>
      <c r="F1006" s="153" t="s">
        <v>1117</v>
      </c>
      <c r="H1006" s="152" t="s">
        <v>19</v>
      </c>
      <c r="I1006" s="154"/>
      <c r="L1006" s="151"/>
      <c r="M1006" s="155"/>
      <c r="T1006" s="156"/>
      <c r="AT1006" s="152" t="s">
        <v>193</v>
      </c>
      <c r="AU1006" s="152" t="s">
        <v>83</v>
      </c>
      <c r="AV1006" s="12" t="s">
        <v>81</v>
      </c>
      <c r="AW1006" s="12" t="s">
        <v>35</v>
      </c>
      <c r="AX1006" s="12" t="s">
        <v>73</v>
      </c>
      <c r="AY1006" s="152" t="s">
        <v>180</v>
      </c>
    </row>
    <row r="1007" spans="2:65" s="13" customFormat="1" ht="11.25">
      <c r="B1007" s="157"/>
      <c r="D1007" s="145" t="s">
        <v>193</v>
      </c>
      <c r="E1007" s="158" t="s">
        <v>19</v>
      </c>
      <c r="F1007" s="159" t="s">
        <v>203</v>
      </c>
      <c r="H1007" s="160">
        <v>3</v>
      </c>
      <c r="I1007" s="161"/>
      <c r="L1007" s="157"/>
      <c r="M1007" s="162"/>
      <c r="T1007" s="163"/>
      <c r="AT1007" s="158" t="s">
        <v>193</v>
      </c>
      <c r="AU1007" s="158" t="s">
        <v>83</v>
      </c>
      <c r="AV1007" s="13" t="s">
        <v>83</v>
      </c>
      <c r="AW1007" s="13" t="s">
        <v>35</v>
      </c>
      <c r="AX1007" s="13" t="s">
        <v>81</v>
      </c>
      <c r="AY1007" s="158" t="s">
        <v>180</v>
      </c>
    </row>
    <row r="1008" spans="2:65" s="1" customFormat="1" ht="16.5" customHeight="1">
      <c r="B1008" s="33"/>
      <c r="C1008" s="132" t="s">
        <v>1612</v>
      </c>
      <c r="D1008" s="132" t="s">
        <v>182</v>
      </c>
      <c r="E1008" s="133" t="s">
        <v>926</v>
      </c>
      <c r="F1008" s="134" t="s">
        <v>927</v>
      </c>
      <c r="G1008" s="135" t="s">
        <v>346</v>
      </c>
      <c r="H1008" s="136">
        <v>7</v>
      </c>
      <c r="I1008" s="137"/>
      <c r="J1008" s="138">
        <f>ROUND(I1008*H1008,2)</f>
        <v>0</v>
      </c>
      <c r="K1008" s="134" t="s">
        <v>19</v>
      </c>
      <c r="L1008" s="33"/>
      <c r="M1008" s="139" t="s">
        <v>19</v>
      </c>
      <c r="N1008" s="140" t="s">
        <v>44</v>
      </c>
      <c r="P1008" s="141">
        <f>O1008*H1008</f>
        <v>0</v>
      </c>
      <c r="Q1008" s="141">
        <v>0</v>
      </c>
      <c r="R1008" s="141">
        <f>Q1008*H1008</f>
        <v>0</v>
      </c>
      <c r="S1008" s="141">
        <v>0</v>
      </c>
      <c r="T1008" s="142">
        <f>S1008*H1008</f>
        <v>0</v>
      </c>
      <c r="AR1008" s="143" t="s">
        <v>912</v>
      </c>
      <c r="AT1008" s="143" t="s">
        <v>182</v>
      </c>
      <c r="AU1008" s="143" t="s">
        <v>83</v>
      </c>
      <c r="AY1008" s="18" t="s">
        <v>180</v>
      </c>
      <c r="BE1008" s="144">
        <f>IF(N1008="základní",J1008,0)</f>
        <v>0</v>
      </c>
      <c r="BF1008" s="144">
        <f>IF(N1008="snížená",J1008,0)</f>
        <v>0</v>
      </c>
      <c r="BG1008" s="144">
        <f>IF(N1008="zákl. přenesená",J1008,0)</f>
        <v>0</v>
      </c>
      <c r="BH1008" s="144">
        <f>IF(N1008="sníž. přenesená",J1008,0)</f>
        <v>0</v>
      </c>
      <c r="BI1008" s="144">
        <f>IF(N1008="nulová",J1008,0)</f>
        <v>0</v>
      </c>
      <c r="BJ1008" s="18" t="s">
        <v>81</v>
      </c>
      <c r="BK1008" s="144">
        <f>ROUND(I1008*H1008,2)</f>
        <v>0</v>
      </c>
      <c r="BL1008" s="18" t="s">
        <v>912</v>
      </c>
      <c r="BM1008" s="143" t="s">
        <v>928</v>
      </c>
    </row>
    <row r="1009" spans="2:65" s="1" customFormat="1" ht="11.25">
      <c r="B1009" s="33"/>
      <c r="D1009" s="145" t="s">
        <v>189</v>
      </c>
      <c r="F1009" s="146" t="s">
        <v>927</v>
      </c>
      <c r="I1009" s="147"/>
      <c r="L1009" s="33"/>
      <c r="M1009" s="148"/>
      <c r="T1009" s="54"/>
      <c r="AT1009" s="18" t="s">
        <v>189</v>
      </c>
      <c r="AU1009" s="18" t="s">
        <v>83</v>
      </c>
    </row>
    <row r="1010" spans="2:65" s="12" customFormat="1" ht="11.25">
      <c r="B1010" s="151"/>
      <c r="D1010" s="145" t="s">
        <v>193</v>
      </c>
      <c r="E1010" s="152" t="s">
        <v>19</v>
      </c>
      <c r="F1010" s="153" t="s">
        <v>1117</v>
      </c>
      <c r="H1010" s="152" t="s">
        <v>19</v>
      </c>
      <c r="I1010" s="154"/>
      <c r="L1010" s="151"/>
      <c r="M1010" s="155"/>
      <c r="T1010" s="156"/>
      <c r="AT1010" s="152" t="s">
        <v>193</v>
      </c>
      <c r="AU1010" s="152" t="s">
        <v>83</v>
      </c>
      <c r="AV1010" s="12" t="s">
        <v>81</v>
      </c>
      <c r="AW1010" s="12" t="s">
        <v>35</v>
      </c>
      <c r="AX1010" s="12" t="s">
        <v>73</v>
      </c>
      <c r="AY1010" s="152" t="s">
        <v>180</v>
      </c>
    </row>
    <row r="1011" spans="2:65" s="13" customFormat="1" ht="11.25">
      <c r="B1011" s="157"/>
      <c r="D1011" s="145" t="s">
        <v>193</v>
      </c>
      <c r="E1011" s="158" t="s">
        <v>19</v>
      </c>
      <c r="F1011" s="159" t="s">
        <v>230</v>
      </c>
      <c r="H1011" s="160">
        <v>7</v>
      </c>
      <c r="I1011" s="161"/>
      <c r="L1011" s="157"/>
      <c r="M1011" s="162"/>
      <c r="T1011" s="163"/>
      <c r="AT1011" s="158" t="s">
        <v>193</v>
      </c>
      <c r="AU1011" s="158" t="s">
        <v>83</v>
      </c>
      <c r="AV1011" s="13" t="s">
        <v>83</v>
      </c>
      <c r="AW1011" s="13" t="s">
        <v>35</v>
      </c>
      <c r="AX1011" s="13" t="s">
        <v>81</v>
      </c>
      <c r="AY1011" s="158" t="s">
        <v>180</v>
      </c>
    </row>
    <row r="1012" spans="2:65" s="1" customFormat="1" ht="16.5" customHeight="1">
      <c r="B1012" s="33"/>
      <c r="C1012" s="132" t="s">
        <v>1613</v>
      </c>
      <c r="D1012" s="132" t="s">
        <v>182</v>
      </c>
      <c r="E1012" s="133" t="s">
        <v>930</v>
      </c>
      <c r="F1012" s="134" t="s">
        <v>931</v>
      </c>
      <c r="G1012" s="135" t="s">
        <v>346</v>
      </c>
      <c r="H1012" s="136">
        <v>7</v>
      </c>
      <c r="I1012" s="137"/>
      <c r="J1012" s="138">
        <f>ROUND(I1012*H1012,2)</f>
        <v>0</v>
      </c>
      <c r="K1012" s="134" t="s">
        <v>19</v>
      </c>
      <c r="L1012" s="33"/>
      <c r="M1012" s="139" t="s">
        <v>19</v>
      </c>
      <c r="N1012" s="140" t="s">
        <v>44</v>
      </c>
      <c r="P1012" s="141">
        <f>O1012*H1012</f>
        <v>0</v>
      </c>
      <c r="Q1012" s="141">
        <v>0</v>
      </c>
      <c r="R1012" s="141">
        <f>Q1012*H1012</f>
        <v>0</v>
      </c>
      <c r="S1012" s="141">
        <v>0</v>
      </c>
      <c r="T1012" s="142">
        <f>S1012*H1012</f>
        <v>0</v>
      </c>
      <c r="AR1012" s="143" t="s">
        <v>912</v>
      </c>
      <c r="AT1012" s="143" t="s">
        <v>182</v>
      </c>
      <c r="AU1012" s="143" t="s">
        <v>83</v>
      </c>
      <c r="AY1012" s="18" t="s">
        <v>180</v>
      </c>
      <c r="BE1012" s="144">
        <f>IF(N1012="základní",J1012,0)</f>
        <v>0</v>
      </c>
      <c r="BF1012" s="144">
        <f>IF(N1012="snížená",J1012,0)</f>
        <v>0</v>
      </c>
      <c r="BG1012" s="144">
        <f>IF(N1012="zákl. přenesená",J1012,0)</f>
        <v>0</v>
      </c>
      <c r="BH1012" s="144">
        <f>IF(N1012="sníž. přenesená",J1012,0)</f>
        <v>0</v>
      </c>
      <c r="BI1012" s="144">
        <f>IF(N1012="nulová",J1012,0)</f>
        <v>0</v>
      </c>
      <c r="BJ1012" s="18" t="s">
        <v>81</v>
      </c>
      <c r="BK1012" s="144">
        <f>ROUND(I1012*H1012,2)</f>
        <v>0</v>
      </c>
      <c r="BL1012" s="18" t="s">
        <v>912</v>
      </c>
      <c r="BM1012" s="143" t="s">
        <v>932</v>
      </c>
    </row>
    <row r="1013" spans="2:65" s="1" customFormat="1" ht="11.25">
      <c r="B1013" s="33"/>
      <c r="D1013" s="145" t="s">
        <v>189</v>
      </c>
      <c r="F1013" s="146" t="s">
        <v>931</v>
      </c>
      <c r="I1013" s="147"/>
      <c r="L1013" s="33"/>
      <c r="M1013" s="148"/>
      <c r="T1013" s="54"/>
      <c r="AT1013" s="18" t="s">
        <v>189</v>
      </c>
      <c r="AU1013" s="18" t="s">
        <v>83</v>
      </c>
    </row>
    <row r="1014" spans="2:65" s="12" customFormat="1" ht="11.25">
      <c r="B1014" s="151"/>
      <c r="D1014" s="145" t="s">
        <v>193</v>
      </c>
      <c r="E1014" s="152" t="s">
        <v>19</v>
      </c>
      <c r="F1014" s="153" t="s">
        <v>1117</v>
      </c>
      <c r="H1014" s="152" t="s">
        <v>19</v>
      </c>
      <c r="I1014" s="154"/>
      <c r="L1014" s="151"/>
      <c r="M1014" s="155"/>
      <c r="T1014" s="156"/>
      <c r="AT1014" s="152" t="s">
        <v>193</v>
      </c>
      <c r="AU1014" s="152" t="s">
        <v>83</v>
      </c>
      <c r="AV1014" s="12" t="s">
        <v>81</v>
      </c>
      <c r="AW1014" s="12" t="s">
        <v>35</v>
      </c>
      <c r="AX1014" s="12" t="s">
        <v>73</v>
      </c>
      <c r="AY1014" s="152" t="s">
        <v>180</v>
      </c>
    </row>
    <row r="1015" spans="2:65" s="13" customFormat="1" ht="11.25">
      <c r="B1015" s="157"/>
      <c r="D1015" s="145" t="s">
        <v>193</v>
      </c>
      <c r="E1015" s="158" t="s">
        <v>19</v>
      </c>
      <c r="F1015" s="159" t="s">
        <v>230</v>
      </c>
      <c r="H1015" s="160">
        <v>7</v>
      </c>
      <c r="I1015" s="161"/>
      <c r="L1015" s="157"/>
      <c r="M1015" s="162"/>
      <c r="T1015" s="163"/>
      <c r="AT1015" s="158" t="s">
        <v>193</v>
      </c>
      <c r="AU1015" s="158" t="s">
        <v>83</v>
      </c>
      <c r="AV1015" s="13" t="s">
        <v>83</v>
      </c>
      <c r="AW1015" s="13" t="s">
        <v>35</v>
      </c>
      <c r="AX1015" s="13" t="s">
        <v>81</v>
      </c>
      <c r="AY1015" s="158" t="s">
        <v>180</v>
      </c>
    </row>
    <row r="1016" spans="2:65" s="1" customFormat="1" ht="16.5" customHeight="1">
      <c r="B1016" s="33"/>
      <c r="C1016" s="132" t="s">
        <v>1614</v>
      </c>
      <c r="D1016" s="132" t="s">
        <v>182</v>
      </c>
      <c r="E1016" s="133" t="s">
        <v>934</v>
      </c>
      <c r="F1016" s="134" t="s">
        <v>935</v>
      </c>
      <c r="G1016" s="135" t="s">
        <v>346</v>
      </c>
      <c r="H1016" s="136">
        <v>3</v>
      </c>
      <c r="I1016" s="137"/>
      <c r="J1016" s="138">
        <f>ROUND(I1016*H1016,2)</f>
        <v>0</v>
      </c>
      <c r="K1016" s="134" t="s">
        <v>19</v>
      </c>
      <c r="L1016" s="33"/>
      <c r="M1016" s="139" t="s">
        <v>19</v>
      </c>
      <c r="N1016" s="140" t="s">
        <v>44</v>
      </c>
      <c r="P1016" s="141">
        <f>O1016*H1016</f>
        <v>0</v>
      </c>
      <c r="Q1016" s="141">
        <v>0</v>
      </c>
      <c r="R1016" s="141">
        <f>Q1016*H1016</f>
        <v>0</v>
      </c>
      <c r="S1016" s="141">
        <v>0</v>
      </c>
      <c r="T1016" s="142">
        <f>S1016*H1016</f>
        <v>0</v>
      </c>
      <c r="AR1016" s="143" t="s">
        <v>912</v>
      </c>
      <c r="AT1016" s="143" t="s">
        <v>182</v>
      </c>
      <c r="AU1016" s="143" t="s">
        <v>83</v>
      </c>
      <c r="AY1016" s="18" t="s">
        <v>180</v>
      </c>
      <c r="BE1016" s="144">
        <f>IF(N1016="základní",J1016,0)</f>
        <v>0</v>
      </c>
      <c r="BF1016" s="144">
        <f>IF(N1016="snížená",J1016,0)</f>
        <v>0</v>
      </c>
      <c r="BG1016" s="144">
        <f>IF(N1016="zákl. přenesená",J1016,0)</f>
        <v>0</v>
      </c>
      <c r="BH1016" s="144">
        <f>IF(N1016="sníž. přenesená",J1016,0)</f>
        <v>0</v>
      </c>
      <c r="BI1016" s="144">
        <f>IF(N1016="nulová",J1016,0)</f>
        <v>0</v>
      </c>
      <c r="BJ1016" s="18" t="s">
        <v>81</v>
      </c>
      <c r="BK1016" s="144">
        <f>ROUND(I1016*H1016,2)</f>
        <v>0</v>
      </c>
      <c r="BL1016" s="18" t="s">
        <v>912</v>
      </c>
      <c r="BM1016" s="143" t="s">
        <v>936</v>
      </c>
    </row>
    <row r="1017" spans="2:65" s="1" customFormat="1" ht="11.25">
      <c r="B1017" s="33"/>
      <c r="D1017" s="145" t="s">
        <v>189</v>
      </c>
      <c r="F1017" s="146" t="s">
        <v>935</v>
      </c>
      <c r="I1017" s="147"/>
      <c r="L1017" s="33"/>
      <c r="M1017" s="148"/>
      <c r="T1017" s="54"/>
      <c r="AT1017" s="18" t="s">
        <v>189</v>
      </c>
      <c r="AU1017" s="18" t="s">
        <v>83</v>
      </c>
    </row>
    <row r="1018" spans="2:65" s="12" customFormat="1" ht="11.25">
      <c r="B1018" s="151"/>
      <c r="D1018" s="145" t="s">
        <v>193</v>
      </c>
      <c r="E1018" s="152" t="s">
        <v>19</v>
      </c>
      <c r="F1018" s="153" t="s">
        <v>1117</v>
      </c>
      <c r="H1018" s="152" t="s">
        <v>19</v>
      </c>
      <c r="I1018" s="154"/>
      <c r="L1018" s="151"/>
      <c r="M1018" s="155"/>
      <c r="T1018" s="156"/>
      <c r="AT1018" s="152" t="s">
        <v>193</v>
      </c>
      <c r="AU1018" s="152" t="s">
        <v>83</v>
      </c>
      <c r="AV1018" s="12" t="s">
        <v>81</v>
      </c>
      <c r="AW1018" s="12" t="s">
        <v>35</v>
      </c>
      <c r="AX1018" s="12" t="s">
        <v>73</v>
      </c>
      <c r="AY1018" s="152" t="s">
        <v>180</v>
      </c>
    </row>
    <row r="1019" spans="2:65" s="13" customFormat="1" ht="11.25">
      <c r="B1019" s="157"/>
      <c r="D1019" s="145" t="s">
        <v>193</v>
      </c>
      <c r="E1019" s="158" t="s">
        <v>19</v>
      </c>
      <c r="F1019" s="159" t="s">
        <v>203</v>
      </c>
      <c r="H1019" s="160">
        <v>3</v>
      </c>
      <c r="I1019" s="161"/>
      <c r="L1019" s="157"/>
      <c r="M1019" s="162"/>
      <c r="T1019" s="163"/>
      <c r="AT1019" s="158" t="s">
        <v>193</v>
      </c>
      <c r="AU1019" s="158" t="s">
        <v>83</v>
      </c>
      <c r="AV1019" s="13" t="s">
        <v>83</v>
      </c>
      <c r="AW1019" s="13" t="s">
        <v>35</v>
      </c>
      <c r="AX1019" s="13" t="s">
        <v>81</v>
      </c>
      <c r="AY1019" s="158" t="s">
        <v>180</v>
      </c>
    </row>
    <row r="1020" spans="2:65" s="1" customFormat="1" ht="16.5" customHeight="1">
      <c r="B1020" s="33"/>
      <c r="C1020" s="132" t="s">
        <v>1615</v>
      </c>
      <c r="D1020" s="132" t="s">
        <v>182</v>
      </c>
      <c r="E1020" s="133" t="s">
        <v>938</v>
      </c>
      <c r="F1020" s="134" t="s">
        <v>939</v>
      </c>
      <c r="G1020" s="135" t="s">
        <v>346</v>
      </c>
      <c r="H1020" s="136">
        <v>3</v>
      </c>
      <c r="I1020" s="137"/>
      <c r="J1020" s="138">
        <f>ROUND(I1020*H1020,2)</f>
        <v>0</v>
      </c>
      <c r="K1020" s="134" t="s">
        <v>19</v>
      </c>
      <c r="L1020" s="33"/>
      <c r="M1020" s="139" t="s">
        <v>19</v>
      </c>
      <c r="N1020" s="140" t="s">
        <v>44</v>
      </c>
      <c r="P1020" s="141">
        <f>O1020*H1020</f>
        <v>0</v>
      </c>
      <c r="Q1020" s="141">
        <v>0</v>
      </c>
      <c r="R1020" s="141">
        <f>Q1020*H1020</f>
        <v>0</v>
      </c>
      <c r="S1020" s="141">
        <v>0</v>
      </c>
      <c r="T1020" s="142">
        <f>S1020*H1020</f>
        <v>0</v>
      </c>
      <c r="AR1020" s="143" t="s">
        <v>912</v>
      </c>
      <c r="AT1020" s="143" t="s">
        <v>182</v>
      </c>
      <c r="AU1020" s="143" t="s">
        <v>83</v>
      </c>
      <c r="AY1020" s="18" t="s">
        <v>180</v>
      </c>
      <c r="BE1020" s="144">
        <f>IF(N1020="základní",J1020,0)</f>
        <v>0</v>
      </c>
      <c r="BF1020" s="144">
        <f>IF(N1020="snížená",J1020,0)</f>
        <v>0</v>
      </c>
      <c r="BG1020" s="144">
        <f>IF(N1020="zákl. přenesená",J1020,0)</f>
        <v>0</v>
      </c>
      <c r="BH1020" s="144">
        <f>IF(N1020="sníž. přenesená",J1020,0)</f>
        <v>0</v>
      </c>
      <c r="BI1020" s="144">
        <f>IF(N1020="nulová",J1020,0)</f>
        <v>0</v>
      </c>
      <c r="BJ1020" s="18" t="s">
        <v>81</v>
      </c>
      <c r="BK1020" s="144">
        <f>ROUND(I1020*H1020,2)</f>
        <v>0</v>
      </c>
      <c r="BL1020" s="18" t="s">
        <v>912</v>
      </c>
      <c r="BM1020" s="143" t="s">
        <v>940</v>
      </c>
    </row>
    <row r="1021" spans="2:65" s="1" customFormat="1" ht="11.25">
      <c r="B1021" s="33"/>
      <c r="D1021" s="145" t="s">
        <v>189</v>
      </c>
      <c r="F1021" s="146" t="s">
        <v>939</v>
      </c>
      <c r="I1021" s="147"/>
      <c r="L1021" s="33"/>
      <c r="M1021" s="148"/>
      <c r="T1021" s="54"/>
      <c r="AT1021" s="18" t="s">
        <v>189</v>
      </c>
      <c r="AU1021" s="18" t="s">
        <v>83</v>
      </c>
    </row>
    <row r="1022" spans="2:65" s="12" customFormat="1" ht="11.25">
      <c r="B1022" s="151"/>
      <c r="D1022" s="145" t="s">
        <v>193</v>
      </c>
      <c r="E1022" s="152" t="s">
        <v>19</v>
      </c>
      <c r="F1022" s="153" t="s">
        <v>1117</v>
      </c>
      <c r="H1022" s="152" t="s">
        <v>19</v>
      </c>
      <c r="I1022" s="154"/>
      <c r="L1022" s="151"/>
      <c r="M1022" s="155"/>
      <c r="T1022" s="156"/>
      <c r="AT1022" s="152" t="s">
        <v>193</v>
      </c>
      <c r="AU1022" s="152" t="s">
        <v>83</v>
      </c>
      <c r="AV1022" s="12" t="s">
        <v>81</v>
      </c>
      <c r="AW1022" s="12" t="s">
        <v>35</v>
      </c>
      <c r="AX1022" s="12" t="s">
        <v>73</v>
      </c>
      <c r="AY1022" s="152" t="s">
        <v>180</v>
      </c>
    </row>
    <row r="1023" spans="2:65" s="13" customFormat="1" ht="11.25">
      <c r="B1023" s="157"/>
      <c r="D1023" s="145" t="s">
        <v>193</v>
      </c>
      <c r="E1023" s="158" t="s">
        <v>19</v>
      </c>
      <c r="F1023" s="159" t="s">
        <v>203</v>
      </c>
      <c r="H1023" s="160">
        <v>3</v>
      </c>
      <c r="I1023" s="161"/>
      <c r="L1023" s="157"/>
      <c r="M1023" s="162"/>
      <c r="T1023" s="163"/>
      <c r="AT1023" s="158" t="s">
        <v>193</v>
      </c>
      <c r="AU1023" s="158" t="s">
        <v>83</v>
      </c>
      <c r="AV1023" s="13" t="s">
        <v>83</v>
      </c>
      <c r="AW1023" s="13" t="s">
        <v>35</v>
      </c>
      <c r="AX1023" s="13" t="s">
        <v>81</v>
      </c>
      <c r="AY1023" s="158" t="s">
        <v>180</v>
      </c>
    </row>
    <row r="1024" spans="2:65" s="1" customFormat="1" ht="16.5" customHeight="1">
      <c r="B1024" s="33"/>
      <c r="C1024" s="132" t="s">
        <v>1616</v>
      </c>
      <c r="D1024" s="132" t="s">
        <v>182</v>
      </c>
      <c r="E1024" s="133" t="s">
        <v>942</v>
      </c>
      <c r="F1024" s="134" t="s">
        <v>943</v>
      </c>
      <c r="G1024" s="135" t="s">
        <v>346</v>
      </c>
      <c r="H1024" s="136">
        <v>4</v>
      </c>
      <c r="I1024" s="137"/>
      <c r="J1024" s="138">
        <f>ROUND(I1024*H1024,2)</f>
        <v>0</v>
      </c>
      <c r="K1024" s="134" t="s">
        <v>19</v>
      </c>
      <c r="L1024" s="33"/>
      <c r="M1024" s="139" t="s">
        <v>19</v>
      </c>
      <c r="N1024" s="140" t="s">
        <v>44</v>
      </c>
      <c r="P1024" s="141">
        <f>O1024*H1024</f>
        <v>0</v>
      </c>
      <c r="Q1024" s="141">
        <v>0</v>
      </c>
      <c r="R1024" s="141">
        <f>Q1024*H1024</f>
        <v>0</v>
      </c>
      <c r="S1024" s="141">
        <v>0</v>
      </c>
      <c r="T1024" s="142">
        <f>S1024*H1024</f>
        <v>0</v>
      </c>
      <c r="AR1024" s="143" t="s">
        <v>912</v>
      </c>
      <c r="AT1024" s="143" t="s">
        <v>182</v>
      </c>
      <c r="AU1024" s="143" t="s">
        <v>83</v>
      </c>
      <c r="AY1024" s="18" t="s">
        <v>180</v>
      </c>
      <c r="BE1024" s="144">
        <f>IF(N1024="základní",J1024,0)</f>
        <v>0</v>
      </c>
      <c r="BF1024" s="144">
        <f>IF(N1024="snížená",J1024,0)</f>
        <v>0</v>
      </c>
      <c r="BG1024" s="144">
        <f>IF(N1024="zákl. přenesená",J1024,0)</f>
        <v>0</v>
      </c>
      <c r="BH1024" s="144">
        <f>IF(N1024="sníž. přenesená",J1024,0)</f>
        <v>0</v>
      </c>
      <c r="BI1024" s="144">
        <f>IF(N1024="nulová",J1024,0)</f>
        <v>0</v>
      </c>
      <c r="BJ1024" s="18" t="s">
        <v>81</v>
      </c>
      <c r="BK1024" s="144">
        <f>ROUND(I1024*H1024,2)</f>
        <v>0</v>
      </c>
      <c r="BL1024" s="18" t="s">
        <v>912</v>
      </c>
      <c r="BM1024" s="143" t="s">
        <v>944</v>
      </c>
    </row>
    <row r="1025" spans="2:65" s="1" customFormat="1" ht="11.25">
      <c r="B1025" s="33"/>
      <c r="D1025" s="145" t="s">
        <v>189</v>
      </c>
      <c r="F1025" s="146" t="s">
        <v>943</v>
      </c>
      <c r="I1025" s="147"/>
      <c r="L1025" s="33"/>
      <c r="M1025" s="148"/>
      <c r="T1025" s="54"/>
      <c r="AT1025" s="18" t="s">
        <v>189</v>
      </c>
      <c r="AU1025" s="18" t="s">
        <v>83</v>
      </c>
    </row>
    <row r="1026" spans="2:65" s="12" customFormat="1" ht="11.25">
      <c r="B1026" s="151"/>
      <c r="D1026" s="145" t="s">
        <v>193</v>
      </c>
      <c r="E1026" s="152" t="s">
        <v>19</v>
      </c>
      <c r="F1026" s="153" t="s">
        <v>1117</v>
      </c>
      <c r="H1026" s="152" t="s">
        <v>19</v>
      </c>
      <c r="I1026" s="154"/>
      <c r="L1026" s="151"/>
      <c r="M1026" s="155"/>
      <c r="T1026" s="156"/>
      <c r="AT1026" s="152" t="s">
        <v>193</v>
      </c>
      <c r="AU1026" s="152" t="s">
        <v>83</v>
      </c>
      <c r="AV1026" s="12" t="s">
        <v>81</v>
      </c>
      <c r="AW1026" s="12" t="s">
        <v>35</v>
      </c>
      <c r="AX1026" s="12" t="s">
        <v>73</v>
      </c>
      <c r="AY1026" s="152" t="s">
        <v>180</v>
      </c>
    </row>
    <row r="1027" spans="2:65" s="13" customFormat="1" ht="11.25">
      <c r="B1027" s="157"/>
      <c r="D1027" s="145" t="s">
        <v>193</v>
      </c>
      <c r="E1027" s="158" t="s">
        <v>19</v>
      </c>
      <c r="F1027" s="159" t="s">
        <v>187</v>
      </c>
      <c r="H1027" s="160">
        <v>4</v>
      </c>
      <c r="I1027" s="161"/>
      <c r="L1027" s="157"/>
      <c r="M1027" s="162"/>
      <c r="T1027" s="163"/>
      <c r="AT1027" s="158" t="s">
        <v>193</v>
      </c>
      <c r="AU1027" s="158" t="s">
        <v>83</v>
      </c>
      <c r="AV1027" s="13" t="s">
        <v>83</v>
      </c>
      <c r="AW1027" s="13" t="s">
        <v>35</v>
      </c>
      <c r="AX1027" s="13" t="s">
        <v>81</v>
      </c>
      <c r="AY1027" s="158" t="s">
        <v>180</v>
      </c>
    </row>
    <row r="1028" spans="2:65" s="1" customFormat="1" ht="16.5" customHeight="1">
      <c r="B1028" s="33"/>
      <c r="C1028" s="132" t="s">
        <v>1617</v>
      </c>
      <c r="D1028" s="132" t="s">
        <v>182</v>
      </c>
      <c r="E1028" s="133" t="s">
        <v>946</v>
      </c>
      <c r="F1028" s="134" t="s">
        <v>947</v>
      </c>
      <c r="G1028" s="135" t="s">
        <v>346</v>
      </c>
      <c r="H1028" s="136">
        <v>3</v>
      </c>
      <c r="I1028" s="137"/>
      <c r="J1028" s="138">
        <f>ROUND(I1028*H1028,2)</f>
        <v>0</v>
      </c>
      <c r="K1028" s="134" t="s">
        <v>19</v>
      </c>
      <c r="L1028" s="33"/>
      <c r="M1028" s="139" t="s">
        <v>19</v>
      </c>
      <c r="N1028" s="140" t="s">
        <v>44</v>
      </c>
      <c r="P1028" s="141">
        <f>O1028*H1028</f>
        <v>0</v>
      </c>
      <c r="Q1028" s="141">
        <v>0</v>
      </c>
      <c r="R1028" s="141">
        <f>Q1028*H1028</f>
        <v>0</v>
      </c>
      <c r="S1028" s="141">
        <v>0</v>
      </c>
      <c r="T1028" s="142">
        <f>S1028*H1028</f>
        <v>0</v>
      </c>
      <c r="AR1028" s="143" t="s">
        <v>912</v>
      </c>
      <c r="AT1028" s="143" t="s">
        <v>182</v>
      </c>
      <c r="AU1028" s="143" t="s">
        <v>83</v>
      </c>
      <c r="AY1028" s="18" t="s">
        <v>180</v>
      </c>
      <c r="BE1028" s="144">
        <f>IF(N1028="základní",J1028,0)</f>
        <v>0</v>
      </c>
      <c r="BF1028" s="144">
        <f>IF(N1028="snížená",J1028,0)</f>
        <v>0</v>
      </c>
      <c r="BG1028" s="144">
        <f>IF(N1028="zákl. přenesená",J1028,0)</f>
        <v>0</v>
      </c>
      <c r="BH1028" s="144">
        <f>IF(N1028="sníž. přenesená",J1028,0)</f>
        <v>0</v>
      </c>
      <c r="BI1028" s="144">
        <f>IF(N1028="nulová",J1028,0)</f>
        <v>0</v>
      </c>
      <c r="BJ1028" s="18" t="s">
        <v>81</v>
      </c>
      <c r="BK1028" s="144">
        <f>ROUND(I1028*H1028,2)</f>
        <v>0</v>
      </c>
      <c r="BL1028" s="18" t="s">
        <v>912</v>
      </c>
      <c r="BM1028" s="143" t="s">
        <v>948</v>
      </c>
    </row>
    <row r="1029" spans="2:65" s="1" customFormat="1" ht="11.25">
      <c r="B1029" s="33"/>
      <c r="D1029" s="145" t="s">
        <v>189</v>
      </c>
      <c r="F1029" s="146" t="s">
        <v>947</v>
      </c>
      <c r="I1029" s="147"/>
      <c r="L1029" s="33"/>
      <c r="M1029" s="148"/>
      <c r="T1029" s="54"/>
      <c r="AT1029" s="18" t="s">
        <v>189</v>
      </c>
      <c r="AU1029" s="18" t="s">
        <v>83</v>
      </c>
    </row>
    <row r="1030" spans="2:65" s="12" customFormat="1" ht="11.25">
      <c r="B1030" s="151"/>
      <c r="D1030" s="145" t="s">
        <v>193</v>
      </c>
      <c r="E1030" s="152" t="s">
        <v>19</v>
      </c>
      <c r="F1030" s="153" t="s">
        <v>1117</v>
      </c>
      <c r="H1030" s="152" t="s">
        <v>19</v>
      </c>
      <c r="I1030" s="154"/>
      <c r="L1030" s="151"/>
      <c r="M1030" s="155"/>
      <c r="T1030" s="156"/>
      <c r="AT1030" s="152" t="s">
        <v>193</v>
      </c>
      <c r="AU1030" s="152" t="s">
        <v>83</v>
      </c>
      <c r="AV1030" s="12" t="s">
        <v>81</v>
      </c>
      <c r="AW1030" s="12" t="s">
        <v>35</v>
      </c>
      <c r="AX1030" s="12" t="s">
        <v>73</v>
      </c>
      <c r="AY1030" s="152" t="s">
        <v>180</v>
      </c>
    </row>
    <row r="1031" spans="2:65" s="13" customFormat="1" ht="11.25">
      <c r="B1031" s="157"/>
      <c r="D1031" s="145" t="s">
        <v>193</v>
      </c>
      <c r="E1031" s="158" t="s">
        <v>19</v>
      </c>
      <c r="F1031" s="159" t="s">
        <v>203</v>
      </c>
      <c r="H1031" s="160">
        <v>3</v>
      </c>
      <c r="I1031" s="161"/>
      <c r="L1031" s="157"/>
      <c r="M1031" s="162"/>
      <c r="T1031" s="163"/>
      <c r="AT1031" s="158" t="s">
        <v>193</v>
      </c>
      <c r="AU1031" s="158" t="s">
        <v>83</v>
      </c>
      <c r="AV1031" s="13" t="s">
        <v>83</v>
      </c>
      <c r="AW1031" s="13" t="s">
        <v>35</v>
      </c>
      <c r="AX1031" s="13" t="s">
        <v>81</v>
      </c>
      <c r="AY1031" s="158" t="s">
        <v>180</v>
      </c>
    </row>
    <row r="1032" spans="2:65" s="1" customFormat="1" ht="16.5" customHeight="1">
      <c r="B1032" s="33"/>
      <c r="C1032" s="132" t="s">
        <v>1618</v>
      </c>
      <c r="D1032" s="132" t="s">
        <v>182</v>
      </c>
      <c r="E1032" s="133" t="s">
        <v>950</v>
      </c>
      <c r="F1032" s="134" t="s">
        <v>951</v>
      </c>
      <c r="G1032" s="135" t="s">
        <v>346</v>
      </c>
      <c r="H1032" s="136">
        <v>1</v>
      </c>
      <c r="I1032" s="137"/>
      <c r="J1032" s="138">
        <f>ROUND(I1032*H1032,2)</f>
        <v>0</v>
      </c>
      <c r="K1032" s="134" t="s">
        <v>19</v>
      </c>
      <c r="L1032" s="33"/>
      <c r="M1032" s="139" t="s">
        <v>19</v>
      </c>
      <c r="N1032" s="140" t="s">
        <v>44</v>
      </c>
      <c r="P1032" s="141">
        <f>O1032*H1032</f>
        <v>0</v>
      </c>
      <c r="Q1032" s="141">
        <v>0</v>
      </c>
      <c r="R1032" s="141">
        <f>Q1032*H1032</f>
        <v>0</v>
      </c>
      <c r="S1032" s="141">
        <v>0</v>
      </c>
      <c r="T1032" s="142">
        <f>S1032*H1032</f>
        <v>0</v>
      </c>
      <c r="AR1032" s="143" t="s">
        <v>912</v>
      </c>
      <c r="AT1032" s="143" t="s">
        <v>182</v>
      </c>
      <c r="AU1032" s="143" t="s">
        <v>83</v>
      </c>
      <c r="AY1032" s="18" t="s">
        <v>180</v>
      </c>
      <c r="BE1032" s="144">
        <f>IF(N1032="základní",J1032,0)</f>
        <v>0</v>
      </c>
      <c r="BF1032" s="144">
        <f>IF(N1032="snížená",J1032,0)</f>
        <v>0</v>
      </c>
      <c r="BG1032" s="144">
        <f>IF(N1032="zákl. přenesená",J1032,0)</f>
        <v>0</v>
      </c>
      <c r="BH1032" s="144">
        <f>IF(N1032="sníž. přenesená",J1032,0)</f>
        <v>0</v>
      </c>
      <c r="BI1032" s="144">
        <f>IF(N1032="nulová",J1032,0)</f>
        <v>0</v>
      </c>
      <c r="BJ1032" s="18" t="s">
        <v>81</v>
      </c>
      <c r="BK1032" s="144">
        <f>ROUND(I1032*H1032,2)</f>
        <v>0</v>
      </c>
      <c r="BL1032" s="18" t="s">
        <v>912</v>
      </c>
      <c r="BM1032" s="143" t="s">
        <v>952</v>
      </c>
    </row>
    <row r="1033" spans="2:65" s="1" customFormat="1" ht="11.25">
      <c r="B1033" s="33"/>
      <c r="D1033" s="145" t="s">
        <v>189</v>
      </c>
      <c r="F1033" s="146" t="s">
        <v>951</v>
      </c>
      <c r="I1033" s="147"/>
      <c r="L1033" s="33"/>
      <c r="M1033" s="148"/>
      <c r="T1033" s="54"/>
      <c r="AT1033" s="18" t="s">
        <v>189</v>
      </c>
      <c r="AU1033" s="18" t="s">
        <v>83</v>
      </c>
    </row>
    <row r="1034" spans="2:65" s="12" customFormat="1" ht="11.25">
      <c r="B1034" s="151"/>
      <c r="D1034" s="145" t="s">
        <v>193</v>
      </c>
      <c r="E1034" s="152" t="s">
        <v>19</v>
      </c>
      <c r="F1034" s="153" t="s">
        <v>1117</v>
      </c>
      <c r="H1034" s="152" t="s">
        <v>19</v>
      </c>
      <c r="I1034" s="154"/>
      <c r="L1034" s="151"/>
      <c r="M1034" s="155"/>
      <c r="T1034" s="156"/>
      <c r="AT1034" s="152" t="s">
        <v>193</v>
      </c>
      <c r="AU1034" s="152" t="s">
        <v>83</v>
      </c>
      <c r="AV1034" s="12" t="s">
        <v>81</v>
      </c>
      <c r="AW1034" s="12" t="s">
        <v>35</v>
      </c>
      <c r="AX1034" s="12" t="s">
        <v>73</v>
      </c>
      <c r="AY1034" s="152" t="s">
        <v>180</v>
      </c>
    </row>
    <row r="1035" spans="2:65" s="13" customFormat="1" ht="11.25">
      <c r="B1035" s="157"/>
      <c r="D1035" s="145" t="s">
        <v>193</v>
      </c>
      <c r="E1035" s="158" t="s">
        <v>19</v>
      </c>
      <c r="F1035" s="159" t="s">
        <v>81</v>
      </c>
      <c r="H1035" s="160">
        <v>1</v>
      </c>
      <c r="I1035" s="161"/>
      <c r="L1035" s="157"/>
      <c r="M1035" s="162"/>
      <c r="T1035" s="163"/>
      <c r="AT1035" s="158" t="s">
        <v>193</v>
      </c>
      <c r="AU1035" s="158" t="s">
        <v>83</v>
      </c>
      <c r="AV1035" s="13" t="s">
        <v>83</v>
      </c>
      <c r="AW1035" s="13" t="s">
        <v>35</v>
      </c>
      <c r="AX1035" s="13" t="s">
        <v>81</v>
      </c>
      <c r="AY1035" s="158" t="s">
        <v>180</v>
      </c>
    </row>
    <row r="1036" spans="2:65" s="1" customFormat="1" ht="16.5" customHeight="1">
      <c r="B1036" s="33"/>
      <c r="C1036" s="132" t="s">
        <v>1619</v>
      </c>
      <c r="D1036" s="132" t="s">
        <v>182</v>
      </c>
      <c r="E1036" s="133" t="s">
        <v>954</v>
      </c>
      <c r="F1036" s="134" t="s">
        <v>955</v>
      </c>
      <c r="G1036" s="135" t="s">
        <v>346</v>
      </c>
      <c r="H1036" s="136">
        <v>1</v>
      </c>
      <c r="I1036" s="137"/>
      <c r="J1036" s="138">
        <f>ROUND(I1036*H1036,2)</f>
        <v>0</v>
      </c>
      <c r="K1036" s="134" t="s">
        <v>19</v>
      </c>
      <c r="L1036" s="33"/>
      <c r="M1036" s="139" t="s">
        <v>19</v>
      </c>
      <c r="N1036" s="140" t="s">
        <v>44</v>
      </c>
      <c r="P1036" s="141">
        <f>O1036*H1036</f>
        <v>0</v>
      </c>
      <c r="Q1036" s="141">
        <v>0</v>
      </c>
      <c r="R1036" s="141">
        <f>Q1036*H1036</f>
        <v>0</v>
      </c>
      <c r="S1036" s="141">
        <v>0</v>
      </c>
      <c r="T1036" s="142">
        <f>S1036*H1036</f>
        <v>0</v>
      </c>
      <c r="AR1036" s="143" t="s">
        <v>912</v>
      </c>
      <c r="AT1036" s="143" t="s">
        <v>182</v>
      </c>
      <c r="AU1036" s="143" t="s">
        <v>83</v>
      </c>
      <c r="AY1036" s="18" t="s">
        <v>180</v>
      </c>
      <c r="BE1036" s="144">
        <f>IF(N1036="základní",J1036,0)</f>
        <v>0</v>
      </c>
      <c r="BF1036" s="144">
        <f>IF(N1036="snížená",J1036,0)</f>
        <v>0</v>
      </c>
      <c r="BG1036" s="144">
        <f>IF(N1036="zákl. přenesená",J1036,0)</f>
        <v>0</v>
      </c>
      <c r="BH1036" s="144">
        <f>IF(N1036="sníž. přenesená",J1036,0)</f>
        <v>0</v>
      </c>
      <c r="BI1036" s="144">
        <f>IF(N1036="nulová",J1036,0)</f>
        <v>0</v>
      </c>
      <c r="BJ1036" s="18" t="s">
        <v>81</v>
      </c>
      <c r="BK1036" s="144">
        <f>ROUND(I1036*H1036,2)</f>
        <v>0</v>
      </c>
      <c r="BL1036" s="18" t="s">
        <v>912</v>
      </c>
      <c r="BM1036" s="143" t="s">
        <v>956</v>
      </c>
    </row>
    <row r="1037" spans="2:65" s="1" customFormat="1" ht="11.25">
      <c r="B1037" s="33"/>
      <c r="D1037" s="145" t="s">
        <v>189</v>
      </c>
      <c r="F1037" s="146" t="s">
        <v>955</v>
      </c>
      <c r="I1037" s="147"/>
      <c r="L1037" s="33"/>
      <c r="M1037" s="148"/>
      <c r="T1037" s="54"/>
      <c r="AT1037" s="18" t="s">
        <v>189</v>
      </c>
      <c r="AU1037" s="18" t="s">
        <v>83</v>
      </c>
    </row>
    <row r="1038" spans="2:65" s="12" customFormat="1" ht="11.25">
      <c r="B1038" s="151"/>
      <c r="D1038" s="145" t="s">
        <v>193</v>
      </c>
      <c r="E1038" s="152" t="s">
        <v>19</v>
      </c>
      <c r="F1038" s="153" t="s">
        <v>1117</v>
      </c>
      <c r="H1038" s="152" t="s">
        <v>19</v>
      </c>
      <c r="I1038" s="154"/>
      <c r="L1038" s="151"/>
      <c r="M1038" s="155"/>
      <c r="T1038" s="156"/>
      <c r="AT1038" s="152" t="s">
        <v>193</v>
      </c>
      <c r="AU1038" s="152" t="s">
        <v>83</v>
      </c>
      <c r="AV1038" s="12" t="s">
        <v>81</v>
      </c>
      <c r="AW1038" s="12" t="s">
        <v>35</v>
      </c>
      <c r="AX1038" s="12" t="s">
        <v>73</v>
      </c>
      <c r="AY1038" s="152" t="s">
        <v>180</v>
      </c>
    </row>
    <row r="1039" spans="2:65" s="13" customFormat="1" ht="11.25">
      <c r="B1039" s="157"/>
      <c r="D1039" s="145" t="s">
        <v>193</v>
      </c>
      <c r="E1039" s="158" t="s">
        <v>19</v>
      </c>
      <c r="F1039" s="159" t="s">
        <v>81</v>
      </c>
      <c r="H1039" s="160">
        <v>1</v>
      </c>
      <c r="I1039" s="161"/>
      <c r="L1039" s="157"/>
      <c r="M1039" s="162"/>
      <c r="T1039" s="163"/>
      <c r="AT1039" s="158" t="s">
        <v>193</v>
      </c>
      <c r="AU1039" s="158" t="s">
        <v>83</v>
      </c>
      <c r="AV1039" s="13" t="s">
        <v>83</v>
      </c>
      <c r="AW1039" s="13" t="s">
        <v>35</v>
      </c>
      <c r="AX1039" s="13" t="s">
        <v>81</v>
      </c>
      <c r="AY1039" s="158" t="s">
        <v>180</v>
      </c>
    </row>
    <row r="1040" spans="2:65" s="1" customFormat="1" ht="16.5" customHeight="1">
      <c r="B1040" s="33"/>
      <c r="C1040" s="132" t="s">
        <v>1620</v>
      </c>
      <c r="D1040" s="132" t="s">
        <v>182</v>
      </c>
      <c r="E1040" s="133" t="s">
        <v>1621</v>
      </c>
      <c r="F1040" s="134" t="s">
        <v>1622</v>
      </c>
      <c r="G1040" s="135" t="s">
        <v>346</v>
      </c>
      <c r="H1040" s="136">
        <v>1</v>
      </c>
      <c r="I1040" s="137"/>
      <c r="J1040" s="138">
        <f>ROUND(I1040*H1040,2)</f>
        <v>0</v>
      </c>
      <c r="K1040" s="134" t="s">
        <v>19</v>
      </c>
      <c r="L1040" s="33"/>
      <c r="M1040" s="139" t="s">
        <v>19</v>
      </c>
      <c r="N1040" s="140" t="s">
        <v>44</v>
      </c>
      <c r="P1040" s="141">
        <f>O1040*H1040</f>
        <v>0</v>
      </c>
      <c r="Q1040" s="141">
        <v>0</v>
      </c>
      <c r="R1040" s="141">
        <f>Q1040*H1040</f>
        <v>0</v>
      </c>
      <c r="S1040" s="141">
        <v>0</v>
      </c>
      <c r="T1040" s="142">
        <f>S1040*H1040</f>
        <v>0</v>
      </c>
      <c r="AR1040" s="143" t="s">
        <v>912</v>
      </c>
      <c r="AT1040" s="143" t="s">
        <v>182</v>
      </c>
      <c r="AU1040" s="143" t="s">
        <v>83</v>
      </c>
      <c r="AY1040" s="18" t="s">
        <v>180</v>
      </c>
      <c r="BE1040" s="144">
        <f>IF(N1040="základní",J1040,0)</f>
        <v>0</v>
      </c>
      <c r="BF1040" s="144">
        <f>IF(N1040="snížená",J1040,0)</f>
        <v>0</v>
      </c>
      <c r="BG1040" s="144">
        <f>IF(N1040="zákl. přenesená",J1040,0)</f>
        <v>0</v>
      </c>
      <c r="BH1040" s="144">
        <f>IF(N1040="sníž. přenesená",J1040,0)</f>
        <v>0</v>
      </c>
      <c r="BI1040" s="144">
        <f>IF(N1040="nulová",J1040,0)</f>
        <v>0</v>
      </c>
      <c r="BJ1040" s="18" t="s">
        <v>81</v>
      </c>
      <c r="BK1040" s="144">
        <f>ROUND(I1040*H1040,2)</f>
        <v>0</v>
      </c>
      <c r="BL1040" s="18" t="s">
        <v>912</v>
      </c>
      <c r="BM1040" s="143" t="s">
        <v>1623</v>
      </c>
    </row>
    <row r="1041" spans="2:65" s="1" customFormat="1" ht="11.25">
      <c r="B1041" s="33"/>
      <c r="D1041" s="145" t="s">
        <v>189</v>
      </c>
      <c r="F1041" s="146" t="s">
        <v>1622</v>
      </c>
      <c r="I1041" s="147"/>
      <c r="L1041" s="33"/>
      <c r="M1041" s="148"/>
      <c r="T1041" s="54"/>
      <c r="AT1041" s="18" t="s">
        <v>189</v>
      </c>
      <c r="AU1041" s="18" t="s">
        <v>83</v>
      </c>
    </row>
    <row r="1042" spans="2:65" s="12" customFormat="1" ht="11.25">
      <c r="B1042" s="151"/>
      <c r="D1042" s="145" t="s">
        <v>193</v>
      </c>
      <c r="E1042" s="152" t="s">
        <v>19</v>
      </c>
      <c r="F1042" s="153" t="s">
        <v>1117</v>
      </c>
      <c r="H1042" s="152" t="s">
        <v>19</v>
      </c>
      <c r="I1042" s="154"/>
      <c r="L1042" s="151"/>
      <c r="M1042" s="155"/>
      <c r="T1042" s="156"/>
      <c r="AT1042" s="152" t="s">
        <v>193</v>
      </c>
      <c r="AU1042" s="152" t="s">
        <v>83</v>
      </c>
      <c r="AV1042" s="12" t="s">
        <v>81</v>
      </c>
      <c r="AW1042" s="12" t="s">
        <v>35</v>
      </c>
      <c r="AX1042" s="12" t="s">
        <v>73</v>
      </c>
      <c r="AY1042" s="152" t="s">
        <v>180</v>
      </c>
    </row>
    <row r="1043" spans="2:65" s="13" customFormat="1" ht="11.25">
      <c r="B1043" s="157"/>
      <c r="D1043" s="145" t="s">
        <v>193</v>
      </c>
      <c r="E1043" s="158" t="s">
        <v>19</v>
      </c>
      <c r="F1043" s="159" t="s">
        <v>81</v>
      </c>
      <c r="H1043" s="160">
        <v>1</v>
      </c>
      <c r="I1043" s="161"/>
      <c r="L1043" s="157"/>
      <c r="M1043" s="162"/>
      <c r="T1043" s="163"/>
      <c r="AT1043" s="158" t="s">
        <v>193</v>
      </c>
      <c r="AU1043" s="158" t="s">
        <v>83</v>
      </c>
      <c r="AV1043" s="13" t="s">
        <v>83</v>
      </c>
      <c r="AW1043" s="13" t="s">
        <v>35</v>
      </c>
      <c r="AX1043" s="13" t="s">
        <v>81</v>
      </c>
      <c r="AY1043" s="158" t="s">
        <v>180</v>
      </c>
    </row>
    <row r="1044" spans="2:65" s="1" customFormat="1" ht="16.5" customHeight="1">
      <c r="B1044" s="33"/>
      <c r="C1044" s="132" t="s">
        <v>1624</v>
      </c>
      <c r="D1044" s="132" t="s">
        <v>182</v>
      </c>
      <c r="E1044" s="133" t="s">
        <v>1625</v>
      </c>
      <c r="F1044" s="134" t="s">
        <v>1626</v>
      </c>
      <c r="G1044" s="135" t="s">
        <v>346</v>
      </c>
      <c r="H1044" s="136">
        <v>1</v>
      </c>
      <c r="I1044" s="137"/>
      <c r="J1044" s="138">
        <f>ROUND(I1044*H1044,2)</f>
        <v>0</v>
      </c>
      <c r="K1044" s="134" t="s">
        <v>19</v>
      </c>
      <c r="L1044" s="33"/>
      <c r="M1044" s="139" t="s">
        <v>19</v>
      </c>
      <c r="N1044" s="140" t="s">
        <v>44</v>
      </c>
      <c r="P1044" s="141">
        <f>O1044*H1044</f>
        <v>0</v>
      </c>
      <c r="Q1044" s="141">
        <v>0</v>
      </c>
      <c r="R1044" s="141">
        <f>Q1044*H1044</f>
        <v>0</v>
      </c>
      <c r="S1044" s="141">
        <v>0</v>
      </c>
      <c r="T1044" s="142">
        <f>S1044*H1044</f>
        <v>0</v>
      </c>
      <c r="AR1044" s="143" t="s">
        <v>912</v>
      </c>
      <c r="AT1044" s="143" t="s">
        <v>182</v>
      </c>
      <c r="AU1044" s="143" t="s">
        <v>83</v>
      </c>
      <c r="AY1044" s="18" t="s">
        <v>180</v>
      </c>
      <c r="BE1044" s="144">
        <f>IF(N1044="základní",J1044,0)</f>
        <v>0</v>
      </c>
      <c r="BF1044" s="144">
        <f>IF(N1044="snížená",J1044,0)</f>
        <v>0</v>
      </c>
      <c r="BG1044" s="144">
        <f>IF(N1044="zákl. přenesená",J1044,0)</f>
        <v>0</v>
      </c>
      <c r="BH1044" s="144">
        <f>IF(N1044="sníž. přenesená",J1044,0)</f>
        <v>0</v>
      </c>
      <c r="BI1044" s="144">
        <f>IF(N1044="nulová",J1044,0)</f>
        <v>0</v>
      </c>
      <c r="BJ1044" s="18" t="s">
        <v>81</v>
      </c>
      <c r="BK1044" s="144">
        <f>ROUND(I1044*H1044,2)</f>
        <v>0</v>
      </c>
      <c r="BL1044" s="18" t="s">
        <v>912</v>
      </c>
      <c r="BM1044" s="143" t="s">
        <v>1627</v>
      </c>
    </row>
    <row r="1045" spans="2:65" s="1" customFormat="1" ht="11.25">
      <c r="B1045" s="33"/>
      <c r="D1045" s="145" t="s">
        <v>189</v>
      </c>
      <c r="F1045" s="146" t="s">
        <v>1626</v>
      </c>
      <c r="I1045" s="147"/>
      <c r="L1045" s="33"/>
      <c r="M1045" s="148"/>
      <c r="T1045" s="54"/>
      <c r="AT1045" s="18" t="s">
        <v>189</v>
      </c>
      <c r="AU1045" s="18" t="s">
        <v>83</v>
      </c>
    </row>
    <row r="1046" spans="2:65" s="12" customFormat="1" ht="11.25">
      <c r="B1046" s="151"/>
      <c r="D1046" s="145" t="s">
        <v>193</v>
      </c>
      <c r="E1046" s="152" t="s">
        <v>19</v>
      </c>
      <c r="F1046" s="153" t="s">
        <v>1117</v>
      </c>
      <c r="H1046" s="152" t="s">
        <v>19</v>
      </c>
      <c r="I1046" s="154"/>
      <c r="L1046" s="151"/>
      <c r="M1046" s="155"/>
      <c r="T1046" s="156"/>
      <c r="AT1046" s="152" t="s">
        <v>193</v>
      </c>
      <c r="AU1046" s="152" t="s">
        <v>83</v>
      </c>
      <c r="AV1046" s="12" t="s">
        <v>81</v>
      </c>
      <c r="AW1046" s="12" t="s">
        <v>35</v>
      </c>
      <c r="AX1046" s="12" t="s">
        <v>73</v>
      </c>
      <c r="AY1046" s="152" t="s">
        <v>180</v>
      </c>
    </row>
    <row r="1047" spans="2:65" s="13" customFormat="1" ht="11.25">
      <c r="B1047" s="157"/>
      <c r="D1047" s="145" t="s">
        <v>193</v>
      </c>
      <c r="E1047" s="158" t="s">
        <v>19</v>
      </c>
      <c r="F1047" s="159" t="s">
        <v>81</v>
      </c>
      <c r="H1047" s="160">
        <v>1</v>
      </c>
      <c r="I1047" s="161"/>
      <c r="L1047" s="157"/>
      <c r="M1047" s="162"/>
      <c r="T1047" s="163"/>
      <c r="AT1047" s="158" t="s">
        <v>193</v>
      </c>
      <c r="AU1047" s="158" t="s">
        <v>83</v>
      </c>
      <c r="AV1047" s="13" t="s">
        <v>83</v>
      </c>
      <c r="AW1047" s="13" t="s">
        <v>35</v>
      </c>
      <c r="AX1047" s="13" t="s">
        <v>81</v>
      </c>
      <c r="AY1047" s="158" t="s">
        <v>180</v>
      </c>
    </row>
    <row r="1048" spans="2:65" s="1" customFormat="1" ht="16.5" customHeight="1">
      <c r="B1048" s="33"/>
      <c r="C1048" s="132" t="s">
        <v>1628</v>
      </c>
      <c r="D1048" s="132" t="s">
        <v>182</v>
      </c>
      <c r="E1048" s="133" t="s">
        <v>1629</v>
      </c>
      <c r="F1048" s="134" t="s">
        <v>1630</v>
      </c>
      <c r="G1048" s="135" t="s">
        <v>346</v>
      </c>
      <c r="H1048" s="136">
        <v>1</v>
      </c>
      <c r="I1048" s="137"/>
      <c r="J1048" s="138">
        <f>ROUND(I1048*H1048,2)</f>
        <v>0</v>
      </c>
      <c r="K1048" s="134" t="s">
        <v>19</v>
      </c>
      <c r="L1048" s="33"/>
      <c r="M1048" s="139" t="s">
        <v>19</v>
      </c>
      <c r="N1048" s="140" t="s">
        <v>44</v>
      </c>
      <c r="P1048" s="141">
        <f>O1048*H1048</f>
        <v>0</v>
      </c>
      <c r="Q1048" s="141">
        <v>0</v>
      </c>
      <c r="R1048" s="141">
        <f>Q1048*H1048</f>
        <v>0</v>
      </c>
      <c r="S1048" s="141">
        <v>0</v>
      </c>
      <c r="T1048" s="142">
        <f>S1048*H1048</f>
        <v>0</v>
      </c>
      <c r="AR1048" s="143" t="s">
        <v>912</v>
      </c>
      <c r="AT1048" s="143" t="s">
        <v>182</v>
      </c>
      <c r="AU1048" s="143" t="s">
        <v>83</v>
      </c>
      <c r="AY1048" s="18" t="s">
        <v>180</v>
      </c>
      <c r="BE1048" s="144">
        <f>IF(N1048="základní",J1048,0)</f>
        <v>0</v>
      </c>
      <c r="BF1048" s="144">
        <f>IF(N1048="snížená",J1048,0)</f>
        <v>0</v>
      </c>
      <c r="BG1048" s="144">
        <f>IF(N1048="zákl. přenesená",J1048,0)</f>
        <v>0</v>
      </c>
      <c r="BH1048" s="144">
        <f>IF(N1048="sníž. přenesená",J1048,0)</f>
        <v>0</v>
      </c>
      <c r="BI1048" s="144">
        <f>IF(N1048="nulová",J1048,0)</f>
        <v>0</v>
      </c>
      <c r="BJ1048" s="18" t="s">
        <v>81</v>
      </c>
      <c r="BK1048" s="144">
        <f>ROUND(I1048*H1048,2)</f>
        <v>0</v>
      </c>
      <c r="BL1048" s="18" t="s">
        <v>912</v>
      </c>
      <c r="BM1048" s="143" t="s">
        <v>1631</v>
      </c>
    </row>
    <row r="1049" spans="2:65" s="1" customFormat="1" ht="11.25">
      <c r="B1049" s="33"/>
      <c r="D1049" s="145" t="s">
        <v>189</v>
      </c>
      <c r="F1049" s="146" t="s">
        <v>1630</v>
      </c>
      <c r="I1049" s="147"/>
      <c r="L1049" s="33"/>
      <c r="M1049" s="148"/>
      <c r="T1049" s="54"/>
      <c r="AT1049" s="18" t="s">
        <v>189</v>
      </c>
      <c r="AU1049" s="18" t="s">
        <v>83</v>
      </c>
    </row>
    <row r="1050" spans="2:65" s="12" customFormat="1" ht="11.25">
      <c r="B1050" s="151"/>
      <c r="D1050" s="145" t="s">
        <v>193</v>
      </c>
      <c r="E1050" s="152" t="s">
        <v>19</v>
      </c>
      <c r="F1050" s="153" t="s">
        <v>1117</v>
      </c>
      <c r="H1050" s="152" t="s">
        <v>19</v>
      </c>
      <c r="I1050" s="154"/>
      <c r="L1050" s="151"/>
      <c r="M1050" s="155"/>
      <c r="T1050" s="156"/>
      <c r="AT1050" s="152" t="s">
        <v>193</v>
      </c>
      <c r="AU1050" s="152" t="s">
        <v>83</v>
      </c>
      <c r="AV1050" s="12" t="s">
        <v>81</v>
      </c>
      <c r="AW1050" s="12" t="s">
        <v>35</v>
      </c>
      <c r="AX1050" s="12" t="s">
        <v>73</v>
      </c>
      <c r="AY1050" s="152" t="s">
        <v>180</v>
      </c>
    </row>
    <row r="1051" spans="2:65" s="13" customFormat="1" ht="11.25">
      <c r="B1051" s="157"/>
      <c r="D1051" s="145" t="s">
        <v>193</v>
      </c>
      <c r="E1051" s="158" t="s">
        <v>19</v>
      </c>
      <c r="F1051" s="159" t="s">
        <v>81</v>
      </c>
      <c r="H1051" s="160">
        <v>1</v>
      </c>
      <c r="I1051" s="161"/>
      <c r="L1051" s="157"/>
      <c r="M1051" s="162"/>
      <c r="T1051" s="163"/>
      <c r="AT1051" s="158" t="s">
        <v>193</v>
      </c>
      <c r="AU1051" s="158" t="s">
        <v>83</v>
      </c>
      <c r="AV1051" s="13" t="s">
        <v>83</v>
      </c>
      <c r="AW1051" s="13" t="s">
        <v>35</v>
      </c>
      <c r="AX1051" s="13" t="s">
        <v>81</v>
      </c>
      <c r="AY1051" s="158" t="s">
        <v>180</v>
      </c>
    </row>
    <row r="1052" spans="2:65" s="11" customFormat="1" ht="22.9" customHeight="1">
      <c r="B1052" s="120"/>
      <c r="D1052" s="121" t="s">
        <v>72</v>
      </c>
      <c r="E1052" s="130" t="s">
        <v>957</v>
      </c>
      <c r="F1052" s="130" t="s">
        <v>958</v>
      </c>
      <c r="I1052" s="123"/>
      <c r="J1052" s="131">
        <f>BK1052</f>
        <v>0</v>
      </c>
      <c r="L1052" s="120"/>
      <c r="M1052" s="125"/>
      <c r="P1052" s="126">
        <f>SUM(P1053:P1072)</f>
        <v>0</v>
      </c>
      <c r="R1052" s="126">
        <f>SUM(R1053:R1072)</f>
        <v>0</v>
      </c>
      <c r="T1052" s="127">
        <f>SUM(T1053:T1072)</f>
        <v>0</v>
      </c>
      <c r="AR1052" s="121" t="s">
        <v>187</v>
      </c>
      <c r="AT1052" s="128" t="s">
        <v>72</v>
      </c>
      <c r="AU1052" s="128" t="s">
        <v>81</v>
      </c>
      <c r="AY1052" s="121" t="s">
        <v>180</v>
      </c>
      <c r="BK1052" s="129">
        <f>SUM(BK1053:BK1072)</f>
        <v>0</v>
      </c>
    </row>
    <row r="1053" spans="2:65" s="1" customFormat="1" ht="16.5" customHeight="1">
      <c r="B1053" s="33"/>
      <c r="C1053" s="132" t="s">
        <v>1632</v>
      </c>
      <c r="D1053" s="132" t="s">
        <v>182</v>
      </c>
      <c r="E1053" s="133" t="s">
        <v>960</v>
      </c>
      <c r="F1053" s="134" t="s">
        <v>961</v>
      </c>
      <c r="G1053" s="135" t="s">
        <v>346</v>
      </c>
      <c r="H1053" s="136">
        <v>1</v>
      </c>
      <c r="I1053" s="137"/>
      <c r="J1053" s="138">
        <f>ROUND(I1053*H1053,2)</f>
        <v>0</v>
      </c>
      <c r="K1053" s="134" t="s">
        <v>19</v>
      </c>
      <c r="L1053" s="33"/>
      <c r="M1053" s="139" t="s">
        <v>19</v>
      </c>
      <c r="N1053" s="140" t="s">
        <v>44</v>
      </c>
      <c r="P1053" s="141">
        <f>O1053*H1053</f>
        <v>0</v>
      </c>
      <c r="Q1053" s="141">
        <v>0</v>
      </c>
      <c r="R1053" s="141">
        <f>Q1053*H1053</f>
        <v>0</v>
      </c>
      <c r="S1053" s="141">
        <v>0</v>
      </c>
      <c r="T1053" s="142">
        <f>S1053*H1053</f>
        <v>0</v>
      </c>
      <c r="AR1053" s="143" t="s">
        <v>912</v>
      </c>
      <c r="AT1053" s="143" t="s">
        <v>182</v>
      </c>
      <c r="AU1053" s="143" t="s">
        <v>83</v>
      </c>
      <c r="AY1053" s="18" t="s">
        <v>180</v>
      </c>
      <c r="BE1053" s="144">
        <f>IF(N1053="základní",J1053,0)</f>
        <v>0</v>
      </c>
      <c r="BF1053" s="144">
        <f>IF(N1053="snížená",J1053,0)</f>
        <v>0</v>
      </c>
      <c r="BG1053" s="144">
        <f>IF(N1053="zákl. přenesená",J1053,0)</f>
        <v>0</v>
      </c>
      <c r="BH1053" s="144">
        <f>IF(N1053="sníž. přenesená",J1053,0)</f>
        <v>0</v>
      </c>
      <c r="BI1053" s="144">
        <f>IF(N1053="nulová",J1053,0)</f>
        <v>0</v>
      </c>
      <c r="BJ1053" s="18" t="s">
        <v>81</v>
      </c>
      <c r="BK1053" s="144">
        <f>ROUND(I1053*H1053,2)</f>
        <v>0</v>
      </c>
      <c r="BL1053" s="18" t="s">
        <v>912</v>
      </c>
      <c r="BM1053" s="143" t="s">
        <v>962</v>
      </c>
    </row>
    <row r="1054" spans="2:65" s="1" customFormat="1" ht="11.25">
      <c r="B1054" s="33"/>
      <c r="D1054" s="145" t="s">
        <v>189</v>
      </c>
      <c r="F1054" s="146" t="s">
        <v>961</v>
      </c>
      <c r="I1054" s="147"/>
      <c r="L1054" s="33"/>
      <c r="M1054" s="148"/>
      <c r="T1054" s="54"/>
      <c r="AT1054" s="18" t="s">
        <v>189</v>
      </c>
      <c r="AU1054" s="18" t="s">
        <v>83</v>
      </c>
    </row>
    <row r="1055" spans="2:65" s="1" customFormat="1" ht="29.25">
      <c r="B1055" s="33"/>
      <c r="D1055" s="145" t="s">
        <v>477</v>
      </c>
      <c r="F1055" s="181" t="s">
        <v>963</v>
      </c>
      <c r="I1055" s="147"/>
      <c r="L1055" s="33"/>
      <c r="M1055" s="148"/>
      <c r="T1055" s="54"/>
      <c r="AT1055" s="18" t="s">
        <v>477</v>
      </c>
      <c r="AU1055" s="18" t="s">
        <v>83</v>
      </c>
    </row>
    <row r="1056" spans="2:65" s="12" customFormat="1" ht="11.25">
      <c r="B1056" s="151"/>
      <c r="D1056" s="145" t="s">
        <v>193</v>
      </c>
      <c r="E1056" s="152" t="s">
        <v>19</v>
      </c>
      <c r="F1056" s="153" t="s">
        <v>1117</v>
      </c>
      <c r="H1056" s="152" t="s">
        <v>19</v>
      </c>
      <c r="I1056" s="154"/>
      <c r="L1056" s="151"/>
      <c r="M1056" s="155"/>
      <c r="T1056" s="156"/>
      <c r="AT1056" s="152" t="s">
        <v>193</v>
      </c>
      <c r="AU1056" s="152" t="s">
        <v>83</v>
      </c>
      <c r="AV1056" s="12" t="s">
        <v>81</v>
      </c>
      <c r="AW1056" s="12" t="s">
        <v>35</v>
      </c>
      <c r="AX1056" s="12" t="s">
        <v>73</v>
      </c>
      <c r="AY1056" s="152" t="s">
        <v>180</v>
      </c>
    </row>
    <row r="1057" spans="2:65" s="13" customFormat="1" ht="11.25">
      <c r="B1057" s="157"/>
      <c r="D1057" s="145" t="s">
        <v>193</v>
      </c>
      <c r="E1057" s="158" t="s">
        <v>19</v>
      </c>
      <c r="F1057" s="159" t="s">
        <v>81</v>
      </c>
      <c r="H1057" s="160">
        <v>1</v>
      </c>
      <c r="I1057" s="161"/>
      <c r="L1057" s="157"/>
      <c r="M1057" s="162"/>
      <c r="T1057" s="163"/>
      <c r="AT1057" s="158" t="s">
        <v>193</v>
      </c>
      <c r="AU1057" s="158" t="s">
        <v>83</v>
      </c>
      <c r="AV1057" s="13" t="s">
        <v>83</v>
      </c>
      <c r="AW1057" s="13" t="s">
        <v>35</v>
      </c>
      <c r="AX1057" s="13" t="s">
        <v>81</v>
      </c>
      <c r="AY1057" s="158" t="s">
        <v>180</v>
      </c>
    </row>
    <row r="1058" spans="2:65" s="1" customFormat="1" ht="16.5" customHeight="1">
      <c r="B1058" s="33"/>
      <c r="C1058" s="132" t="s">
        <v>1633</v>
      </c>
      <c r="D1058" s="132" t="s">
        <v>182</v>
      </c>
      <c r="E1058" s="133" t="s">
        <v>1634</v>
      </c>
      <c r="F1058" s="134" t="s">
        <v>1635</v>
      </c>
      <c r="G1058" s="135" t="s">
        <v>346</v>
      </c>
      <c r="H1058" s="136">
        <v>1</v>
      </c>
      <c r="I1058" s="137"/>
      <c r="J1058" s="138">
        <f>ROUND(I1058*H1058,2)</f>
        <v>0</v>
      </c>
      <c r="K1058" s="134" t="s">
        <v>19</v>
      </c>
      <c r="L1058" s="33"/>
      <c r="M1058" s="139" t="s">
        <v>19</v>
      </c>
      <c r="N1058" s="140" t="s">
        <v>44</v>
      </c>
      <c r="P1058" s="141">
        <f>O1058*H1058</f>
        <v>0</v>
      </c>
      <c r="Q1058" s="141">
        <v>0</v>
      </c>
      <c r="R1058" s="141">
        <f>Q1058*H1058</f>
        <v>0</v>
      </c>
      <c r="S1058" s="141">
        <v>0</v>
      </c>
      <c r="T1058" s="142">
        <f>S1058*H1058</f>
        <v>0</v>
      </c>
      <c r="AR1058" s="143" t="s">
        <v>912</v>
      </c>
      <c r="AT1058" s="143" t="s">
        <v>182</v>
      </c>
      <c r="AU1058" s="143" t="s">
        <v>83</v>
      </c>
      <c r="AY1058" s="18" t="s">
        <v>180</v>
      </c>
      <c r="BE1058" s="144">
        <f>IF(N1058="základní",J1058,0)</f>
        <v>0</v>
      </c>
      <c r="BF1058" s="144">
        <f>IF(N1058="snížená",J1058,0)</f>
        <v>0</v>
      </c>
      <c r="BG1058" s="144">
        <f>IF(N1058="zákl. přenesená",J1058,0)</f>
        <v>0</v>
      </c>
      <c r="BH1058" s="144">
        <f>IF(N1058="sníž. přenesená",J1058,0)</f>
        <v>0</v>
      </c>
      <c r="BI1058" s="144">
        <f>IF(N1058="nulová",J1058,0)</f>
        <v>0</v>
      </c>
      <c r="BJ1058" s="18" t="s">
        <v>81</v>
      </c>
      <c r="BK1058" s="144">
        <f>ROUND(I1058*H1058,2)</f>
        <v>0</v>
      </c>
      <c r="BL1058" s="18" t="s">
        <v>912</v>
      </c>
      <c r="BM1058" s="143" t="s">
        <v>1636</v>
      </c>
    </row>
    <row r="1059" spans="2:65" s="1" customFormat="1" ht="11.25">
      <c r="B1059" s="33"/>
      <c r="D1059" s="145" t="s">
        <v>189</v>
      </c>
      <c r="F1059" s="146" t="s">
        <v>1635</v>
      </c>
      <c r="I1059" s="147"/>
      <c r="L1059" s="33"/>
      <c r="M1059" s="148"/>
      <c r="T1059" s="54"/>
      <c r="AT1059" s="18" t="s">
        <v>189</v>
      </c>
      <c r="AU1059" s="18" t="s">
        <v>83</v>
      </c>
    </row>
    <row r="1060" spans="2:65" s="1" customFormat="1" ht="29.25">
      <c r="B1060" s="33"/>
      <c r="D1060" s="145" t="s">
        <v>477</v>
      </c>
      <c r="F1060" s="181" t="s">
        <v>1637</v>
      </c>
      <c r="I1060" s="147"/>
      <c r="L1060" s="33"/>
      <c r="M1060" s="148"/>
      <c r="T1060" s="54"/>
      <c r="AT1060" s="18" t="s">
        <v>477</v>
      </c>
      <c r="AU1060" s="18" t="s">
        <v>83</v>
      </c>
    </row>
    <row r="1061" spans="2:65" s="12" customFormat="1" ht="11.25">
      <c r="B1061" s="151"/>
      <c r="D1061" s="145" t="s">
        <v>193</v>
      </c>
      <c r="E1061" s="152" t="s">
        <v>19</v>
      </c>
      <c r="F1061" s="153" t="s">
        <v>1117</v>
      </c>
      <c r="H1061" s="152" t="s">
        <v>19</v>
      </c>
      <c r="I1061" s="154"/>
      <c r="L1061" s="151"/>
      <c r="M1061" s="155"/>
      <c r="T1061" s="156"/>
      <c r="AT1061" s="152" t="s">
        <v>193</v>
      </c>
      <c r="AU1061" s="152" t="s">
        <v>83</v>
      </c>
      <c r="AV1061" s="12" t="s">
        <v>81</v>
      </c>
      <c r="AW1061" s="12" t="s">
        <v>35</v>
      </c>
      <c r="AX1061" s="12" t="s">
        <v>73</v>
      </c>
      <c r="AY1061" s="152" t="s">
        <v>180</v>
      </c>
    </row>
    <row r="1062" spans="2:65" s="13" customFormat="1" ht="11.25">
      <c r="B1062" s="157"/>
      <c r="D1062" s="145" t="s">
        <v>193</v>
      </c>
      <c r="E1062" s="158" t="s">
        <v>19</v>
      </c>
      <c r="F1062" s="159" t="s">
        <v>81</v>
      </c>
      <c r="H1062" s="160">
        <v>1</v>
      </c>
      <c r="I1062" s="161"/>
      <c r="L1062" s="157"/>
      <c r="M1062" s="162"/>
      <c r="T1062" s="163"/>
      <c r="AT1062" s="158" t="s">
        <v>193</v>
      </c>
      <c r="AU1062" s="158" t="s">
        <v>83</v>
      </c>
      <c r="AV1062" s="13" t="s">
        <v>83</v>
      </c>
      <c r="AW1062" s="13" t="s">
        <v>35</v>
      </c>
      <c r="AX1062" s="13" t="s">
        <v>81</v>
      </c>
      <c r="AY1062" s="158" t="s">
        <v>180</v>
      </c>
    </row>
    <row r="1063" spans="2:65" s="1" customFormat="1" ht="16.5" customHeight="1">
      <c r="B1063" s="33"/>
      <c r="C1063" s="132" t="s">
        <v>1638</v>
      </c>
      <c r="D1063" s="132" t="s">
        <v>182</v>
      </c>
      <c r="E1063" s="133" t="s">
        <v>970</v>
      </c>
      <c r="F1063" s="134" t="s">
        <v>971</v>
      </c>
      <c r="G1063" s="135" t="s">
        <v>346</v>
      </c>
      <c r="H1063" s="136">
        <v>1</v>
      </c>
      <c r="I1063" s="137"/>
      <c r="J1063" s="138">
        <f>ROUND(I1063*H1063,2)</f>
        <v>0</v>
      </c>
      <c r="K1063" s="134" t="s">
        <v>19</v>
      </c>
      <c r="L1063" s="33"/>
      <c r="M1063" s="139" t="s">
        <v>19</v>
      </c>
      <c r="N1063" s="140" t="s">
        <v>44</v>
      </c>
      <c r="P1063" s="141">
        <f>O1063*H1063</f>
        <v>0</v>
      </c>
      <c r="Q1063" s="141">
        <v>0</v>
      </c>
      <c r="R1063" s="141">
        <f>Q1063*H1063</f>
        <v>0</v>
      </c>
      <c r="S1063" s="141">
        <v>0</v>
      </c>
      <c r="T1063" s="142">
        <f>S1063*H1063</f>
        <v>0</v>
      </c>
      <c r="AR1063" s="143" t="s">
        <v>912</v>
      </c>
      <c r="AT1063" s="143" t="s">
        <v>182</v>
      </c>
      <c r="AU1063" s="143" t="s">
        <v>83</v>
      </c>
      <c r="AY1063" s="18" t="s">
        <v>180</v>
      </c>
      <c r="BE1063" s="144">
        <f>IF(N1063="základní",J1063,0)</f>
        <v>0</v>
      </c>
      <c r="BF1063" s="144">
        <f>IF(N1063="snížená",J1063,0)</f>
        <v>0</v>
      </c>
      <c r="BG1063" s="144">
        <f>IF(N1063="zákl. přenesená",J1063,0)</f>
        <v>0</v>
      </c>
      <c r="BH1063" s="144">
        <f>IF(N1063="sníž. přenesená",J1063,0)</f>
        <v>0</v>
      </c>
      <c r="BI1063" s="144">
        <f>IF(N1063="nulová",J1063,0)</f>
        <v>0</v>
      </c>
      <c r="BJ1063" s="18" t="s">
        <v>81</v>
      </c>
      <c r="BK1063" s="144">
        <f>ROUND(I1063*H1063,2)</f>
        <v>0</v>
      </c>
      <c r="BL1063" s="18" t="s">
        <v>912</v>
      </c>
      <c r="BM1063" s="143" t="s">
        <v>972</v>
      </c>
    </row>
    <row r="1064" spans="2:65" s="1" customFormat="1" ht="11.25">
      <c r="B1064" s="33"/>
      <c r="D1064" s="145" t="s">
        <v>189</v>
      </c>
      <c r="F1064" s="146" t="s">
        <v>971</v>
      </c>
      <c r="I1064" s="147"/>
      <c r="L1064" s="33"/>
      <c r="M1064" s="148"/>
      <c r="T1064" s="54"/>
      <c r="AT1064" s="18" t="s">
        <v>189</v>
      </c>
      <c r="AU1064" s="18" t="s">
        <v>83</v>
      </c>
    </row>
    <row r="1065" spans="2:65" s="1" customFormat="1" ht="19.5">
      <c r="B1065" s="33"/>
      <c r="D1065" s="145" t="s">
        <v>477</v>
      </c>
      <c r="F1065" s="181" t="s">
        <v>973</v>
      </c>
      <c r="I1065" s="147"/>
      <c r="L1065" s="33"/>
      <c r="M1065" s="148"/>
      <c r="T1065" s="54"/>
      <c r="AT1065" s="18" t="s">
        <v>477</v>
      </c>
      <c r="AU1065" s="18" t="s">
        <v>83</v>
      </c>
    </row>
    <row r="1066" spans="2:65" s="12" customFormat="1" ht="11.25">
      <c r="B1066" s="151"/>
      <c r="D1066" s="145" t="s">
        <v>193</v>
      </c>
      <c r="E1066" s="152" t="s">
        <v>19</v>
      </c>
      <c r="F1066" s="153" t="s">
        <v>1117</v>
      </c>
      <c r="H1066" s="152" t="s">
        <v>19</v>
      </c>
      <c r="I1066" s="154"/>
      <c r="L1066" s="151"/>
      <c r="M1066" s="155"/>
      <c r="T1066" s="156"/>
      <c r="AT1066" s="152" t="s">
        <v>193</v>
      </c>
      <c r="AU1066" s="152" t="s">
        <v>83</v>
      </c>
      <c r="AV1066" s="12" t="s">
        <v>81</v>
      </c>
      <c r="AW1066" s="12" t="s">
        <v>35</v>
      </c>
      <c r="AX1066" s="12" t="s">
        <v>73</v>
      </c>
      <c r="AY1066" s="152" t="s">
        <v>180</v>
      </c>
    </row>
    <row r="1067" spans="2:65" s="13" customFormat="1" ht="11.25">
      <c r="B1067" s="157"/>
      <c r="D1067" s="145" t="s">
        <v>193</v>
      </c>
      <c r="E1067" s="158" t="s">
        <v>19</v>
      </c>
      <c r="F1067" s="159" t="s">
        <v>81</v>
      </c>
      <c r="H1067" s="160">
        <v>1</v>
      </c>
      <c r="I1067" s="161"/>
      <c r="L1067" s="157"/>
      <c r="M1067" s="162"/>
      <c r="T1067" s="163"/>
      <c r="AT1067" s="158" t="s">
        <v>193</v>
      </c>
      <c r="AU1067" s="158" t="s">
        <v>83</v>
      </c>
      <c r="AV1067" s="13" t="s">
        <v>83</v>
      </c>
      <c r="AW1067" s="13" t="s">
        <v>35</v>
      </c>
      <c r="AX1067" s="13" t="s">
        <v>81</v>
      </c>
      <c r="AY1067" s="158" t="s">
        <v>180</v>
      </c>
    </row>
    <row r="1068" spans="2:65" s="1" customFormat="1" ht="16.5" customHeight="1">
      <c r="B1068" s="33"/>
      <c r="C1068" s="132" t="s">
        <v>1639</v>
      </c>
      <c r="D1068" s="132" t="s">
        <v>182</v>
      </c>
      <c r="E1068" s="133" t="s">
        <v>1640</v>
      </c>
      <c r="F1068" s="134" t="s">
        <v>1641</v>
      </c>
      <c r="G1068" s="135" t="s">
        <v>346</v>
      </c>
      <c r="H1068" s="136">
        <v>1</v>
      </c>
      <c r="I1068" s="137"/>
      <c r="J1068" s="138">
        <f>ROUND(I1068*H1068,2)</f>
        <v>0</v>
      </c>
      <c r="K1068" s="134" t="s">
        <v>19</v>
      </c>
      <c r="L1068" s="33"/>
      <c r="M1068" s="139" t="s">
        <v>19</v>
      </c>
      <c r="N1068" s="140" t="s">
        <v>44</v>
      </c>
      <c r="P1068" s="141">
        <f>O1068*H1068</f>
        <v>0</v>
      </c>
      <c r="Q1068" s="141">
        <v>0</v>
      </c>
      <c r="R1068" s="141">
        <f>Q1068*H1068</f>
        <v>0</v>
      </c>
      <c r="S1068" s="141">
        <v>0</v>
      </c>
      <c r="T1068" s="142">
        <f>S1068*H1068</f>
        <v>0</v>
      </c>
      <c r="AR1068" s="143" t="s">
        <v>912</v>
      </c>
      <c r="AT1068" s="143" t="s">
        <v>182</v>
      </c>
      <c r="AU1068" s="143" t="s">
        <v>83</v>
      </c>
      <c r="AY1068" s="18" t="s">
        <v>180</v>
      </c>
      <c r="BE1068" s="144">
        <f>IF(N1068="základní",J1068,0)</f>
        <v>0</v>
      </c>
      <c r="BF1068" s="144">
        <f>IF(N1068="snížená",J1068,0)</f>
        <v>0</v>
      </c>
      <c r="BG1068" s="144">
        <f>IF(N1068="zákl. přenesená",J1068,0)</f>
        <v>0</v>
      </c>
      <c r="BH1068" s="144">
        <f>IF(N1068="sníž. přenesená",J1068,0)</f>
        <v>0</v>
      </c>
      <c r="BI1068" s="144">
        <f>IF(N1068="nulová",J1068,0)</f>
        <v>0</v>
      </c>
      <c r="BJ1068" s="18" t="s">
        <v>81</v>
      </c>
      <c r="BK1068" s="144">
        <f>ROUND(I1068*H1068,2)</f>
        <v>0</v>
      </c>
      <c r="BL1068" s="18" t="s">
        <v>912</v>
      </c>
      <c r="BM1068" s="143" t="s">
        <v>1642</v>
      </c>
    </row>
    <row r="1069" spans="2:65" s="1" customFormat="1" ht="11.25">
      <c r="B1069" s="33"/>
      <c r="D1069" s="145" t="s">
        <v>189</v>
      </c>
      <c r="F1069" s="146" t="s">
        <v>1643</v>
      </c>
      <c r="I1069" s="147"/>
      <c r="L1069" s="33"/>
      <c r="M1069" s="148"/>
      <c r="T1069" s="54"/>
      <c r="AT1069" s="18" t="s">
        <v>189</v>
      </c>
      <c r="AU1069" s="18" t="s">
        <v>83</v>
      </c>
    </row>
    <row r="1070" spans="2:65" s="1" customFormat="1" ht="19.5">
      <c r="B1070" s="33"/>
      <c r="D1070" s="145" t="s">
        <v>477</v>
      </c>
      <c r="F1070" s="181" t="s">
        <v>978</v>
      </c>
      <c r="I1070" s="147"/>
      <c r="L1070" s="33"/>
      <c r="M1070" s="148"/>
      <c r="T1070" s="54"/>
      <c r="AT1070" s="18" t="s">
        <v>477</v>
      </c>
      <c r="AU1070" s="18" t="s">
        <v>83</v>
      </c>
    </row>
    <row r="1071" spans="2:65" s="12" customFormat="1" ht="11.25">
      <c r="B1071" s="151"/>
      <c r="D1071" s="145" t="s">
        <v>193</v>
      </c>
      <c r="E1071" s="152" t="s">
        <v>19</v>
      </c>
      <c r="F1071" s="153" t="s">
        <v>1117</v>
      </c>
      <c r="H1071" s="152" t="s">
        <v>19</v>
      </c>
      <c r="I1071" s="154"/>
      <c r="L1071" s="151"/>
      <c r="M1071" s="155"/>
      <c r="T1071" s="156"/>
      <c r="AT1071" s="152" t="s">
        <v>193</v>
      </c>
      <c r="AU1071" s="152" t="s">
        <v>83</v>
      </c>
      <c r="AV1071" s="12" t="s">
        <v>81</v>
      </c>
      <c r="AW1071" s="12" t="s">
        <v>35</v>
      </c>
      <c r="AX1071" s="12" t="s">
        <v>73</v>
      </c>
      <c r="AY1071" s="152" t="s">
        <v>180</v>
      </c>
    </row>
    <row r="1072" spans="2:65" s="13" customFormat="1" ht="11.25">
      <c r="B1072" s="157"/>
      <c r="D1072" s="145" t="s">
        <v>193</v>
      </c>
      <c r="E1072" s="158" t="s">
        <v>19</v>
      </c>
      <c r="F1072" s="159" t="s">
        <v>81</v>
      </c>
      <c r="H1072" s="160">
        <v>1</v>
      </c>
      <c r="I1072" s="161"/>
      <c r="L1072" s="157"/>
      <c r="M1072" s="162"/>
      <c r="T1072" s="163"/>
      <c r="AT1072" s="158" t="s">
        <v>193</v>
      </c>
      <c r="AU1072" s="158" t="s">
        <v>83</v>
      </c>
      <c r="AV1072" s="13" t="s">
        <v>83</v>
      </c>
      <c r="AW1072" s="13" t="s">
        <v>35</v>
      </c>
      <c r="AX1072" s="13" t="s">
        <v>81</v>
      </c>
      <c r="AY1072" s="158" t="s">
        <v>180</v>
      </c>
    </row>
    <row r="1073" spans="2:65" s="11" customFormat="1" ht="22.9" customHeight="1">
      <c r="B1073" s="120"/>
      <c r="D1073" s="121" t="s">
        <v>72</v>
      </c>
      <c r="E1073" s="130" t="s">
        <v>1644</v>
      </c>
      <c r="F1073" s="130" t="s">
        <v>1645</v>
      </c>
      <c r="I1073" s="123"/>
      <c r="J1073" s="131">
        <f>BK1073</f>
        <v>0</v>
      </c>
      <c r="L1073" s="120"/>
      <c r="M1073" s="125"/>
      <c r="P1073" s="126">
        <f>SUM(P1074:P1082)</f>
        <v>0</v>
      </c>
      <c r="R1073" s="126">
        <f>SUM(R1074:R1082)</f>
        <v>0</v>
      </c>
      <c r="T1073" s="127">
        <f>SUM(T1074:T1082)</f>
        <v>0</v>
      </c>
      <c r="AR1073" s="121" t="s">
        <v>187</v>
      </c>
      <c r="AT1073" s="128" t="s">
        <v>72</v>
      </c>
      <c r="AU1073" s="128" t="s">
        <v>81</v>
      </c>
      <c r="AY1073" s="121" t="s">
        <v>180</v>
      </c>
      <c r="BK1073" s="129">
        <f>SUM(BK1074:BK1082)</f>
        <v>0</v>
      </c>
    </row>
    <row r="1074" spans="2:65" s="1" customFormat="1" ht="24.2" customHeight="1">
      <c r="B1074" s="33"/>
      <c r="C1074" s="132" t="s">
        <v>1646</v>
      </c>
      <c r="D1074" s="132" t="s">
        <v>182</v>
      </c>
      <c r="E1074" s="133" t="s">
        <v>1647</v>
      </c>
      <c r="F1074" s="134" t="s">
        <v>1648</v>
      </c>
      <c r="G1074" s="135" t="s">
        <v>346</v>
      </c>
      <c r="H1074" s="136">
        <v>1</v>
      </c>
      <c r="I1074" s="137"/>
      <c r="J1074" s="138">
        <f>ROUND(I1074*H1074,2)</f>
        <v>0</v>
      </c>
      <c r="K1074" s="134" t="s">
        <v>19</v>
      </c>
      <c r="L1074" s="33"/>
      <c r="M1074" s="139" t="s">
        <v>19</v>
      </c>
      <c r="N1074" s="140" t="s">
        <v>44</v>
      </c>
      <c r="P1074" s="141">
        <f>O1074*H1074</f>
        <v>0</v>
      </c>
      <c r="Q1074" s="141">
        <v>0</v>
      </c>
      <c r="R1074" s="141">
        <f>Q1074*H1074</f>
        <v>0</v>
      </c>
      <c r="S1074" s="141">
        <v>0</v>
      </c>
      <c r="T1074" s="142">
        <f>S1074*H1074</f>
        <v>0</v>
      </c>
      <c r="AR1074" s="143" t="s">
        <v>912</v>
      </c>
      <c r="AT1074" s="143" t="s">
        <v>182</v>
      </c>
      <c r="AU1074" s="143" t="s">
        <v>83</v>
      </c>
      <c r="AY1074" s="18" t="s">
        <v>180</v>
      </c>
      <c r="BE1074" s="144">
        <f>IF(N1074="základní",J1074,0)</f>
        <v>0</v>
      </c>
      <c r="BF1074" s="144">
        <f>IF(N1074="snížená",J1074,0)</f>
        <v>0</v>
      </c>
      <c r="BG1074" s="144">
        <f>IF(N1074="zákl. přenesená",J1074,0)</f>
        <v>0</v>
      </c>
      <c r="BH1074" s="144">
        <f>IF(N1074="sníž. přenesená",J1074,0)</f>
        <v>0</v>
      </c>
      <c r="BI1074" s="144">
        <f>IF(N1074="nulová",J1074,0)</f>
        <v>0</v>
      </c>
      <c r="BJ1074" s="18" t="s">
        <v>81</v>
      </c>
      <c r="BK1074" s="144">
        <f>ROUND(I1074*H1074,2)</f>
        <v>0</v>
      </c>
      <c r="BL1074" s="18" t="s">
        <v>912</v>
      </c>
      <c r="BM1074" s="143" t="s">
        <v>1649</v>
      </c>
    </row>
    <row r="1075" spans="2:65" s="1" customFormat="1" ht="11.25">
      <c r="B1075" s="33"/>
      <c r="D1075" s="145" t="s">
        <v>189</v>
      </c>
      <c r="F1075" s="146" t="s">
        <v>1648</v>
      </c>
      <c r="I1075" s="147"/>
      <c r="L1075" s="33"/>
      <c r="M1075" s="148"/>
      <c r="T1075" s="54"/>
      <c r="AT1075" s="18" t="s">
        <v>189</v>
      </c>
      <c r="AU1075" s="18" t="s">
        <v>83</v>
      </c>
    </row>
    <row r="1076" spans="2:65" s="1" customFormat="1" ht="68.25">
      <c r="B1076" s="33"/>
      <c r="D1076" s="145" t="s">
        <v>477</v>
      </c>
      <c r="F1076" s="181" t="s">
        <v>1650</v>
      </c>
      <c r="I1076" s="147"/>
      <c r="L1076" s="33"/>
      <c r="M1076" s="148"/>
      <c r="T1076" s="54"/>
      <c r="AT1076" s="18" t="s">
        <v>477</v>
      </c>
      <c r="AU1076" s="18" t="s">
        <v>83</v>
      </c>
    </row>
    <row r="1077" spans="2:65" s="12" customFormat="1" ht="11.25">
      <c r="B1077" s="151"/>
      <c r="D1077" s="145" t="s">
        <v>193</v>
      </c>
      <c r="E1077" s="152" t="s">
        <v>19</v>
      </c>
      <c r="F1077" s="153" t="s">
        <v>1651</v>
      </c>
      <c r="H1077" s="152" t="s">
        <v>19</v>
      </c>
      <c r="I1077" s="154"/>
      <c r="L1077" s="151"/>
      <c r="M1077" s="155"/>
      <c r="T1077" s="156"/>
      <c r="AT1077" s="152" t="s">
        <v>193</v>
      </c>
      <c r="AU1077" s="152" t="s">
        <v>83</v>
      </c>
      <c r="AV1077" s="12" t="s">
        <v>81</v>
      </c>
      <c r="AW1077" s="12" t="s">
        <v>35</v>
      </c>
      <c r="AX1077" s="12" t="s">
        <v>73</v>
      </c>
      <c r="AY1077" s="152" t="s">
        <v>180</v>
      </c>
    </row>
    <row r="1078" spans="2:65" s="13" customFormat="1" ht="11.25">
      <c r="B1078" s="157"/>
      <c r="D1078" s="145" t="s">
        <v>193</v>
      </c>
      <c r="E1078" s="158" t="s">
        <v>19</v>
      </c>
      <c r="F1078" s="159" t="s">
        <v>81</v>
      </c>
      <c r="H1078" s="160">
        <v>1</v>
      </c>
      <c r="I1078" s="161"/>
      <c r="L1078" s="157"/>
      <c r="M1078" s="162"/>
      <c r="T1078" s="163"/>
      <c r="AT1078" s="158" t="s">
        <v>193</v>
      </c>
      <c r="AU1078" s="158" t="s">
        <v>83</v>
      </c>
      <c r="AV1078" s="13" t="s">
        <v>83</v>
      </c>
      <c r="AW1078" s="13" t="s">
        <v>35</v>
      </c>
      <c r="AX1078" s="13" t="s">
        <v>81</v>
      </c>
      <c r="AY1078" s="158" t="s">
        <v>180</v>
      </c>
    </row>
    <row r="1079" spans="2:65" s="1" customFormat="1" ht="16.5" customHeight="1">
      <c r="B1079" s="33"/>
      <c r="C1079" s="132" t="s">
        <v>1652</v>
      </c>
      <c r="D1079" s="132" t="s">
        <v>182</v>
      </c>
      <c r="E1079" s="133" t="s">
        <v>1653</v>
      </c>
      <c r="F1079" s="134" t="s">
        <v>1654</v>
      </c>
      <c r="G1079" s="135" t="s">
        <v>346</v>
      </c>
      <c r="H1079" s="136">
        <v>1</v>
      </c>
      <c r="I1079" s="137"/>
      <c r="J1079" s="138">
        <f>ROUND(I1079*H1079,2)</f>
        <v>0</v>
      </c>
      <c r="K1079" s="134" t="s">
        <v>19</v>
      </c>
      <c r="L1079" s="33"/>
      <c r="M1079" s="139" t="s">
        <v>19</v>
      </c>
      <c r="N1079" s="140" t="s">
        <v>44</v>
      </c>
      <c r="P1079" s="141">
        <f>O1079*H1079</f>
        <v>0</v>
      </c>
      <c r="Q1079" s="141">
        <v>0</v>
      </c>
      <c r="R1079" s="141">
        <f>Q1079*H1079</f>
        <v>0</v>
      </c>
      <c r="S1079" s="141">
        <v>0</v>
      </c>
      <c r="T1079" s="142">
        <f>S1079*H1079</f>
        <v>0</v>
      </c>
      <c r="AR1079" s="143" t="s">
        <v>912</v>
      </c>
      <c r="AT1079" s="143" t="s">
        <v>182</v>
      </c>
      <c r="AU1079" s="143" t="s">
        <v>83</v>
      </c>
      <c r="AY1079" s="18" t="s">
        <v>180</v>
      </c>
      <c r="BE1079" s="144">
        <f>IF(N1079="základní",J1079,0)</f>
        <v>0</v>
      </c>
      <c r="BF1079" s="144">
        <f>IF(N1079="snížená",J1079,0)</f>
        <v>0</v>
      </c>
      <c r="BG1079" s="144">
        <f>IF(N1079="zákl. přenesená",J1079,0)</f>
        <v>0</v>
      </c>
      <c r="BH1079" s="144">
        <f>IF(N1079="sníž. přenesená",J1079,0)</f>
        <v>0</v>
      </c>
      <c r="BI1079" s="144">
        <f>IF(N1079="nulová",J1079,0)</f>
        <v>0</v>
      </c>
      <c r="BJ1079" s="18" t="s">
        <v>81</v>
      </c>
      <c r="BK1079" s="144">
        <f>ROUND(I1079*H1079,2)</f>
        <v>0</v>
      </c>
      <c r="BL1079" s="18" t="s">
        <v>912</v>
      </c>
      <c r="BM1079" s="143" t="s">
        <v>1655</v>
      </c>
    </row>
    <row r="1080" spans="2:65" s="1" customFormat="1" ht="11.25">
      <c r="B1080" s="33"/>
      <c r="D1080" s="145" t="s">
        <v>189</v>
      </c>
      <c r="F1080" s="146" t="s">
        <v>1654</v>
      </c>
      <c r="I1080" s="147"/>
      <c r="L1080" s="33"/>
      <c r="M1080" s="148"/>
      <c r="T1080" s="54"/>
      <c r="AT1080" s="18" t="s">
        <v>189</v>
      </c>
      <c r="AU1080" s="18" t="s">
        <v>83</v>
      </c>
    </row>
    <row r="1081" spans="2:65" s="12" customFormat="1" ht="11.25">
      <c r="B1081" s="151"/>
      <c r="D1081" s="145" t="s">
        <v>193</v>
      </c>
      <c r="E1081" s="152" t="s">
        <v>19</v>
      </c>
      <c r="F1081" s="153" t="s">
        <v>1651</v>
      </c>
      <c r="H1081" s="152" t="s">
        <v>19</v>
      </c>
      <c r="I1081" s="154"/>
      <c r="L1081" s="151"/>
      <c r="M1081" s="155"/>
      <c r="T1081" s="156"/>
      <c r="AT1081" s="152" t="s">
        <v>193</v>
      </c>
      <c r="AU1081" s="152" t="s">
        <v>83</v>
      </c>
      <c r="AV1081" s="12" t="s">
        <v>81</v>
      </c>
      <c r="AW1081" s="12" t="s">
        <v>35</v>
      </c>
      <c r="AX1081" s="12" t="s">
        <v>73</v>
      </c>
      <c r="AY1081" s="152" t="s">
        <v>180</v>
      </c>
    </row>
    <row r="1082" spans="2:65" s="13" customFormat="1" ht="11.25">
      <c r="B1082" s="157"/>
      <c r="D1082" s="145" t="s">
        <v>193</v>
      </c>
      <c r="E1082" s="158" t="s">
        <v>19</v>
      </c>
      <c r="F1082" s="159" t="s">
        <v>81</v>
      </c>
      <c r="H1082" s="160">
        <v>1</v>
      </c>
      <c r="I1082" s="161"/>
      <c r="L1082" s="157"/>
      <c r="M1082" s="162"/>
      <c r="T1082" s="163"/>
      <c r="AT1082" s="158" t="s">
        <v>193</v>
      </c>
      <c r="AU1082" s="158" t="s">
        <v>83</v>
      </c>
      <c r="AV1082" s="13" t="s">
        <v>83</v>
      </c>
      <c r="AW1082" s="13" t="s">
        <v>35</v>
      </c>
      <c r="AX1082" s="13" t="s">
        <v>81</v>
      </c>
      <c r="AY1082" s="158" t="s">
        <v>180</v>
      </c>
    </row>
    <row r="1083" spans="2:65" s="11" customFormat="1" ht="22.9" customHeight="1">
      <c r="B1083" s="120"/>
      <c r="D1083" s="121" t="s">
        <v>72</v>
      </c>
      <c r="E1083" s="130" t="s">
        <v>1656</v>
      </c>
      <c r="F1083" s="130" t="s">
        <v>1657</v>
      </c>
      <c r="I1083" s="123"/>
      <c r="J1083" s="131">
        <f>BK1083</f>
        <v>0</v>
      </c>
      <c r="L1083" s="120"/>
      <c r="M1083" s="125"/>
      <c r="P1083" s="126">
        <f>SUM(P1084:P1113)</f>
        <v>0</v>
      </c>
      <c r="R1083" s="126">
        <f>SUM(R1084:R1113)</f>
        <v>0</v>
      </c>
      <c r="T1083" s="127">
        <f>SUM(T1084:T1113)</f>
        <v>0</v>
      </c>
      <c r="AR1083" s="121" t="s">
        <v>187</v>
      </c>
      <c r="AT1083" s="128" t="s">
        <v>72</v>
      </c>
      <c r="AU1083" s="128" t="s">
        <v>81</v>
      </c>
      <c r="AY1083" s="121" t="s">
        <v>180</v>
      </c>
      <c r="BK1083" s="129">
        <f>SUM(BK1084:BK1113)</f>
        <v>0</v>
      </c>
    </row>
    <row r="1084" spans="2:65" s="1" customFormat="1" ht="16.5" customHeight="1">
      <c r="B1084" s="33"/>
      <c r="C1084" s="132" t="s">
        <v>1658</v>
      </c>
      <c r="D1084" s="132" t="s">
        <v>182</v>
      </c>
      <c r="E1084" s="133" t="s">
        <v>1659</v>
      </c>
      <c r="F1084" s="134" t="s">
        <v>993</v>
      </c>
      <c r="G1084" s="135" t="s">
        <v>346</v>
      </c>
      <c r="H1084" s="136">
        <v>10</v>
      </c>
      <c r="I1084" s="137"/>
      <c r="J1084" s="138">
        <f>ROUND(I1084*H1084,2)</f>
        <v>0</v>
      </c>
      <c r="K1084" s="134" t="s">
        <v>19</v>
      </c>
      <c r="L1084" s="33"/>
      <c r="M1084" s="139" t="s">
        <v>19</v>
      </c>
      <c r="N1084" s="140" t="s">
        <v>44</v>
      </c>
      <c r="P1084" s="141">
        <f>O1084*H1084</f>
        <v>0</v>
      </c>
      <c r="Q1084" s="141">
        <v>0</v>
      </c>
      <c r="R1084" s="141">
        <f>Q1084*H1084</f>
        <v>0</v>
      </c>
      <c r="S1084" s="141">
        <v>0</v>
      </c>
      <c r="T1084" s="142">
        <f>S1084*H1084</f>
        <v>0</v>
      </c>
      <c r="AR1084" s="143" t="s">
        <v>187</v>
      </c>
      <c r="AT1084" s="143" t="s">
        <v>182</v>
      </c>
      <c r="AU1084" s="143" t="s">
        <v>83</v>
      </c>
      <c r="AY1084" s="18" t="s">
        <v>180</v>
      </c>
      <c r="BE1084" s="144">
        <f>IF(N1084="základní",J1084,0)</f>
        <v>0</v>
      </c>
      <c r="BF1084" s="144">
        <f>IF(N1084="snížená",J1084,0)</f>
        <v>0</v>
      </c>
      <c r="BG1084" s="144">
        <f>IF(N1084="zákl. přenesená",J1084,0)</f>
        <v>0</v>
      </c>
      <c r="BH1084" s="144">
        <f>IF(N1084="sníž. přenesená",J1084,0)</f>
        <v>0</v>
      </c>
      <c r="BI1084" s="144">
        <f>IF(N1084="nulová",J1084,0)</f>
        <v>0</v>
      </c>
      <c r="BJ1084" s="18" t="s">
        <v>81</v>
      </c>
      <c r="BK1084" s="144">
        <f>ROUND(I1084*H1084,2)</f>
        <v>0</v>
      </c>
      <c r="BL1084" s="18" t="s">
        <v>187</v>
      </c>
      <c r="BM1084" s="143" t="s">
        <v>1660</v>
      </c>
    </row>
    <row r="1085" spans="2:65" s="1" customFormat="1" ht="11.25">
      <c r="B1085" s="33"/>
      <c r="D1085" s="145" t="s">
        <v>189</v>
      </c>
      <c r="F1085" s="146" t="s">
        <v>993</v>
      </c>
      <c r="I1085" s="147"/>
      <c r="L1085" s="33"/>
      <c r="M1085" s="148"/>
      <c r="T1085" s="54"/>
      <c r="AT1085" s="18" t="s">
        <v>189</v>
      </c>
      <c r="AU1085" s="18" t="s">
        <v>83</v>
      </c>
    </row>
    <row r="1086" spans="2:65" s="1" customFormat="1" ht="16.5" customHeight="1">
      <c r="B1086" s="33"/>
      <c r="C1086" s="132" t="s">
        <v>1661</v>
      </c>
      <c r="D1086" s="132" t="s">
        <v>182</v>
      </c>
      <c r="E1086" s="133" t="s">
        <v>1662</v>
      </c>
      <c r="F1086" s="134" t="s">
        <v>997</v>
      </c>
      <c r="G1086" s="135" t="s">
        <v>346</v>
      </c>
      <c r="H1086" s="136">
        <v>4</v>
      </c>
      <c r="I1086" s="137"/>
      <c r="J1086" s="138">
        <f>ROUND(I1086*H1086,2)</f>
        <v>0</v>
      </c>
      <c r="K1086" s="134" t="s">
        <v>19</v>
      </c>
      <c r="L1086" s="33"/>
      <c r="M1086" s="139" t="s">
        <v>19</v>
      </c>
      <c r="N1086" s="140" t="s">
        <v>44</v>
      </c>
      <c r="P1086" s="141">
        <f>O1086*H1086</f>
        <v>0</v>
      </c>
      <c r="Q1086" s="141">
        <v>0</v>
      </c>
      <c r="R1086" s="141">
        <f>Q1086*H1086</f>
        <v>0</v>
      </c>
      <c r="S1086" s="141">
        <v>0</v>
      </c>
      <c r="T1086" s="142">
        <f>S1086*H1086</f>
        <v>0</v>
      </c>
      <c r="AR1086" s="143" t="s">
        <v>187</v>
      </c>
      <c r="AT1086" s="143" t="s">
        <v>182</v>
      </c>
      <c r="AU1086" s="143" t="s">
        <v>83</v>
      </c>
      <c r="AY1086" s="18" t="s">
        <v>180</v>
      </c>
      <c r="BE1086" s="144">
        <f>IF(N1086="základní",J1086,0)</f>
        <v>0</v>
      </c>
      <c r="BF1086" s="144">
        <f>IF(N1086="snížená",J1086,0)</f>
        <v>0</v>
      </c>
      <c r="BG1086" s="144">
        <f>IF(N1086="zákl. přenesená",J1086,0)</f>
        <v>0</v>
      </c>
      <c r="BH1086" s="144">
        <f>IF(N1086="sníž. přenesená",J1086,0)</f>
        <v>0</v>
      </c>
      <c r="BI1086" s="144">
        <f>IF(N1086="nulová",J1086,0)</f>
        <v>0</v>
      </c>
      <c r="BJ1086" s="18" t="s">
        <v>81</v>
      </c>
      <c r="BK1086" s="144">
        <f>ROUND(I1086*H1086,2)</f>
        <v>0</v>
      </c>
      <c r="BL1086" s="18" t="s">
        <v>187</v>
      </c>
      <c r="BM1086" s="143" t="s">
        <v>1663</v>
      </c>
    </row>
    <row r="1087" spans="2:65" s="1" customFormat="1" ht="11.25">
      <c r="B1087" s="33"/>
      <c r="D1087" s="145" t="s">
        <v>189</v>
      </c>
      <c r="F1087" s="146" t="s">
        <v>997</v>
      </c>
      <c r="I1087" s="147"/>
      <c r="L1087" s="33"/>
      <c r="M1087" s="148"/>
      <c r="T1087" s="54"/>
      <c r="AT1087" s="18" t="s">
        <v>189</v>
      </c>
      <c r="AU1087" s="18" t="s">
        <v>83</v>
      </c>
    </row>
    <row r="1088" spans="2:65" s="1" customFormat="1" ht="16.5" customHeight="1">
      <c r="B1088" s="33"/>
      <c r="C1088" s="132" t="s">
        <v>1664</v>
      </c>
      <c r="D1088" s="132" t="s">
        <v>182</v>
      </c>
      <c r="E1088" s="133" t="s">
        <v>1665</v>
      </c>
      <c r="F1088" s="134" t="s">
        <v>1001</v>
      </c>
      <c r="G1088" s="135" t="s">
        <v>346</v>
      </c>
      <c r="H1088" s="136">
        <v>4</v>
      </c>
      <c r="I1088" s="137"/>
      <c r="J1088" s="138">
        <f>ROUND(I1088*H1088,2)</f>
        <v>0</v>
      </c>
      <c r="K1088" s="134" t="s">
        <v>19</v>
      </c>
      <c r="L1088" s="33"/>
      <c r="M1088" s="139" t="s">
        <v>19</v>
      </c>
      <c r="N1088" s="140" t="s">
        <v>44</v>
      </c>
      <c r="P1088" s="141">
        <f>O1088*H1088</f>
        <v>0</v>
      </c>
      <c r="Q1088" s="141">
        <v>0</v>
      </c>
      <c r="R1088" s="141">
        <f>Q1088*H1088</f>
        <v>0</v>
      </c>
      <c r="S1088" s="141">
        <v>0</v>
      </c>
      <c r="T1088" s="142">
        <f>S1088*H1088</f>
        <v>0</v>
      </c>
      <c r="AR1088" s="143" t="s">
        <v>187</v>
      </c>
      <c r="AT1088" s="143" t="s">
        <v>182</v>
      </c>
      <c r="AU1088" s="143" t="s">
        <v>83</v>
      </c>
      <c r="AY1088" s="18" t="s">
        <v>180</v>
      </c>
      <c r="BE1088" s="144">
        <f>IF(N1088="základní",J1088,0)</f>
        <v>0</v>
      </c>
      <c r="BF1088" s="144">
        <f>IF(N1088="snížená",J1088,0)</f>
        <v>0</v>
      </c>
      <c r="BG1088" s="144">
        <f>IF(N1088="zákl. přenesená",J1088,0)</f>
        <v>0</v>
      </c>
      <c r="BH1088" s="144">
        <f>IF(N1088="sníž. přenesená",J1088,0)</f>
        <v>0</v>
      </c>
      <c r="BI1088" s="144">
        <f>IF(N1088="nulová",J1088,0)</f>
        <v>0</v>
      </c>
      <c r="BJ1088" s="18" t="s">
        <v>81</v>
      </c>
      <c r="BK1088" s="144">
        <f>ROUND(I1088*H1088,2)</f>
        <v>0</v>
      </c>
      <c r="BL1088" s="18" t="s">
        <v>187</v>
      </c>
      <c r="BM1088" s="143" t="s">
        <v>1666</v>
      </c>
    </row>
    <row r="1089" spans="2:65" s="1" customFormat="1" ht="11.25">
      <c r="B1089" s="33"/>
      <c r="D1089" s="145" t="s">
        <v>189</v>
      </c>
      <c r="F1089" s="146" t="s">
        <v>1001</v>
      </c>
      <c r="I1089" s="147"/>
      <c r="L1089" s="33"/>
      <c r="M1089" s="148"/>
      <c r="T1089" s="54"/>
      <c r="AT1089" s="18" t="s">
        <v>189</v>
      </c>
      <c r="AU1089" s="18" t="s">
        <v>83</v>
      </c>
    </row>
    <row r="1090" spans="2:65" s="1" customFormat="1" ht="16.5" customHeight="1">
      <c r="B1090" s="33"/>
      <c r="C1090" s="132" t="s">
        <v>1667</v>
      </c>
      <c r="D1090" s="132" t="s">
        <v>182</v>
      </c>
      <c r="E1090" s="133" t="s">
        <v>1668</v>
      </c>
      <c r="F1090" s="134" t="s">
        <v>1669</v>
      </c>
      <c r="G1090" s="135" t="s">
        <v>346</v>
      </c>
      <c r="H1090" s="136">
        <v>1</v>
      </c>
      <c r="I1090" s="137"/>
      <c r="J1090" s="138">
        <f>ROUND(I1090*H1090,2)</f>
        <v>0</v>
      </c>
      <c r="K1090" s="134" t="s">
        <v>19</v>
      </c>
      <c r="L1090" s="33"/>
      <c r="M1090" s="139" t="s">
        <v>19</v>
      </c>
      <c r="N1090" s="140" t="s">
        <v>44</v>
      </c>
      <c r="P1090" s="141">
        <f>O1090*H1090</f>
        <v>0</v>
      </c>
      <c r="Q1090" s="141">
        <v>0</v>
      </c>
      <c r="R1090" s="141">
        <f>Q1090*H1090</f>
        <v>0</v>
      </c>
      <c r="S1090" s="141">
        <v>0</v>
      </c>
      <c r="T1090" s="142">
        <f>S1090*H1090</f>
        <v>0</v>
      </c>
      <c r="AR1090" s="143" t="s">
        <v>187</v>
      </c>
      <c r="AT1090" s="143" t="s">
        <v>182</v>
      </c>
      <c r="AU1090" s="143" t="s">
        <v>83</v>
      </c>
      <c r="AY1090" s="18" t="s">
        <v>180</v>
      </c>
      <c r="BE1090" s="144">
        <f>IF(N1090="základní",J1090,0)</f>
        <v>0</v>
      </c>
      <c r="BF1090" s="144">
        <f>IF(N1090="snížená",J1090,0)</f>
        <v>0</v>
      </c>
      <c r="BG1090" s="144">
        <f>IF(N1090="zákl. přenesená",J1090,0)</f>
        <v>0</v>
      </c>
      <c r="BH1090" s="144">
        <f>IF(N1090="sníž. přenesená",J1090,0)</f>
        <v>0</v>
      </c>
      <c r="BI1090" s="144">
        <f>IF(N1090="nulová",J1090,0)</f>
        <v>0</v>
      </c>
      <c r="BJ1090" s="18" t="s">
        <v>81</v>
      </c>
      <c r="BK1090" s="144">
        <f>ROUND(I1090*H1090,2)</f>
        <v>0</v>
      </c>
      <c r="BL1090" s="18" t="s">
        <v>187</v>
      </c>
      <c r="BM1090" s="143" t="s">
        <v>1670</v>
      </c>
    </row>
    <row r="1091" spans="2:65" s="1" customFormat="1" ht="11.25">
      <c r="B1091" s="33"/>
      <c r="D1091" s="145" t="s">
        <v>189</v>
      </c>
      <c r="F1091" s="146" t="s">
        <v>1669</v>
      </c>
      <c r="I1091" s="147"/>
      <c r="L1091" s="33"/>
      <c r="M1091" s="148"/>
      <c r="T1091" s="54"/>
      <c r="AT1091" s="18" t="s">
        <v>189</v>
      </c>
      <c r="AU1091" s="18" t="s">
        <v>83</v>
      </c>
    </row>
    <row r="1092" spans="2:65" s="1" customFormat="1" ht="24.2" customHeight="1">
      <c r="B1092" s="33"/>
      <c r="C1092" s="132" t="s">
        <v>1671</v>
      </c>
      <c r="D1092" s="132" t="s">
        <v>182</v>
      </c>
      <c r="E1092" s="133" t="s">
        <v>1672</v>
      </c>
      <c r="F1092" s="134" t="s">
        <v>1013</v>
      </c>
      <c r="G1092" s="135" t="s">
        <v>1014</v>
      </c>
      <c r="H1092" s="136">
        <v>6</v>
      </c>
      <c r="I1092" s="137"/>
      <c r="J1092" s="138">
        <f>ROUND(I1092*H1092,2)</f>
        <v>0</v>
      </c>
      <c r="K1092" s="134" t="s">
        <v>19</v>
      </c>
      <c r="L1092" s="33"/>
      <c r="M1092" s="139" t="s">
        <v>19</v>
      </c>
      <c r="N1092" s="140" t="s">
        <v>44</v>
      </c>
      <c r="P1092" s="141">
        <f>O1092*H1092</f>
        <v>0</v>
      </c>
      <c r="Q1092" s="141">
        <v>0</v>
      </c>
      <c r="R1092" s="141">
        <f>Q1092*H1092</f>
        <v>0</v>
      </c>
      <c r="S1092" s="141">
        <v>0</v>
      </c>
      <c r="T1092" s="142">
        <f>S1092*H1092</f>
        <v>0</v>
      </c>
      <c r="AR1092" s="143" t="s">
        <v>187</v>
      </c>
      <c r="AT1092" s="143" t="s">
        <v>182</v>
      </c>
      <c r="AU1092" s="143" t="s">
        <v>83</v>
      </c>
      <c r="AY1092" s="18" t="s">
        <v>180</v>
      </c>
      <c r="BE1092" s="144">
        <f>IF(N1092="základní",J1092,0)</f>
        <v>0</v>
      </c>
      <c r="BF1092" s="144">
        <f>IF(N1092="snížená",J1092,0)</f>
        <v>0</v>
      </c>
      <c r="BG1092" s="144">
        <f>IF(N1092="zákl. přenesená",J1092,0)</f>
        <v>0</v>
      </c>
      <c r="BH1092" s="144">
        <f>IF(N1092="sníž. přenesená",J1092,0)</f>
        <v>0</v>
      </c>
      <c r="BI1092" s="144">
        <f>IF(N1092="nulová",J1092,0)</f>
        <v>0</v>
      </c>
      <c r="BJ1092" s="18" t="s">
        <v>81</v>
      </c>
      <c r="BK1092" s="144">
        <f>ROUND(I1092*H1092,2)</f>
        <v>0</v>
      </c>
      <c r="BL1092" s="18" t="s">
        <v>187</v>
      </c>
      <c r="BM1092" s="143" t="s">
        <v>1673</v>
      </c>
    </row>
    <row r="1093" spans="2:65" s="1" customFormat="1" ht="11.25">
      <c r="B1093" s="33"/>
      <c r="D1093" s="145" t="s">
        <v>189</v>
      </c>
      <c r="F1093" s="146" t="s">
        <v>1013</v>
      </c>
      <c r="I1093" s="147"/>
      <c r="L1093" s="33"/>
      <c r="M1093" s="148"/>
      <c r="T1093" s="54"/>
      <c r="AT1093" s="18" t="s">
        <v>189</v>
      </c>
      <c r="AU1093" s="18" t="s">
        <v>83</v>
      </c>
    </row>
    <row r="1094" spans="2:65" s="1" customFormat="1" ht="16.5" customHeight="1">
      <c r="B1094" s="33"/>
      <c r="C1094" s="132" t="s">
        <v>1674</v>
      </c>
      <c r="D1094" s="132" t="s">
        <v>182</v>
      </c>
      <c r="E1094" s="133" t="s">
        <v>1675</v>
      </c>
      <c r="F1094" s="134" t="s">
        <v>1018</v>
      </c>
      <c r="G1094" s="135" t="s">
        <v>346</v>
      </c>
      <c r="H1094" s="136">
        <v>6</v>
      </c>
      <c r="I1094" s="137"/>
      <c r="J1094" s="138">
        <f>ROUND(I1094*H1094,2)</f>
        <v>0</v>
      </c>
      <c r="K1094" s="134" t="s">
        <v>19</v>
      </c>
      <c r="L1094" s="33"/>
      <c r="M1094" s="139" t="s">
        <v>19</v>
      </c>
      <c r="N1094" s="140" t="s">
        <v>44</v>
      </c>
      <c r="P1094" s="141">
        <f>O1094*H1094</f>
        <v>0</v>
      </c>
      <c r="Q1094" s="141">
        <v>0</v>
      </c>
      <c r="R1094" s="141">
        <f>Q1094*H1094</f>
        <v>0</v>
      </c>
      <c r="S1094" s="141">
        <v>0</v>
      </c>
      <c r="T1094" s="142">
        <f>S1094*H1094</f>
        <v>0</v>
      </c>
      <c r="AR1094" s="143" t="s">
        <v>187</v>
      </c>
      <c r="AT1094" s="143" t="s">
        <v>182</v>
      </c>
      <c r="AU1094" s="143" t="s">
        <v>83</v>
      </c>
      <c r="AY1094" s="18" t="s">
        <v>180</v>
      </c>
      <c r="BE1094" s="144">
        <f>IF(N1094="základní",J1094,0)</f>
        <v>0</v>
      </c>
      <c r="BF1094" s="144">
        <f>IF(N1094="snížená",J1094,0)</f>
        <v>0</v>
      </c>
      <c r="BG1094" s="144">
        <f>IF(N1094="zákl. přenesená",J1094,0)</f>
        <v>0</v>
      </c>
      <c r="BH1094" s="144">
        <f>IF(N1094="sníž. přenesená",J1094,0)</f>
        <v>0</v>
      </c>
      <c r="BI1094" s="144">
        <f>IF(N1094="nulová",J1094,0)</f>
        <v>0</v>
      </c>
      <c r="BJ1094" s="18" t="s">
        <v>81</v>
      </c>
      <c r="BK1094" s="144">
        <f>ROUND(I1094*H1094,2)</f>
        <v>0</v>
      </c>
      <c r="BL1094" s="18" t="s">
        <v>187</v>
      </c>
      <c r="BM1094" s="143" t="s">
        <v>1676</v>
      </c>
    </row>
    <row r="1095" spans="2:65" s="1" customFormat="1" ht="11.25">
      <c r="B1095" s="33"/>
      <c r="D1095" s="145" t="s">
        <v>189</v>
      </c>
      <c r="F1095" s="146" t="s">
        <v>1018</v>
      </c>
      <c r="I1095" s="147"/>
      <c r="L1095" s="33"/>
      <c r="M1095" s="148"/>
      <c r="T1095" s="54"/>
      <c r="AT1095" s="18" t="s">
        <v>189</v>
      </c>
      <c r="AU1095" s="18" t="s">
        <v>83</v>
      </c>
    </row>
    <row r="1096" spans="2:65" s="1" customFormat="1" ht="16.5" customHeight="1">
      <c r="B1096" s="33"/>
      <c r="C1096" s="132" t="s">
        <v>1677</v>
      </c>
      <c r="D1096" s="132" t="s">
        <v>182</v>
      </c>
      <c r="E1096" s="133" t="s">
        <v>1678</v>
      </c>
      <c r="F1096" s="134" t="s">
        <v>1030</v>
      </c>
      <c r="G1096" s="135" t="s">
        <v>346</v>
      </c>
      <c r="H1096" s="136">
        <v>3</v>
      </c>
      <c r="I1096" s="137"/>
      <c r="J1096" s="138">
        <f>ROUND(I1096*H1096,2)</f>
        <v>0</v>
      </c>
      <c r="K1096" s="134" t="s">
        <v>19</v>
      </c>
      <c r="L1096" s="33"/>
      <c r="M1096" s="139" t="s">
        <v>19</v>
      </c>
      <c r="N1096" s="140" t="s">
        <v>44</v>
      </c>
      <c r="P1096" s="141">
        <f>O1096*H1096</f>
        <v>0</v>
      </c>
      <c r="Q1096" s="141">
        <v>0</v>
      </c>
      <c r="R1096" s="141">
        <f>Q1096*H1096</f>
        <v>0</v>
      </c>
      <c r="S1096" s="141">
        <v>0</v>
      </c>
      <c r="T1096" s="142">
        <f>S1096*H1096</f>
        <v>0</v>
      </c>
      <c r="AR1096" s="143" t="s">
        <v>187</v>
      </c>
      <c r="AT1096" s="143" t="s">
        <v>182</v>
      </c>
      <c r="AU1096" s="143" t="s">
        <v>83</v>
      </c>
      <c r="AY1096" s="18" t="s">
        <v>180</v>
      </c>
      <c r="BE1096" s="144">
        <f>IF(N1096="základní",J1096,0)</f>
        <v>0</v>
      </c>
      <c r="BF1096" s="144">
        <f>IF(N1096="snížená",J1096,0)</f>
        <v>0</v>
      </c>
      <c r="BG1096" s="144">
        <f>IF(N1096="zákl. přenesená",J1096,0)</f>
        <v>0</v>
      </c>
      <c r="BH1096" s="144">
        <f>IF(N1096="sníž. přenesená",J1096,0)</f>
        <v>0</v>
      </c>
      <c r="BI1096" s="144">
        <f>IF(N1096="nulová",J1096,0)</f>
        <v>0</v>
      </c>
      <c r="BJ1096" s="18" t="s">
        <v>81</v>
      </c>
      <c r="BK1096" s="144">
        <f>ROUND(I1096*H1096,2)</f>
        <v>0</v>
      </c>
      <c r="BL1096" s="18" t="s">
        <v>187</v>
      </c>
      <c r="BM1096" s="143" t="s">
        <v>1679</v>
      </c>
    </row>
    <row r="1097" spans="2:65" s="1" customFormat="1" ht="11.25">
      <c r="B1097" s="33"/>
      <c r="D1097" s="145" t="s">
        <v>189</v>
      </c>
      <c r="F1097" s="146" t="s">
        <v>1030</v>
      </c>
      <c r="I1097" s="147"/>
      <c r="L1097" s="33"/>
      <c r="M1097" s="148"/>
      <c r="T1097" s="54"/>
      <c r="AT1097" s="18" t="s">
        <v>189</v>
      </c>
      <c r="AU1097" s="18" t="s">
        <v>83</v>
      </c>
    </row>
    <row r="1098" spans="2:65" s="1" customFormat="1" ht="16.5" customHeight="1">
      <c r="B1098" s="33"/>
      <c r="C1098" s="132" t="s">
        <v>1680</v>
      </c>
      <c r="D1098" s="132" t="s">
        <v>182</v>
      </c>
      <c r="E1098" s="133" t="s">
        <v>1681</v>
      </c>
      <c r="F1098" s="134" t="s">
        <v>1034</v>
      </c>
      <c r="G1098" s="135" t="s">
        <v>346</v>
      </c>
      <c r="H1098" s="136">
        <v>1</v>
      </c>
      <c r="I1098" s="137"/>
      <c r="J1098" s="138">
        <f>ROUND(I1098*H1098,2)</f>
        <v>0</v>
      </c>
      <c r="K1098" s="134" t="s">
        <v>19</v>
      </c>
      <c r="L1098" s="33"/>
      <c r="M1098" s="139" t="s">
        <v>19</v>
      </c>
      <c r="N1098" s="140" t="s">
        <v>44</v>
      </c>
      <c r="P1098" s="141">
        <f>O1098*H1098</f>
        <v>0</v>
      </c>
      <c r="Q1098" s="141">
        <v>0</v>
      </c>
      <c r="R1098" s="141">
        <f>Q1098*H1098</f>
        <v>0</v>
      </c>
      <c r="S1098" s="141">
        <v>0</v>
      </c>
      <c r="T1098" s="142">
        <f>S1098*H1098</f>
        <v>0</v>
      </c>
      <c r="AR1098" s="143" t="s">
        <v>187</v>
      </c>
      <c r="AT1098" s="143" t="s">
        <v>182</v>
      </c>
      <c r="AU1098" s="143" t="s">
        <v>83</v>
      </c>
      <c r="AY1098" s="18" t="s">
        <v>180</v>
      </c>
      <c r="BE1098" s="144">
        <f>IF(N1098="základní",J1098,0)</f>
        <v>0</v>
      </c>
      <c r="BF1098" s="144">
        <f>IF(N1098="snížená",J1098,0)</f>
        <v>0</v>
      </c>
      <c r="BG1098" s="144">
        <f>IF(N1098="zákl. přenesená",J1098,0)</f>
        <v>0</v>
      </c>
      <c r="BH1098" s="144">
        <f>IF(N1098="sníž. přenesená",J1098,0)</f>
        <v>0</v>
      </c>
      <c r="BI1098" s="144">
        <f>IF(N1098="nulová",J1098,0)</f>
        <v>0</v>
      </c>
      <c r="BJ1098" s="18" t="s">
        <v>81</v>
      </c>
      <c r="BK1098" s="144">
        <f>ROUND(I1098*H1098,2)</f>
        <v>0</v>
      </c>
      <c r="BL1098" s="18" t="s">
        <v>187</v>
      </c>
      <c r="BM1098" s="143" t="s">
        <v>1682</v>
      </c>
    </row>
    <row r="1099" spans="2:65" s="1" customFormat="1" ht="11.25">
      <c r="B1099" s="33"/>
      <c r="D1099" s="145" t="s">
        <v>189</v>
      </c>
      <c r="F1099" s="146" t="s">
        <v>1034</v>
      </c>
      <c r="I1099" s="147"/>
      <c r="L1099" s="33"/>
      <c r="M1099" s="148"/>
      <c r="T1099" s="54"/>
      <c r="AT1099" s="18" t="s">
        <v>189</v>
      </c>
      <c r="AU1099" s="18" t="s">
        <v>83</v>
      </c>
    </row>
    <row r="1100" spans="2:65" s="1" customFormat="1" ht="16.5" customHeight="1">
      <c r="B1100" s="33"/>
      <c r="C1100" s="132" t="s">
        <v>1683</v>
      </c>
      <c r="D1100" s="132" t="s">
        <v>182</v>
      </c>
      <c r="E1100" s="133" t="s">
        <v>1684</v>
      </c>
      <c r="F1100" s="134" t="s">
        <v>1685</v>
      </c>
      <c r="G1100" s="135" t="s">
        <v>346</v>
      </c>
      <c r="H1100" s="136">
        <v>1</v>
      </c>
      <c r="I1100" s="137"/>
      <c r="J1100" s="138">
        <f>ROUND(I1100*H1100,2)</f>
        <v>0</v>
      </c>
      <c r="K1100" s="134" t="s">
        <v>19</v>
      </c>
      <c r="L1100" s="33"/>
      <c r="M1100" s="139" t="s">
        <v>19</v>
      </c>
      <c r="N1100" s="140" t="s">
        <v>44</v>
      </c>
      <c r="P1100" s="141">
        <f>O1100*H1100</f>
        <v>0</v>
      </c>
      <c r="Q1100" s="141">
        <v>0</v>
      </c>
      <c r="R1100" s="141">
        <f>Q1100*H1100</f>
        <v>0</v>
      </c>
      <c r="S1100" s="141">
        <v>0</v>
      </c>
      <c r="T1100" s="142">
        <f>S1100*H1100</f>
        <v>0</v>
      </c>
      <c r="AR1100" s="143" t="s">
        <v>187</v>
      </c>
      <c r="AT1100" s="143" t="s">
        <v>182</v>
      </c>
      <c r="AU1100" s="143" t="s">
        <v>83</v>
      </c>
      <c r="AY1100" s="18" t="s">
        <v>180</v>
      </c>
      <c r="BE1100" s="144">
        <f>IF(N1100="základní",J1100,0)</f>
        <v>0</v>
      </c>
      <c r="BF1100" s="144">
        <f>IF(N1100="snížená",J1100,0)</f>
        <v>0</v>
      </c>
      <c r="BG1100" s="144">
        <f>IF(N1100="zákl. přenesená",J1100,0)</f>
        <v>0</v>
      </c>
      <c r="BH1100" s="144">
        <f>IF(N1100="sníž. přenesená",J1100,0)</f>
        <v>0</v>
      </c>
      <c r="BI1100" s="144">
        <f>IF(N1100="nulová",J1100,0)</f>
        <v>0</v>
      </c>
      <c r="BJ1100" s="18" t="s">
        <v>81</v>
      </c>
      <c r="BK1100" s="144">
        <f>ROUND(I1100*H1100,2)</f>
        <v>0</v>
      </c>
      <c r="BL1100" s="18" t="s">
        <v>187</v>
      </c>
      <c r="BM1100" s="143" t="s">
        <v>1686</v>
      </c>
    </row>
    <row r="1101" spans="2:65" s="1" customFormat="1" ht="11.25">
      <c r="B1101" s="33"/>
      <c r="D1101" s="145" t="s">
        <v>189</v>
      </c>
      <c r="F1101" s="146" t="s">
        <v>1685</v>
      </c>
      <c r="I1101" s="147"/>
      <c r="L1101" s="33"/>
      <c r="M1101" s="148"/>
      <c r="T1101" s="54"/>
      <c r="AT1101" s="18" t="s">
        <v>189</v>
      </c>
      <c r="AU1101" s="18" t="s">
        <v>83</v>
      </c>
    </row>
    <row r="1102" spans="2:65" s="1" customFormat="1" ht="16.5" customHeight="1">
      <c r="B1102" s="33"/>
      <c r="C1102" s="132" t="s">
        <v>1687</v>
      </c>
      <c r="D1102" s="132" t="s">
        <v>182</v>
      </c>
      <c r="E1102" s="133" t="s">
        <v>1688</v>
      </c>
      <c r="F1102" s="134" t="s">
        <v>1689</v>
      </c>
      <c r="G1102" s="135" t="s">
        <v>346</v>
      </c>
      <c r="H1102" s="136">
        <v>10</v>
      </c>
      <c r="I1102" s="137"/>
      <c r="J1102" s="138">
        <f>ROUND(I1102*H1102,2)</f>
        <v>0</v>
      </c>
      <c r="K1102" s="134" t="s">
        <v>19</v>
      </c>
      <c r="L1102" s="33"/>
      <c r="M1102" s="139" t="s">
        <v>19</v>
      </c>
      <c r="N1102" s="140" t="s">
        <v>44</v>
      </c>
      <c r="P1102" s="141">
        <f>O1102*H1102</f>
        <v>0</v>
      </c>
      <c r="Q1102" s="141">
        <v>0</v>
      </c>
      <c r="R1102" s="141">
        <f>Q1102*H1102</f>
        <v>0</v>
      </c>
      <c r="S1102" s="141">
        <v>0</v>
      </c>
      <c r="T1102" s="142">
        <f>S1102*H1102</f>
        <v>0</v>
      </c>
      <c r="AR1102" s="143" t="s">
        <v>187</v>
      </c>
      <c r="AT1102" s="143" t="s">
        <v>182</v>
      </c>
      <c r="AU1102" s="143" t="s">
        <v>83</v>
      </c>
      <c r="AY1102" s="18" t="s">
        <v>180</v>
      </c>
      <c r="BE1102" s="144">
        <f>IF(N1102="základní",J1102,0)</f>
        <v>0</v>
      </c>
      <c r="BF1102" s="144">
        <f>IF(N1102="snížená",J1102,0)</f>
        <v>0</v>
      </c>
      <c r="BG1102" s="144">
        <f>IF(N1102="zákl. přenesená",J1102,0)</f>
        <v>0</v>
      </c>
      <c r="BH1102" s="144">
        <f>IF(N1102="sníž. přenesená",J1102,0)</f>
        <v>0</v>
      </c>
      <c r="BI1102" s="144">
        <f>IF(N1102="nulová",J1102,0)</f>
        <v>0</v>
      </c>
      <c r="BJ1102" s="18" t="s">
        <v>81</v>
      </c>
      <c r="BK1102" s="144">
        <f>ROUND(I1102*H1102,2)</f>
        <v>0</v>
      </c>
      <c r="BL1102" s="18" t="s">
        <v>187</v>
      </c>
      <c r="BM1102" s="143" t="s">
        <v>1690</v>
      </c>
    </row>
    <row r="1103" spans="2:65" s="1" customFormat="1" ht="11.25">
      <c r="B1103" s="33"/>
      <c r="D1103" s="145" t="s">
        <v>189</v>
      </c>
      <c r="F1103" s="146" t="s">
        <v>1689</v>
      </c>
      <c r="I1103" s="147"/>
      <c r="L1103" s="33"/>
      <c r="M1103" s="148"/>
      <c r="T1103" s="54"/>
      <c r="AT1103" s="18" t="s">
        <v>189</v>
      </c>
      <c r="AU1103" s="18" t="s">
        <v>83</v>
      </c>
    </row>
    <row r="1104" spans="2:65" s="1" customFormat="1" ht="16.5" customHeight="1">
      <c r="B1104" s="33"/>
      <c r="C1104" s="132" t="s">
        <v>1691</v>
      </c>
      <c r="D1104" s="132" t="s">
        <v>182</v>
      </c>
      <c r="E1104" s="133" t="s">
        <v>1692</v>
      </c>
      <c r="F1104" s="134" t="s">
        <v>1038</v>
      </c>
      <c r="G1104" s="135" t="s">
        <v>346</v>
      </c>
      <c r="H1104" s="136">
        <v>4</v>
      </c>
      <c r="I1104" s="137"/>
      <c r="J1104" s="138">
        <f>ROUND(I1104*H1104,2)</f>
        <v>0</v>
      </c>
      <c r="K1104" s="134" t="s">
        <v>19</v>
      </c>
      <c r="L1104" s="33"/>
      <c r="M1104" s="139" t="s">
        <v>19</v>
      </c>
      <c r="N1104" s="140" t="s">
        <v>44</v>
      </c>
      <c r="P1104" s="141">
        <f>O1104*H1104</f>
        <v>0</v>
      </c>
      <c r="Q1104" s="141">
        <v>0</v>
      </c>
      <c r="R1104" s="141">
        <f>Q1104*H1104</f>
        <v>0</v>
      </c>
      <c r="S1104" s="141">
        <v>0</v>
      </c>
      <c r="T1104" s="142">
        <f>S1104*H1104</f>
        <v>0</v>
      </c>
      <c r="AR1104" s="143" t="s">
        <v>187</v>
      </c>
      <c r="AT1104" s="143" t="s">
        <v>182</v>
      </c>
      <c r="AU1104" s="143" t="s">
        <v>83</v>
      </c>
      <c r="AY1104" s="18" t="s">
        <v>180</v>
      </c>
      <c r="BE1104" s="144">
        <f>IF(N1104="základní",J1104,0)</f>
        <v>0</v>
      </c>
      <c r="BF1104" s="144">
        <f>IF(N1104="snížená",J1104,0)</f>
        <v>0</v>
      </c>
      <c r="BG1104" s="144">
        <f>IF(N1104="zákl. přenesená",J1104,0)</f>
        <v>0</v>
      </c>
      <c r="BH1104" s="144">
        <f>IF(N1104="sníž. přenesená",J1104,0)</f>
        <v>0</v>
      </c>
      <c r="BI1104" s="144">
        <f>IF(N1104="nulová",J1104,0)</f>
        <v>0</v>
      </c>
      <c r="BJ1104" s="18" t="s">
        <v>81</v>
      </c>
      <c r="BK1104" s="144">
        <f>ROUND(I1104*H1104,2)</f>
        <v>0</v>
      </c>
      <c r="BL1104" s="18" t="s">
        <v>187</v>
      </c>
      <c r="BM1104" s="143" t="s">
        <v>1693</v>
      </c>
    </row>
    <row r="1105" spans="2:65" s="1" customFormat="1" ht="11.25">
      <c r="B1105" s="33"/>
      <c r="D1105" s="145" t="s">
        <v>189</v>
      </c>
      <c r="F1105" s="146" t="s">
        <v>1038</v>
      </c>
      <c r="I1105" s="147"/>
      <c r="L1105" s="33"/>
      <c r="M1105" s="148"/>
      <c r="T1105" s="54"/>
      <c r="AT1105" s="18" t="s">
        <v>189</v>
      </c>
      <c r="AU1105" s="18" t="s">
        <v>83</v>
      </c>
    </row>
    <row r="1106" spans="2:65" s="1" customFormat="1" ht="16.5" customHeight="1">
      <c r="B1106" s="33"/>
      <c r="C1106" s="132" t="s">
        <v>1694</v>
      </c>
      <c r="D1106" s="132" t="s">
        <v>182</v>
      </c>
      <c r="E1106" s="133" t="s">
        <v>1695</v>
      </c>
      <c r="F1106" s="134" t="s">
        <v>1696</v>
      </c>
      <c r="G1106" s="135" t="s">
        <v>346</v>
      </c>
      <c r="H1106" s="136">
        <v>1</v>
      </c>
      <c r="I1106" s="137"/>
      <c r="J1106" s="138">
        <f>ROUND(I1106*H1106,2)</f>
        <v>0</v>
      </c>
      <c r="K1106" s="134" t="s">
        <v>19</v>
      </c>
      <c r="L1106" s="33"/>
      <c r="M1106" s="139" t="s">
        <v>19</v>
      </c>
      <c r="N1106" s="140" t="s">
        <v>44</v>
      </c>
      <c r="P1106" s="141">
        <f>O1106*H1106</f>
        <v>0</v>
      </c>
      <c r="Q1106" s="141">
        <v>0</v>
      </c>
      <c r="R1106" s="141">
        <f>Q1106*H1106</f>
        <v>0</v>
      </c>
      <c r="S1106" s="141">
        <v>0</v>
      </c>
      <c r="T1106" s="142">
        <f>S1106*H1106</f>
        <v>0</v>
      </c>
      <c r="AR1106" s="143" t="s">
        <v>187</v>
      </c>
      <c r="AT1106" s="143" t="s">
        <v>182</v>
      </c>
      <c r="AU1106" s="143" t="s">
        <v>83</v>
      </c>
      <c r="AY1106" s="18" t="s">
        <v>180</v>
      </c>
      <c r="BE1106" s="144">
        <f>IF(N1106="základní",J1106,0)</f>
        <v>0</v>
      </c>
      <c r="BF1106" s="144">
        <f>IF(N1106="snížená",J1106,0)</f>
        <v>0</v>
      </c>
      <c r="BG1106" s="144">
        <f>IF(N1106="zákl. přenesená",J1106,0)</f>
        <v>0</v>
      </c>
      <c r="BH1106" s="144">
        <f>IF(N1106="sníž. přenesená",J1106,0)</f>
        <v>0</v>
      </c>
      <c r="BI1106" s="144">
        <f>IF(N1106="nulová",J1106,0)</f>
        <v>0</v>
      </c>
      <c r="BJ1106" s="18" t="s">
        <v>81</v>
      </c>
      <c r="BK1106" s="144">
        <f>ROUND(I1106*H1106,2)</f>
        <v>0</v>
      </c>
      <c r="BL1106" s="18" t="s">
        <v>187</v>
      </c>
      <c r="BM1106" s="143" t="s">
        <v>1697</v>
      </c>
    </row>
    <row r="1107" spans="2:65" s="1" customFormat="1" ht="11.25">
      <c r="B1107" s="33"/>
      <c r="D1107" s="145" t="s">
        <v>189</v>
      </c>
      <c r="F1107" s="146" t="s">
        <v>1696</v>
      </c>
      <c r="I1107" s="147"/>
      <c r="L1107" s="33"/>
      <c r="M1107" s="148"/>
      <c r="T1107" s="54"/>
      <c r="AT1107" s="18" t="s">
        <v>189</v>
      </c>
      <c r="AU1107" s="18" t="s">
        <v>83</v>
      </c>
    </row>
    <row r="1108" spans="2:65" s="1" customFormat="1" ht="16.5" customHeight="1">
      <c r="B1108" s="33"/>
      <c r="C1108" s="132" t="s">
        <v>1698</v>
      </c>
      <c r="D1108" s="132" t="s">
        <v>182</v>
      </c>
      <c r="E1108" s="133" t="s">
        <v>1699</v>
      </c>
      <c r="F1108" s="134" t="s">
        <v>1700</v>
      </c>
      <c r="G1108" s="135" t="s">
        <v>346</v>
      </c>
      <c r="H1108" s="136">
        <v>2</v>
      </c>
      <c r="I1108" s="137"/>
      <c r="J1108" s="138">
        <f>ROUND(I1108*H1108,2)</f>
        <v>0</v>
      </c>
      <c r="K1108" s="134" t="s">
        <v>19</v>
      </c>
      <c r="L1108" s="33"/>
      <c r="M1108" s="139" t="s">
        <v>19</v>
      </c>
      <c r="N1108" s="140" t="s">
        <v>44</v>
      </c>
      <c r="P1108" s="141">
        <f>O1108*H1108</f>
        <v>0</v>
      </c>
      <c r="Q1108" s="141">
        <v>0</v>
      </c>
      <c r="R1108" s="141">
        <f>Q1108*H1108</f>
        <v>0</v>
      </c>
      <c r="S1108" s="141">
        <v>0</v>
      </c>
      <c r="T1108" s="142">
        <f>S1108*H1108</f>
        <v>0</v>
      </c>
      <c r="AR1108" s="143" t="s">
        <v>187</v>
      </c>
      <c r="AT1108" s="143" t="s">
        <v>182</v>
      </c>
      <c r="AU1108" s="143" t="s">
        <v>83</v>
      </c>
      <c r="AY1108" s="18" t="s">
        <v>180</v>
      </c>
      <c r="BE1108" s="144">
        <f>IF(N1108="základní",J1108,0)</f>
        <v>0</v>
      </c>
      <c r="BF1108" s="144">
        <f>IF(N1108="snížená",J1108,0)</f>
        <v>0</v>
      </c>
      <c r="BG1108" s="144">
        <f>IF(N1108="zákl. přenesená",J1108,0)</f>
        <v>0</v>
      </c>
      <c r="BH1108" s="144">
        <f>IF(N1108="sníž. přenesená",J1108,0)</f>
        <v>0</v>
      </c>
      <c r="BI1108" s="144">
        <f>IF(N1108="nulová",J1108,0)</f>
        <v>0</v>
      </c>
      <c r="BJ1108" s="18" t="s">
        <v>81</v>
      </c>
      <c r="BK1108" s="144">
        <f>ROUND(I1108*H1108,2)</f>
        <v>0</v>
      </c>
      <c r="BL1108" s="18" t="s">
        <v>187</v>
      </c>
      <c r="BM1108" s="143" t="s">
        <v>1701</v>
      </c>
    </row>
    <row r="1109" spans="2:65" s="1" customFormat="1" ht="11.25">
      <c r="B1109" s="33"/>
      <c r="D1109" s="145" t="s">
        <v>189</v>
      </c>
      <c r="F1109" s="146" t="s">
        <v>1700</v>
      </c>
      <c r="I1109" s="147"/>
      <c r="L1109" s="33"/>
      <c r="M1109" s="148"/>
      <c r="T1109" s="54"/>
      <c r="AT1109" s="18" t="s">
        <v>189</v>
      </c>
      <c r="AU1109" s="18" t="s">
        <v>83</v>
      </c>
    </row>
    <row r="1110" spans="2:65" s="1" customFormat="1" ht="16.5" customHeight="1">
      <c r="B1110" s="33"/>
      <c r="C1110" s="132" t="s">
        <v>1702</v>
      </c>
      <c r="D1110" s="132" t="s">
        <v>182</v>
      </c>
      <c r="E1110" s="133" t="s">
        <v>1703</v>
      </c>
      <c r="F1110" s="134" t="s">
        <v>1050</v>
      </c>
      <c r="G1110" s="135" t="s">
        <v>346</v>
      </c>
      <c r="H1110" s="136">
        <v>1</v>
      </c>
      <c r="I1110" s="137"/>
      <c r="J1110" s="138">
        <f>ROUND(I1110*H1110,2)</f>
        <v>0</v>
      </c>
      <c r="K1110" s="134" t="s">
        <v>19</v>
      </c>
      <c r="L1110" s="33"/>
      <c r="M1110" s="139" t="s">
        <v>19</v>
      </c>
      <c r="N1110" s="140" t="s">
        <v>44</v>
      </c>
      <c r="P1110" s="141">
        <f>O1110*H1110</f>
        <v>0</v>
      </c>
      <c r="Q1110" s="141">
        <v>0</v>
      </c>
      <c r="R1110" s="141">
        <f>Q1110*H1110</f>
        <v>0</v>
      </c>
      <c r="S1110" s="141">
        <v>0</v>
      </c>
      <c r="T1110" s="142">
        <f>S1110*H1110</f>
        <v>0</v>
      </c>
      <c r="AR1110" s="143" t="s">
        <v>187</v>
      </c>
      <c r="AT1110" s="143" t="s">
        <v>182</v>
      </c>
      <c r="AU1110" s="143" t="s">
        <v>83</v>
      </c>
      <c r="AY1110" s="18" t="s">
        <v>180</v>
      </c>
      <c r="BE1110" s="144">
        <f>IF(N1110="základní",J1110,0)</f>
        <v>0</v>
      </c>
      <c r="BF1110" s="144">
        <f>IF(N1110="snížená",J1110,0)</f>
        <v>0</v>
      </c>
      <c r="BG1110" s="144">
        <f>IF(N1110="zákl. přenesená",J1110,0)</f>
        <v>0</v>
      </c>
      <c r="BH1110" s="144">
        <f>IF(N1110="sníž. přenesená",J1110,0)</f>
        <v>0</v>
      </c>
      <c r="BI1110" s="144">
        <f>IF(N1110="nulová",J1110,0)</f>
        <v>0</v>
      </c>
      <c r="BJ1110" s="18" t="s">
        <v>81</v>
      </c>
      <c r="BK1110" s="144">
        <f>ROUND(I1110*H1110,2)</f>
        <v>0</v>
      </c>
      <c r="BL1110" s="18" t="s">
        <v>187</v>
      </c>
      <c r="BM1110" s="143" t="s">
        <v>1704</v>
      </c>
    </row>
    <row r="1111" spans="2:65" s="1" customFormat="1" ht="11.25">
      <c r="B1111" s="33"/>
      <c r="D1111" s="145" t="s">
        <v>189</v>
      </c>
      <c r="F1111" s="146" t="s">
        <v>1050</v>
      </c>
      <c r="I1111" s="147"/>
      <c r="L1111" s="33"/>
      <c r="M1111" s="148"/>
      <c r="T1111" s="54"/>
      <c r="AT1111" s="18" t="s">
        <v>189</v>
      </c>
      <c r="AU1111" s="18" t="s">
        <v>83</v>
      </c>
    </row>
    <row r="1112" spans="2:65" s="1" customFormat="1" ht="16.5" customHeight="1">
      <c r="B1112" s="33"/>
      <c r="C1112" s="132" t="s">
        <v>1705</v>
      </c>
      <c r="D1112" s="132" t="s">
        <v>182</v>
      </c>
      <c r="E1112" s="133" t="s">
        <v>1706</v>
      </c>
      <c r="F1112" s="134" t="s">
        <v>1054</v>
      </c>
      <c r="G1112" s="135" t="s">
        <v>1055</v>
      </c>
      <c r="H1112" s="182"/>
      <c r="I1112" s="137"/>
      <c r="J1112" s="138">
        <f>ROUND(I1112*H1112,2)</f>
        <v>0</v>
      </c>
      <c r="K1112" s="134" t="s">
        <v>19</v>
      </c>
      <c r="L1112" s="33"/>
      <c r="M1112" s="139" t="s">
        <v>19</v>
      </c>
      <c r="N1112" s="140" t="s">
        <v>44</v>
      </c>
      <c r="P1112" s="141">
        <f>O1112*H1112</f>
        <v>0</v>
      </c>
      <c r="Q1112" s="141">
        <v>0</v>
      </c>
      <c r="R1112" s="141">
        <f>Q1112*H1112</f>
        <v>0</v>
      </c>
      <c r="S1112" s="141">
        <v>0</v>
      </c>
      <c r="T1112" s="142">
        <f>S1112*H1112</f>
        <v>0</v>
      </c>
      <c r="AR1112" s="143" t="s">
        <v>187</v>
      </c>
      <c r="AT1112" s="143" t="s">
        <v>182</v>
      </c>
      <c r="AU1112" s="143" t="s">
        <v>83</v>
      </c>
      <c r="AY1112" s="18" t="s">
        <v>180</v>
      </c>
      <c r="BE1112" s="144">
        <f>IF(N1112="základní",J1112,0)</f>
        <v>0</v>
      </c>
      <c r="BF1112" s="144">
        <f>IF(N1112="snížená",J1112,0)</f>
        <v>0</v>
      </c>
      <c r="BG1112" s="144">
        <f>IF(N1112="zákl. přenesená",J1112,0)</f>
        <v>0</v>
      </c>
      <c r="BH1112" s="144">
        <f>IF(N1112="sníž. přenesená",J1112,0)</f>
        <v>0</v>
      </c>
      <c r="BI1112" s="144">
        <f>IF(N1112="nulová",J1112,0)</f>
        <v>0</v>
      </c>
      <c r="BJ1112" s="18" t="s">
        <v>81</v>
      </c>
      <c r="BK1112" s="144">
        <f>ROUND(I1112*H1112,2)</f>
        <v>0</v>
      </c>
      <c r="BL1112" s="18" t="s">
        <v>187</v>
      </c>
      <c r="BM1112" s="143" t="s">
        <v>1707</v>
      </c>
    </row>
    <row r="1113" spans="2:65" s="1" customFormat="1" ht="11.25">
      <c r="B1113" s="33"/>
      <c r="D1113" s="145" t="s">
        <v>189</v>
      </c>
      <c r="F1113" s="146" t="s">
        <v>1054</v>
      </c>
      <c r="I1113" s="147"/>
      <c r="L1113" s="33"/>
      <c r="M1113" s="148"/>
      <c r="T1113" s="54"/>
      <c r="AT1113" s="18" t="s">
        <v>189</v>
      </c>
      <c r="AU1113" s="18" t="s">
        <v>83</v>
      </c>
    </row>
    <row r="1114" spans="2:65" s="11" customFormat="1" ht="22.9" customHeight="1">
      <c r="B1114" s="120"/>
      <c r="D1114" s="121" t="s">
        <v>72</v>
      </c>
      <c r="E1114" s="130" t="s">
        <v>1708</v>
      </c>
      <c r="F1114" s="130" t="s">
        <v>1709</v>
      </c>
      <c r="I1114" s="123"/>
      <c r="J1114" s="131">
        <f>BK1114</f>
        <v>0</v>
      </c>
      <c r="L1114" s="120"/>
      <c r="M1114" s="125"/>
      <c r="P1114" s="126">
        <f>SUM(P1115:P1138)</f>
        <v>0</v>
      </c>
      <c r="R1114" s="126">
        <f>SUM(R1115:R1138)</f>
        <v>0</v>
      </c>
      <c r="T1114" s="127">
        <f>SUM(T1115:T1138)</f>
        <v>0</v>
      </c>
      <c r="AR1114" s="121" t="s">
        <v>81</v>
      </c>
      <c r="AT1114" s="128" t="s">
        <v>72</v>
      </c>
      <c r="AU1114" s="128" t="s">
        <v>81</v>
      </c>
      <c r="AY1114" s="121" t="s">
        <v>180</v>
      </c>
      <c r="BK1114" s="129">
        <f>SUM(BK1115:BK1138)</f>
        <v>0</v>
      </c>
    </row>
    <row r="1115" spans="2:65" s="1" customFormat="1" ht="24.2" customHeight="1">
      <c r="B1115" s="33"/>
      <c r="C1115" s="132" t="s">
        <v>1710</v>
      </c>
      <c r="D1115" s="132" t="s">
        <v>182</v>
      </c>
      <c r="E1115" s="133" t="s">
        <v>1711</v>
      </c>
      <c r="F1115" s="134" t="s">
        <v>1712</v>
      </c>
      <c r="G1115" s="135" t="s">
        <v>346</v>
      </c>
      <c r="H1115" s="136">
        <v>4</v>
      </c>
      <c r="I1115" s="137"/>
      <c r="J1115" s="138">
        <f>ROUND(I1115*H1115,2)</f>
        <v>0</v>
      </c>
      <c r="K1115" s="134" t="s">
        <v>19</v>
      </c>
      <c r="L1115" s="33"/>
      <c r="M1115" s="139" t="s">
        <v>19</v>
      </c>
      <c r="N1115" s="140" t="s">
        <v>44</v>
      </c>
      <c r="P1115" s="141">
        <f>O1115*H1115</f>
        <v>0</v>
      </c>
      <c r="Q1115" s="141">
        <v>0</v>
      </c>
      <c r="R1115" s="141">
        <f>Q1115*H1115</f>
        <v>0</v>
      </c>
      <c r="S1115" s="141">
        <v>0</v>
      </c>
      <c r="T1115" s="142">
        <f>S1115*H1115</f>
        <v>0</v>
      </c>
      <c r="AR1115" s="143" t="s">
        <v>187</v>
      </c>
      <c r="AT1115" s="143" t="s">
        <v>182</v>
      </c>
      <c r="AU1115" s="143" t="s">
        <v>83</v>
      </c>
      <c r="AY1115" s="18" t="s">
        <v>180</v>
      </c>
      <c r="BE1115" s="144">
        <f>IF(N1115="základní",J1115,0)</f>
        <v>0</v>
      </c>
      <c r="BF1115" s="144">
        <f>IF(N1115="snížená",J1115,0)</f>
        <v>0</v>
      </c>
      <c r="BG1115" s="144">
        <f>IF(N1115="zákl. přenesená",J1115,0)</f>
        <v>0</v>
      </c>
      <c r="BH1115" s="144">
        <f>IF(N1115="sníž. přenesená",J1115,0)</f>
        <v>0</v>
      </c>
      <c r="BI1115" s="144">
        <f>IF(N1115="nulová",J1115,0)</f>
        <v>0</v>
      </c>
      <c r="BJ1115" s="18" t="s">
        <v>81</v>
      </c>
      <c r="BK1115" s="144">
        <f>ROUND(I1115*H1115,2)</f>
        <v>0</v>
      </c>
      <c r="BL1115" s="18" t="s">
        <v>187</v>
      </c>
      <c r="BM1115" s="143" t="s">
        <v>1713</v>
      </c>
    </row>
    <row r="1116" spans="2:65" s="1" customFormat="1" ht="11.25">
      <c r="B1116" s="33"/>
      <c r="D1116" s="145" t="s">
        <v>189</v>
      </c>
      <c r="F1116" s="146" t="s">
        <v>1712</v>
      </c>
      <c r="I1116" s="147"/>
      <c r="L1116" s="33"/>
      <c r="M1116" s="148"/>
      <c r="T1116" s="54"/>
      <c r="AT1116" s="18" t="s">
        <v>189</v>
      </c>
      <c r="AU1116" s="18" t="s">
        <v>83</v>
      </c>
    </row>
    <row r="1117" spans="2:65" s="1" customFormat="1" ht="58.5">
      <c r="B1117" s="33"/>
      <c r="D1117" s="145" t="s">
        <v>477</v>
      </c>
      <c r="F1117" s="181" t="s">
        <v>1714</v>
      </c>
      <c r="I1117" s="147"/>
      <c r="L1117" s="33"/>
      <c r="M1117" s="148"/>
      <c r="T1117" s="54"/>
      <c r="AT1117" s="18" t="s">
        <v>477</v>
      </c>
      <c r="AU1117" s="18" t="s">
        <v>83</v>
      </c>
    </row>
    <row r="1118" spans="2:65" s="13" customFormat="1" ht="11.25">
      <c r="B1118" s="157"/>
      <c r="D1118" s="145" t="s">
        <v>193</v>
      </c>
      <c r="E1118" s="158" t="s">
        <v>19</v>
      </c>
      <c r="F1118" s="159" t="s">
        <v>1715</v>
      </c>
      <c r="H1118" s="160">
        <v>4</v>
      </c>
      <c r="I1118" s="161"/>
      <c r="L1118" s="157"/>
      <c r="M1118" s="162"/>
      <c r="T1118" s="163"/>
      <c r="AT1118" s="158" t="s">
        <v>193</v>
      </c>
      <c r="AU1118" s="158" t="s">
        <v>83</v>
      </c>
      <c r="AV1118" s="13" t="s">
        <v>83</v>
      </c>
      <c r="AW1118" s="13" t="s">
        <v>35</v>
      </c>
      <c r="AX1118" s="13" t="s">
        <v>81</v>
      </c>
      <c r="AY1118" s="158" t="s">
        <v>180</v>
      </c>
    </row>
    <row r="1119" spans="2:65" s="1" customFormat="1" ht="16.5" customHeight="1">
      <c r="B1119" s="33"/>
      <c r="C1119" s="132" t="s">
        <v>1716</v>
      </c>
      <c r="D1119" s="132" t="s">
        <v>182</v>
      </c>
      <c r="E1119" s="133" t="s">
        <v>1717</v>
      </c>
      <c r="F1119" s="134" t="s">
        <v>1718</v>
      </c>
      <c r="G1119" s="135" t="s">
        <v>346</v>
      </c>
      <c r="H1119" s="136">
        <v>4</v>
      </c>
      <c r="I1119" s="137"/>
      <c r="J1119" s="138">
        <f>ROUND(I1119*H1119,2)</f>
        <v>0</v>
      </c>
      <c r="K1119" s="134" t="s">
        <v>19</v>
      </c>
      <c r="L1119" s="33"/>
      <c r="M1119" s="139" t="s">
        <v>19</v>
      </c>
      <c r="N1119" s="140" t="s">
        <v>44</v>
      </c>
      <c r="P1119" s="141">
        <f>O1119*H1119</f>
        <v>0</v>
      </c>
      <c r="Q1119" s="141">
        <v>0</v>
      </c>
      <c r="R1119" s="141">
        <f>Q1119*H1119</f>
        <v>0</v>
      </c>
      <c r="S1119" s="141">
        <v>0</v>
      </c>
      <c r="T1119" s="142">
        <f>S1119*H1119</f>
        <v>0</v>
      </c>
      <c r="AR1119" s="143" t="s">
        <v>187</v>
      </c>
      <c r="AT1119" s="143" t="s">
        <v>182</v>
      </c>
      <c r="AU1119" s="143" t="s">
        <v>83</v>
      </c>
      <c r="AY1119" s="18" t="s">
        <v>180</v>
      </c>
      <c r="BE1119" s="144">
        <f>IF(N1119="základní",J1119,0)</f>
        <v>0</v>
      </c>
      <c r="BF1119" s="144">
        <f>IF(N1119="snížená",J1119,0)</f>
        <v>0</v>
      </c>
      <c r="BG1119" s="144">
        <f>IF(N1119="zákl. přenesená",J1119,0)</f>
        <v>0</v>
      </c>
      <c r="BH1119" s="144">
        <f>IF(N1119="sníž. přenesená",J1119,0)</f>
        <v>0</v>
      </c>
      <c r="BI1119" s="144">
        <f>IF(N1119="nulová",J1119,0)</f>
        <v>0</v>
      </c>
      <c r="BJ1119" s="18" t="s">
        <v>81</v>
      </c>
      <c r="BK1119" s="144">
        <f>ROUND(I1119*H1119,2)</f>
        <v>0</v>
      </c>
      <c r="BL1119" s="18" t="s">
        <v>187</v>
      </c>
      <c r="BM1119" s="143" t="s">
        <v>1719</v>
      </c>
    </row>
    <row r="1120" spans="2:65" s="1" customFormat="1" ht="11.25">
      <c r="B1120" s="33"/>
      <c r="D1120" s="145" t="s">
        <v>189</v>
      </c>
      <c r="F1120" s="146" t="s">
        <v>1718</v>
      </c>
      <c r="I1120" s="147"/>
      <c r="L1120" s="33"/>
      <c r="M1120" s="148"/>
      <c r="T1120" s="54"/>
      <c r="AT1120" s="18" t="s">
        <v>189</v>
      </c>
      <c r="AU1120" s="18" t="s">
        <v>83</v>
      </c>
    </row>
    <row r="1121" spans="2:65" s="1" customFormat="1" ht="39">
      <c r="B1121" s="33"/>
      <c r="D1121" s="145" t="s">
        <v>477</v>
      </c>
      <c r="F1121" s="181" t="s">
        <v>1720</v>
      </c>
      <c r="I1121" s="147"/>
      <c r="L1121" s="33"/>
      <c r="M1121" s="148"/>
      <c r="T1121" s="54"/>
      <c r="AT1121" s="18" t="s">
        <v>477</v>
      </c>
      <c r="AU1121" s="18" t="s">
        <v>83</v>
      </c>
    </row>
    <row r="1122" spans="2:65" s="13" customFormat="1" ht="11.25">
      <c r="B1122" s="157"/>
      <c r="D1122" s="145" t="s">
        <v>193</v>
      </c>
      <c r="E1122" s="158" t="s">
        <v>19</v>
      </c>
      <c r="F1122" s="159" t="s">
        <v>1715</v>
      </c>
      <c r="H1122" s="160">
        <v>4</v>
      </c>
      <c r="I1122" s="161"/>
      <c r="L1122" s="157"/>
      <c r="M1122" s="162"/>
      <c r="T1122" s="163"/>
      <c r="AT1122" s="158" t="s">
        <v>193</v>
      </c>
      <c r="AU1122" s="158" t="s">
        <v>83</v>
      </c>
      <c r="AV1122" s="13" t="s">
        <v>83</v>
      </c>
      <c r="AW1122" s="13" t="s">
        <v>35</v>
      </c>
      <c r="AX1122" s="13" t="s">
        <v>81</v>
      </c>
      <c r="AY1122" s="158" t="s">
        <v>180</v>
      </c>
    </row>
    <row r="1123" spans="2:65" s="1" customFormat="1" ht="16.5" customHeight="1">
      <c r="B1123" s="33"/>
      <c r="C1123" s="132" t="s">
        <v>1721</v>
      </c>
      <c r="D1123" s="132" t="s">
        <v>182</v>
      </c>
      <c r="E1123" s="133" t="s">
        <v>1722</v>
      </c>
      <c r="F1123" s="134" t="s">
        <v>1723</v>
      </c>
      <c r="G1123" s="135" t="s">
        <v>346</v>
      </c>
      <c r="H1123" s="136">
        <v>4</v>
      </c>
      <c r="I1123" s="137"/>
      <c r="J1123" s="138">
        <f>ROUND(I1123*H1123,2)</f>
        <v>0</v>
      </c>
      <c r="K1123" s="134" t="s">
        <v>19</v>
      </c>
      <c r="L1123" s="33"/>
      <c r="M1123" s="139" t="s">
        <v>19</v>
      </c>
      <c r="N1123" s="140" t="s">
        <v>44</v>
      </c>
      <c r="P1123" s="141">
        <f>O1123*H1123</f>
        <v>0</v>
      </c>
      <c r="Q1123" s="141">
        <v>0</v>
      </c>
      <c r="R1123" s="141">
        <f>Q1123*H1123</f>
        <v>0</v>
      </c>
      <c r="S1123" s="141">
        <v>0</v>
      </c>
      <c r="T1123" s="142">
        <f>S1123*H1123</f>
        <v>0</v>
      </c>
      <c r="AR1123" s="143" t="s">
        <v>187</v>
      </c>
      <c r="AT1123" s="143" t="s">
        <v>182</v>
      </c>
      <c r="AU1123" s="143" t="s">
        <v>83</v>
      </c>
      <c r="AY1123" s="18" t="s">
        <v>180</v>
      </c>
      <c r="BE1123" s="144">
        <f>IF(N1123="základní",J1123,0)</f>
        <v>0</v>
      </c>
      <c r="BF1123" s="144">
        <f>IF(N1123="snížená",J1123,0)</f>
        <v>0</v>
      </c>
      <c r="BG1123" s="144">
        <f>IF(N1123="zákl. přenesená",J1123,0)</f>
        <v>0</v>
      </c>
      <c r="BH1123" s="144">
        <f>IF(N1123="sníž. přenesená",J1123,0)</f>
        <v>0</v>
      </c>
      <c r="BI1123" s="144">
        <f>IF(N1123="nulová",J1123,0)</f>
        <v>0</v>
      </c>
      <c r="BJ1123" s="18" t="s">
        <v>81</v>
      </c>
      <c r="BK1123" s="144">
        <f>ROUND(I1123*H1123,2)</f>
        <v>0</v>
      </c>
      <c r="BL1123" s="18" t="s">
        <v>187</v>
      </c>
      <c r="BM1123" s="143" t="s">
        <v>1724</v>
      </c>
    </row>
    <row r="1124" spans="2:65" s="1" customFormat="1" ht="11.25">
      <c r="B1124" s="33"/>
      <c r="D1124" s="145" t="s">
        <v>189</v>
      </c>
      <c r="F1124" s="146" t="s">
        <v>1723</v>
      </c>
      <c r="I1124" s="147"/>
      <c r="L1124" s="33"/>
      <c r="M1124" s="148"/>
      <c r="T1124" s="54"/>
      <c r="AT1124" s="18" t="s">
        <v>189</v>
      </c>
      <c r="AU1124" s="18" t="s">
        <v>83</v>
      </c>
    </row>
    <row r="1125" spans="2:65" s="1" customFormat="1" ht="29.25">
      <c r="B1125" s="33"/>
      <c r="D1125" s="145" t="s">
        <v>477</v>
      </c>
      <c r="F1125" s="181" t="s">
        <v>1725</v>
      </c>
      <c r="I1125" s="147"/>
      <c r="L1125" s="33"/>
      <c r="M1125" s="148"/>
      <c r="T1125" s="54"/>
      <c r="AT1125" s="18" t="s">
        <v>477</v>
      </c>
      <c r="AU1125" s="18" t="s">
        <v>83</v>
      </c>
    </row>
    <row r="1126" spans="2:65" s="13" customFormat="1" ht="11.25">
      <c r="B1126" s="157"/>
      <c r="D1126" s="145" t="s">
        <v>193</v>
      </c>
      <c r="E1126" s="158" t="s">
        <v>19</v>
      </c>
      <c r="F1126" s="159" t="s">
        <v>1715</v>
      </c>
      <c r="H1126" s="160">
        <v>4</v>
      </c>
      <c r="I1126" s="161"/>
      <c r="L1126" s="157"/>
      <c r="M1126" s="162"/>
      <c r="T1126" s="163"/>
      <c r="AT1126" s="158" t="s">
        <v>193</v>
      </c>
      <c r="AU1126" s="158" t="s">
        <v>83</v>
      </c>
      <c r="AV1126" s="13" t="s">
        <v>83</v>
      </c>
      <c r="AW1126" s="13" t="s">
        <v>35</v>
      </c>
      <c r="AX1126" s="13" t="s">
        <v>81</v>
      </c>
      <c r="AY1126" s="158" t="s">
        <v>180</v>
      </c>
    </row>
    <row r="1127" spans="2:65" s="1" customFormat="1" ht="16.5" customHeight="1">
      <c r="B1127" s="33"/>
      <c r="C1127" s="132" t="s">
        <v>1726</v>
      </c>
      <c r="D1127" s="132" t="s">
        <v>182</v>
      </c>
      <c r="E1127" s="133" t="s">
        <v>1727</v>
      </c>
      <c r="F1127" s="134" t="s">
        <v>1728</v>
      </c>
      <c r="G1127" s="135" t="s">
        <v>346</v>
      </c>
      <c r="H1127" s="136">
        <v>1</v>
      </c>
      <c r="I1127" s="137"/>
      <c r="J1127" s="138">
        <f>ROUND(I1127*H1127,2)</f>
        <v>0</v>
      </c>
      <c r="K1127" s="134" t="s">
        <v>19</v>
      </c>
      <c r="L1127" s="33"/>
      <c r="M1127" s="139" t="s">
        <v>19</v>
      </c>
      <c r="N1127" s="140" t="s">
        <v>44</v>
      </c>
      <c r="P1127" s="141">
        <f>O1127*H1127</f>
        <v>0</v>
      </c>
      <c r="Q1127" s="141">
        <v>0</v>
      </c>
      <c r="R1127" s="141">
        <f>Q1127*H1127</f>
        <v>0</v>
      </c>
      <c r="S1127" s="141">
        <v>0</v>
      </c>
      <c r="T1127" s="142">
        <f>S1127*H1127</f>
        <v>0</v>
      </c>
      <c r="AR1127" s="143" t="s">
        <v>187</v>
      </c>
      <c r="AT1127" s="143" t="s">
        <v>182</v>
      </c>
      <c r="AU1127" s="143" t="s">
        <v>83</v>
      </c>
      <c r="AY1127" s="18" t="s">
        <v>180</v>
      </c>
      <c r="BE1127" s="144">
        <f>IF(N1127="základní",J1127,0)</f>
        <v>0</v>
      </c>
      <c r="BF1127" s="144">
        <f>IF(N1127="snížená",J1127,0)</f>
        <v>0</v>
      </c>
      <c r="BG1127" s="144">
        <f>IF(N1127="zákl. přenesená",J1127,0)</f>
        <v>0</v>
      </c>
      <c r="BH1127" s="144">
        <f>IF(N1127="sníž. přenesená",J1127,0)</f>
        <v>0</v>
      </c>
      <c r="BI1127" s="144">
        <f>IF(N1127="nulová",J1127,0)</f>
        <v>0</v>
      </c>
      <c r="BJ1127" s="18" t="s">
        <v>81</v>
      </c>
      <c r="BK1127" s="144">
        <f>ROUND(I1127*H1127,2)</f>
        <v>0</v>
      </c>
      <c r="BL1127" s="18" t="s">
        <v>187</v>
      </c>
      <c r="BM1127" s="143" t="s">
        <v>1729</v>
      </c>
    </row>
    <row r="1128" spans="2:65" s="1" customFormat="1" ht="11.25">
      <c r="B1128" s="33"/>
      <c r="D1128" s="145" t="s">
        <v>189</v>
      </c>
      <c r="F1128" s="146" t="s">
        <v>1728</v>
      </c>
      <c r="I1128" s="147"/>
      <c r="L1128" s="33"/>
      <c r="M1128" s="148"/>
      <c r="T1128" s="54"/>
      <c r="AT1128" s="18" t="s">
        <v>189</v>
      </c>
      <c r="AU1128" s="18" t="s">
        <v>83</v>
      </c>
    </row>
    <row r="1129" spans="2:65" s="1" customFormat="1" ht="39">
      <c r="B1129" s="33"/>
      <c r="D1129" s="145" t="s">
        <v>477</v>
      </c>
      <c r="F1129" s="181" t="s">
        <v>1730</v>
      </c>
      <c r="I1129" s="147"/>
      <c r="L1129" s="33"/>
      <c r="M1129" s="148"/>
      <c r="T1129" s="54"/>
      <c r="AT1129" s="18" t="s">
        <v>477</v>
      </c>
      <c r="AU1129" s="18" t="s">
        <v>83</v>
      </c>
    </row>
    <row r="1130" spans="2:65" s="13" customFormat="1" ht="11.25">
      <c r="B1130" s="157"/>
      <c r="D1130" s="145" t="s">
        <v>193</v>
      </c>
      <c r="E1130" s="158" t="s">
        <v>19</v>
      </c>
      <c r="F1130" s="159" t="s">
        <v>1064</v>
      </c>
      <c r="H1130" s="160">
        <v>1</v>
      </c>
      <c r="I1130" s="161"/>
      <c r="L1130" s="157"/>
      <c r="M1130" s="162"/>
      <c r="T1130" s="163"/>
      <c r="AT1130" s="158" t="s">
        <v>193</v>
      </c>
      <c r="AU1130" s="158" t="s">
        <v>83</v>
      </c>
      <c r="AV1130" s="13" t="s">
        <v>83</v>
      </c>
      <c r="AW1130" s="13" t="s">
        <v>35</v>
      </c>
      <c r="AX1130" s="13" t="s">
        <v>81</v>
      </c>
      <c r="AY1130" s="158" t="s">
        <v>180</v>
      </c>
    </row>
    <row r="1131" spans="2:65" s="1" customFormat="1" ht="16.5" customHeight="1">
      <c r="B1131" s="33"/>
      <c r="C1131" s="132" t="s">
        <v>1731</v>
      </c>
      <c r="D1131" s="132" t="s">
        <v>182</v>
      </c>
      <c r="E1131" s="133" t="s">
        <v>1732</v>
      </c>
      <c r="F1131" s="134" t="s">
        <v>1072</v>
      </c>
      <c r="G1131" s="135" t="s">
        <v>346</v>
      </c>
      <c r="H1131" s="136">
        <v>1</v>
      </c>
      <c r="I1131" s="137"/>
      <c r="J1131" s="138">
        <f>ROUND(I1131*H1131,2)</f>
        <v>0</v>
      </c>
      <c r="K1131" s="134" t="s">
        <v>19</v>
      </c>
      <c r="L1131" s="33"/>
      <c r="M1131" s="139" t="s">
        <v>19</v>
      </c>
      <c r="N1131" s="140" t="s">
        <v>44</v>
      </c>
      <c r="P1131" s="141">
        <f>O1131*H1131</f>
        <v>0</v>
      </c>
      <c r="Q1131" s="141">
        <v>0</v>
      </c>
      <c r="R1131" s="141">
        <f>Q1131*H1131</f>
        <v>0</v>
      </c>
      <c r="S1131" s="141">
        <v>0</v>
      </c>
      <c r="T1131" s="142">
        <f>S1131*H1131</f>
        <v>0</v>
      </c>
      <c r="AR1131" s="143" t="s">
        <v>187</v>
      </c>
      <c r="AT1131" s="143" t="s">
        <v>182</v>
      </c>
      <c r="AU1131" s="143" t="s">
        <v>83</v>
      </c>
      <c r="AY1131" s="18" t="s">
        <v>180</v>
      </c>
      <c r="BE1131" s="144">
        <f>IF(N1131="základní",J1131,0)</f>
        <v>0</v>
      </c>
      <c r="BF1131" s="144">
        <f>IF(N1131="snížená",J1131,0)</f>
        <v>0</v>
      </c>
      <c r="BG1131" s="144">
        <f>IF(N1131="zákl. přenesená",J1131,0)</f>
        <v>0</v>
      </c>
      <c r="BH1131" s="144">
        <f>IF(N1131="sníž. přenesená",J1131,0)</f>
        <v>0</v>
      </c>
      <c r="BI1131" s="144">
        <f>IF(N1131="nulová",J1131,0)</f>
        <v>0</v>
      </c>
      <c r="BJ1131" s="18" t="s">
        <v>81</v>
      </c>
      <c r="BK1131" s="144">
        <f>ROUND(I1131*H1131,2)</f>
        <v>0</v>
      </c>
      <c r="BL1131" s="18" t="s">
        <v>187</v>
      </c>
      <c r="BM1131" s="143" t="s">
        <v>1733</v>
      </c>
    </row>
    <row r="1132" spans="2:65" s="1" customFormat="1" ht="11.25">
      <c r="B1132" s="33"/>
      <c r="D1132" s="145" t="s">
        <v>189</v>
      </c>
      <c r="F1132" s="146" t="s">
        <v>1072</v>
      </c>
      <c r="I1132" s="147"/>
      <c r="L1132" s="33"/>
      <c r="M1132" s="148"/>
      <c r="T1132" s="54"/>
      <c r="AT1132" s="18" t="s">
        <v>189</v>
      </c>
      <c r="AU1132" s="18" t="s">
        <v>83</v>
      </c>
    </row>
    <row r="1133" spans="2:65" s="1" customFormat="1" ht="19.5">
      <c r="B1133" s="33"/>
      <c r="D1133" s="145" t="s">
        <v>477</v>
      </c>
      <c r="F1133" s="181" t="s">
        <v>1074</v>
      </c>
      <c r="I1133" s="147"/>
      <c r="L1133" s="33"/>
      <c r="M1133" s="148"/>
      <c r="T1133" s="54"/>
      <c r="AT1133" s="18" t="s">
        <v>477</v>
      </c>
      <c r="AU1133" s="18" t="s">
        <v>83</v>
      </c>
    </row>
    <row r="1134" spans="2:65" s="13" customFormat="1" ht="11.25">
      <c r="B1134" s="157"/>
      <c r="D1134" s="145" t="s">
        <v>193</v>
      </c>
      <c r="E1134" s="158" t="s">
        <v>19</v>
      </c>
      <c r="F1134" s="159" t="s">
        <v>1734</v>
      </c>
      <c r="H1134" s="160">
        <v>1</v>
      </c>
      <c r="I1134" s="161"/>
      <c r="L1134" s="157"/>
      <c r="M1134" s="162"/>
      <c r="T1134" s="163"/>
      <c r="AT1134" s="158" t="s">
        <v>193</v>
      </c>
      <c r="AU1134" s="158" t="s">
        <v>83</v>
      </c>
      <c r="AV1134" s="13" t="s">
        <v>83</v>
      </c>
      <c r="AW1134" s="13" t="s">
        <v>35</v>
      </c>
      <c r="AX1134" s="13" t="s">
        <v>81</v>
      </c>
      <c r="AY1134" s="158" t="s">
        <v>180</v>
      </c>
    </row>
    <row r="1135" spans="2:65" s="1" customFormat="1" ht="16.5" customHeight="1">
      <c r="B1135" s="33"/>
      <c r="C1135" s="132" t="s">
        <v>1735</v>
      </c>
      <c r="D1135" s="132" t="s">
        <v>182</v>
      </c>
      <c r="E1135" s="133" t="s">
        <v>1736</v>
      </c>
      <c r="F1135" s="134" t="s">
        <v>1737</v>
      </c>
      <c r="G1135" s="135" t="s">
        <v>346</v>
      </c>
      <c r="H1135" s="136">
        <v>4</v>
      </c>
      <c r="I1135" s="137"/>
      <c r="J1135" s="138">
        <f>ROUND(I1135*H1135,2)</f>
        <v>0</v>
      </c>
      <c r="K1135" s="134" t="s">
        <v>19</v>
      </c>
      <c r="L1135" s="33"/>
      <c r="M1135" s="139" t="s">
        <v>19</v>
      </c>
      <c r="N1135" s="140" t="s">
        <v>44</v>
      </c>
      <c r="P1135" s="141">
        <f>O1135*H1135</f>
        <v>0</v>
      </c>
      <c r="Q1135" s="141">
        <v>0</v>
      </c>
      <c r="R1135" s="141">
        <f>Q1135*H1135</f>
        <v>0</v>
      </c>
      <c r="S1135" s="141">
        <v>0</v>
      </c>
      <c r="T1135" s="142">
        <f>S1135*H1135</f>
        <v>0</v>
      </c>
      <c r="AR1135" s="143" t="s">
        <v>187</v>
      </c>
      <c r="AT1135" s="143" t="s">
        <v>182</v>
      </c>
      <c r="AU1135" s="143" t="s">
        <v>83</v>
      </c>
      <c r="AY1135" s="18" t="s">
        <v>180</v>
      </c>
      <c r="BE1135" s="144">
        <f>IF(N1135="základní",J1135,0)</f>
        <v>0</v>
      </c>
      <c r="BF1135" s="144">
        <f>IF(N1135="snížená",J1135,0)</f>
        <v>0</v>
      </c>
      <c r="BG1135" s="144">
        <f>IF(N1135="zákl. přenesená",J1135,0)</f>
        <v>0</v>
      </c>
      <c r="BH1135" s="144">
        <f>IF(N1135="sníž. přenesená",J1135,0)</f>
        <v>0</v>
      </c>
      <c r="BI1135" s="144">
        <f>IF(N1135="nulová",J1135,0)</f>
        <v>0</v>
      </c>
      <c r="BJ1135" s="18" t="s">
        <v>81</v>
      </c>
      <c r="BK1135" s="144">
        <f>ROUND(I1135*H1135,2)</f>
        <v>0</v>
      </c>
      <c r="BL1135" s="18" t="s">
        <v>187</v>
      </c>
      <c r="BM1135" s="143" t="s">
        <v>1738</v>
      </c>
    </row>
    <row r="1136" spans="2:65" s="1" customFormat="1" ht="11.25">
      <c r="B1136" s="33"/>
      <c r="D1136" s="145" t="s">
        <v>189</v>
      </c>
      <c r="F1136" s="146" t="s">
        <v>1737</v>
      </c>
      <c r="I1136" s="147"/>
      <c r="L1136" s="33"/>
      <c r="M1136" s="148"/>
      <c r="T1136" s="54"/>
      <c r="AT1136" s="18" t="s">
        <v>189</v>
      </c>
      <c r="AU1136" s="18" t="s">
        <v>83</v>
      </c>
    </row>
    <row r="1137" spans="2:51" s="1" customFormat="1" ht="29.25">
      <c r="B1137" s="33"/>
      <c r="D1137" s="145" t="s">
        <v>477</v>
      </c>
      <c r="F1137" s="181" t="s">
        <v>1739</v>
      </c>
      <c r="I1137" s="147"/>
      <c r="L1137" s="33"/>
      <c r="M1137" s="148"/>
      <c r="T1137" s="54"/>
      <c r="AT1137" s="18" t="s">
        <v>477</v>
      </c>
      <c r="AU1137" s="18" t="s">
        <v>83</v>
      </c>
    </row>
    <row r="1138" spans="2:51" s="13" customFormat="1" ht="11.25">
      <c r="B1138" s="157"/>
      <c r="D1138" s="145" t="s">
        <v>193</v>
      </c>
      <c r="E1138" s="158" t="s">
        <v>19</v>
      </c>
      <c r="F1138" s="159" t="s">
        <v>1715</v>
      </c>
      <c r="H1138" s="160">
        <v>4</v>
      </c>
      <c r="I1138" s="161"/>
      <c r="L1138" s="157"/>
      <c r="M1138" s="183"/>
      <c r="N1138" s="184"/>
      <c r="O1138" s="184"/>
      <c r="P1138" s="184"/>
      <c r="Q1138" s="184"/>
      <c r="R1138" s="184"/>
      <c r="S1138" s="184"/>
      <c r="T1138" s="185"/>
      <c r="AT1138" s="158" t="s">
        <v>193</v>
      </c>
      <c r="AU1138" s="158" t="s">
        <v>83</v>
      </c>
      <c r="AV1138" s="13" t="s">
        <v>83</v>
      </c>
      <c r="AW1138" s="13" t="s">
        <v>35</v>
      </c>
      <c r="AX1138" s="13" t="s">
        <v>81</v>
      </c>
      <c r="AY1138" s="158" t="s">
        <v>180</v>
      </c>
    </row>
    <row r="1139" spans="2:51" s="1" customFormat="1" ht="6.95" customHeight="1">
      <c r="B1139" s="42"/>
      <c r="C1139" s="43"/>
      <c r="D1139" s="43"/>
      <c r="E1139" s="43"/>
      <c r="F1139" s="43"/>
      <c r="G1139" s="43"/>
      <c r="H1139" s="43"/>
      <c r="I1139" s="43"/>
      <c r="J1139" s="43"/>
      <c r="K1139" s="43"/>
      <c r="L1139" s="33"/>
    </row>
  </sheetData>
  <sheetProtection algorithmName="SHA-512" hashValue="HWgsirXN/8OsUcnorlWzgjwUynxdYumd63u8zJby6I5oBVQJRfSdNjtx1cWLuWkYEnwqWYyDcXS7N5Qd+qBGLg==" saltValue="dtXZ9yxcn0COCCk3Iun7xZhJp64pTMnlA8EcVHhmJxkIdLOZGnM3VveFGjqbj64+oo+YrQQOOJYHQKpgUZkNgA==" spinCount="100000" sheet="1" objects="1" scenarios="1" formatColumns="0" formatRows="0" autoFilter="0"/>
  <autoFilter ref="C106:K1138" xr:uid="{00000000-0009-0000-0000-000002000000}"/>
  <mergeCells count="9">
    <mergeCell ref="E50:H50"/>
    <mergeCell ref="E97:H97"/>
    <mergeCell ref="E99:H99"/>
    <mergeCell ref="L2:V2"/>
    <mergeCell ref="E7:H7"/>
    <mergeCell ref="E9:H9"/>
    <mergeCell ref="E18:H18"/>
    <mergeCell ref="E27:H27"/>
    <mergeCell ref="E48:H48"/>
  </mergeCells>
  <hyperlinks>
    <hyperlink ref="F112" r:id="rId1" xr:uid="{00000000-0004-0000-0200-000000000000}"/>
    <hyperlink ref="F121" r:id="rId2" xr:uid="{00000000-0004-0000-0200-000001000000}"/>
    <hyperlink ref="F129" r:id="rId3" xr:uid="{00000000-0004-0000-0200-000002000000}"/>
    <hyperlink ref="F135" r:id="rId4" xr:uid="{00000000-0004-0000-0200-000003000000}"/>
    <hyperlink ref="F139" r:id="rId5" xr:uid="{00000000-0004-0000-0200-000004000000}"/>
    <hyperlink ref="F143" r:id="rId6" xr:uid="{00000000-0004-0000-0200-000005000000}"/>
    <hyperlink ref="F146" r:id="rId7" xr:uid="{00000000-0004-0000-0200-000006000000}"/>
    <hyperlink ref="F150" r:id="rId8" xr:uid="{00000000-0004-0000-0200-000007000000}"/>
    <hyperlink ref="F153" r:id="rId9" xr:uid="{00000000-0004-0000-0200-000008000000}"/>
    <hyperlink ref="F161" r:id="rId10" xr:uid="{00000000-0004-0000-0200-000009000000}"/>
    <hyperlink ref="F172" r:id="rId11" xr:uid="{00000000-0004-0000-0200-00000A000000}"/>
    <hyperlink ref="F180" r:id="rId12" xr:uid="{00000000-0004-0000-0200-00000B000000}"/>
    <hyperlink ref="F186" r:id="rId13" xr:uid="{00000000-0004-0000-0200-00000C000000}"/>
    <hyperlink ref="F194" r:id="rId14" xr:uid="{00000000-0004-0000-0200-00000D000000}"/>
    <hyperlink ref="F201" r:id="rId15" xr:uid="{00000000-0004-0000-0200-00000E000000}"/>
    <hyperlink ref="F206" r:id="rId16" xr:uid="{00000000-0004-0000-0200-00000F000000}"/>
    <hyperlink ref="F211" r:id="rId17" xr:uid="{00000000-0004-0000-0200-000010000000}"/>
    <hyperlink ref="F216" r:id="rId18" xr:uid="{00000000-0004-0000-0200-000011000000}"/>
    <hyperlink ref="F220" r:id="rId19" xr:uid="{00000000-0004-0000-0200-000012000000}"/>
    <hyperlink ref="F240" r:id="rId20" xr:uid="{00000000-0004-0000-0200-000013000000}"/>
    <hyperlink ref="F248" r:id="rId21" xr:uid="{00000000-0004-0000-0200-000014000000}"/>
    <hyperlink ref="F260" r:id="rId22" xr:uid="{00000000-0004-0000-0200-000015000000}"/>
    <hyperlink ref="F265" r:id="rId23" xr:uid="{00000000-0004-0000-0200-000016000000}"/>
    <hyperlink ref="F273" r:id="rId24" xr:uid="{00000000-0004-0000-0200-000017000000}"/>
    <hyperlink ref="F284" r:id="rId25" xr:uid="{00000000-0004-0000-0200-000018000000}"/>
    <hyperlink ref="F319" r:id="rId26" xr:uid="{00000000-0004-0000-0200-000019000000}"/>
    <hyperlink ref="F325" r:id="rId27" xr:uid="{00000000-0004-0000-0200-00001A000000}"/>
    <hyperlink ref="F335" r:id="rId28" xr:uid="{00000000-0004-0000-0200-00001B000000}"/>
    <hyperlink ref="F344" r:id="rId29" xr:uid="{00000000-0004-0000-0200-00001C000000}"/>
    <hyperlink ref="F352" r:id="rId30" xr:uid="{00000000-0004-0000-0200-00001D000000}"/>
    <hyperlink ref="F355" r:id="rId31" xr:uid="{00000000-0004-0000-0200-00001E000000}"/>
    <hyperlink ref="F360" r:id="rId32" xr:uid="{00000000-0004-0000-0200-00001F000000}"/>
    <hyperlink ref="F365" r:id="rId33" xr:uid="{00000000-0004-0000-0200-000020000000}"/>
    <hyperlink ref="F374" r:id="rId34" xr:uid="{00000000-0004-0000-0200-000021000000}"/>
    <hyperlink ref="F398" r:id="rId35" xr:uid="{00000000-0004-0000-0200-000022000000}"/>
    <hyperlink ref="F403" r:id="rId36" xr:uid="{00000000-0004-0000-0200-000023000000}"/>
    <hyperlink ref="F410" r:id="rId37" xr:uid="{00000000-0004-0000-0200-000024000000}"/>
    <hyperlink ref="F415" r:id="rId38" xr:uid="{00000000-0004-0000-0200-000025000000}"/>
    <hyperlink ref="F420" r:id="rId39" xr:uid="{00000000-0004-0000-0200-000026000000}"/>
    <hyperlink ref="F429" r:id="rId40" xr:uid="{00000000-0004-0000-0200-000027000000}"/>
    <hyperlink ref="F432" r:id="rId41" xr:uid="{00000000-0004-0000-0200-000028000000}"/>
    <hyperlink ref="F435" r:id="rId42" xr:uid="{00000000-0004-0000-0200-000029000000}"/>
    <hyperlink ref="F438" r:id="rId43" xr:uid="{00000000-0004-0000-0200-00002A000000}"/>
    <hyperlink ref="F442" r:id="rId44" xr:uid="{00000000-0004-0000-0200-00002B000000}"/>
    <hyperlink ref="F445" r:id="rId45" xr:uid="{00000000-0004-0000-0200-00002C000000}"/>
    <hyperlink ref="F449" r:id="rId46" xr:uid="{00000000-0004-0000-0200-00002D000000}"/>
    <hyperlink ref="F454" r:id="rId47" xr:uid="{00000000-0004-0000-0200-00002E000000}"/>
    <hyperlink ref="F463" r:id="rId48" xr:uid="{00000000-0004-0000-0200-00002F000000}"/>
    <hyperlink ref="F472" r:id="rId49" xr:uid="{00000000-0004-0000-0200-000030000000}"/>
    <hyperlink ref="F479" r:id="rId50" xr:uid="{00000000-0004-0000-0200-000031000000}"/>
    <hyperlink ref="F497" r:id="rId51" xr:uid="{00000000-0004-0000-0200-000032000000}"/>
    <hyperlink ref="F501" r:id="rId52" xr:uid="{00000000-0004-0000-0200-000033000000}"/>
    <hyperlink ref="F506" r:id="rId53" xr:uid="{00000000-0004-0000-0200-000034000000}"/>
    <hyperlink ref="F511" r:id="rId54" xr:uid="{00000000-0004-0000-0200-000035000000}"/>
    <hyperlink ref="F524" r:id="rId55" xr:uid="{00000000-0004-0000-0200-000036000000}"/>
    <hyperlink ref="F534" r:id="rId56" xr:uid="{00000000-0004-0000-0200-000037000000}"/>
    <hyperlink ref="F541" r:id="rId57" xr:uid="{00000000-0004-0000-0200-000038000000}"/>
    <hyperlink ref="F546" r:id="rId58" xr:uid="{00000000-0004-0000-0200-000039000000}"/>
    <hyperlink ref="F551" r:id="rId59" xr:uid="{00000000-0004-0000-0200-00003A000000}"/>
    <hyperlink ref="F555" r:id="rId60" xr:uid="{00000000-0004-0000-0200-00003B000000}"/>
    <hyperlink ref="F560" r:id="rId61" xr:uid="{00000000-0004-0000-0200-00003C000000}"/>
    <hyperlink ref="F588" r:id="rId62" xr:uid="{00000000-0004-0000-0200-00003D000000}"/>
    <hyperlink ref="F592" r:id="rId63" xr:uid="{00000000-0004-0000-0200-00003E000000}"/>
    <hyperlink ref="F613" r:id="rId64" xr:uid="{00000000-0004-0000-0200-00003F000000}"/>
    <hyperlink ref="F644" r:id="rId65" xr:uid="{00000000-0004-0000-0200-000040000000}"/>
    <hyperlink ref="F653" r:id="rId66" xr:uid="{00000000-0004-0000-0200-000041000000}"/>
    <hyperlink ref="F660" r:id="rId67" xr:uid="{00000000-0004-0000-0200-000042000000}"/>
    <hyperlink ref="F665" r:id="rId68" xr:uid="{00000000-0004-0000-0200-000043000000}"/>
    <hyperlink ref="F669" r:id="rId69" xr:uid="{00000000-0004-0000-0200-000044000000}"/>
    <hyperlink ref="F674" r:id="rId70" xr:uid="{00000000-0004-0000-0200-000045000000}"/>
    <hyperlink ref="F679" r:id="rId71" xr:uid="{00000000-0004-0000-0200-000046000000}"/>
    <hyperlink ref="F684" r:id="rId72" xr:uid="{00000000-0004-0000-0200-000047000000}"/>
    <hyperlink ref="F689" r:id="rId73" xr:uid="{00000000-0004-0000-0200-000048000000}"/>
    <hyperlink ref="F694" r:id="rId74" xr:uid="{00000000-0004-0000-0200-000049000000}"/>
    <hyperlink ref="F717" r:id="rId75" xr:uid="{00000000-0004-0000-0200-00004A000000}"/>
    <hyperlink ref="F721" r:id="rId76" xr:uid="{00000000-0004-0000-0200-00004B000000}"/>
    <hyperlink ref="F743" r:id="rId77" xr:uid="{00000000-0004-0000-0200-00004C000000}"/>
    <hyperlink ref="F746" r:id="rId78" xr:uid="{00000000-0004-0000-0200-00004D000000}"/>
    <hyperlink ref="F755" r:id="rId79" xr:uid="{00000000-0004-0000-0200-00004E000000}"/>
    <hyperlink ref="F766" r:id="rId80" xr:uid="{00000000-0004-0000-0200-00004F000000}"/>
    <hyperlink ref="F772" r:id="rId81" xr:uid="{00000000-0004-0000-0200-000050000000}"/>
    <hyperlink ref="F785" r:id="rId82" xr:uid="{00000000-0004-0000-0200-000051000000}"/>
    <hyperlink ref="F791" r:id="rId83" xr:uid="{00000000-0004-0000-0200-000052000000}"/>
    <hyperlink ref="F795" r:id="rId84" xr:uid="{00000000-0004-0000-0200-000053000000}"/>
    <hyperlink ref="F812" r:id="rId85" xr:uid="{00000000-0004-0000-0200-000054000000}"/>
    <hyperlink ref="F817" r:id="rId86" xr:uid="{00000000-0004-0000-0200-000055000000}"/>
    <hyperlink ref="F820" r:id="rId87" xr:uid="{00000000-0004-0000-0200-000056000000}"/>
    <hyperlink ref="F823" r:id="rId88" xr:uid="{00000000-0004-0000-0200-000057000000}"/>
    <hyperlink ref="F845" r:id="rId89" xr:uid="{00000000-0004-0000-0200-000058000000}"/>
    <hyperlink ref="F863" r:id="rId90" xr:uid="{00000000-0004-0000-0200-000059000000}"/>
    <hyperlink ref="F869" r:id="rId91" xr:uid="{00000000-0004-0000-0200-00005A000000}"/>
    <hyperlink ref="F874" r:id="rId92" xr:uid="{00000000-0004-0000-0200-00005B000000}"/>
    <hyperlink ref="F882" r:id="rId93" xr:uid="{00000000-0004-0000-0200-00005C000000}"/>
    <hyperlink ref="F890" r:id="rId94" xr:uid="{00000000-0004-0000-0200-00005D000000}"/>
    <hyperlink ref="F894" r:id="rId95" xr:uid="{00000000-0004-0000-0200-00005E000000}"/>
    <hyperlink ref="F904" r:id="rId96" xr:uid="{00000000-0004-0000-0200-00005F000000}"/>
    <hyperlink ref="F907" r:id="rId97" xr:uid="{00000000-0004-0000-0200-000060000000}"/>
    <hyperlink ref="F910" r:id="rId98" xr:uid="{00000000-0004-0000-0200-000061000000}"/>
    <hyperlink ref="F917" r:id="rId99" xr:uid="{00000000-0004-0000-0200-000062000000}"/>
    <hyperlink ref="F925" r:id="rId100" xr:uid="{00000000-0004-0000-0200-000063000000}"/>
    <hyperlink ref="F933" r:id="rId101" xr:uid="{00000000-0004-0000-0200-000064000000}"/>
    <hyperlink ref="F941" r:id="rId102" xr:uid="{00000000-0004-0000-0200-000065000000}"/>
    <hyperlink ref="F945" r:id="rId103" xr:uid="{00000000-0004-0000-0200-000066000000}"/>
    <hyperlink ref="F952" r:id="rId104" xr:uid="{00000000-0004-0000-0200-000067000000}"/>
    <hyperlink ref="F955" r:id="rId105" xr:uid="{00000000-0004-0000-0200-000068000000}"/>
    <hyperlink ref="F959" r:id="rId106" xr:uid="{00000000-0004-0000-0200-000069000000}"/>
    <hyperlink ref="F972" r:id="rId107" xr:uid="{00000000-0004-0000-0200-00006A000000}"/>
    <hyperlink ref="F981" r:id="rId108" xr:uid="{00000000-0004-0000-0200-00006B000000}"/>
    <hyperlink ref="F990" r:id="rId109" xr:uid="{00000000-0004-0000-0200-00006C000000}"/>
    <hyperlink ref="F996" r:id="rId110" xr:uid="{00000000-0004-0000-0200-00006D000000}"/>
    <hyperlink ref="F1000" r:id="rId111" xr:uid="{00000000-0004-0000-0200-00006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11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89</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s="1" customFormat="1" ht="12" customHeight="1">
      <c r="B8" s="33"/>
      <c r="D8" s="28" t="s">
        <v>134</v>
      </c>
      <c r="L8" s="33"/>
    </row>
    <row r="9" spans="2:46" s="1" customFormat="1" ht="30" customHeight="1">
      <c r="B9" s="33"/>
      <c r="E9" s="287" t="s">
        <v>1740</v>
      </c>
      <c r="F9" s="325"/>
      <c r="G9" s="325"/>
      <c r="H9" s="325"/>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29. 11. 2024</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27</v>
      </c>
      <c r="I15" s="28" t="s">
        <v>28</v>
      </c>
      <c r="J15" s="26" t="s">
        <v>19</v>
      </c>
      <c r="L15" s="33"/>
    </row>
    <row r="16" spans="2:46" s="1" customFormat="1" ht="6.95" customHeight="1">
      <c r="B16" s="33"/>
      <c r="L16" s="33"/>
    </row>
    <row r="17" spans="2:12" s="1" customFormat="1" ht="12" customHeight="1">
      <c r="B17" s="33"/>
      <c r="D17" s="28" t="s">
        <v>29</v>
      </c>
      <c r="I17" s="28" t="s">
        <v>26</v>
      </c>
      <c r="J17" s="29" t="str">
        <f>'Rekapitulace stavby'!AN13</f>
        <v>Vyplň údaj</v>
      </c>
      <c r="L17" s="33"/>
    </row>
    <row r="18" spans="2:12" s="1" customFormat="1" ht="18" customHeight="1">
      <c r="B18" s="33"/>
      <c r="E18" s="326" t="str">
        <f>'Rekapitulace stavby'!E14</f>
        <v>Vyplň údaj</v>
      </c>
      <c r="F18" s="293"/>
      <c r="G18" s="293"/>
      <c r="H18" s="293"/>
      <c r="I18" s="28" t="s">
        <v>28</v>
      </c>
      <c r="J18" s="29" t="str">
        <f>'Rekapitulace stavby'!AN14</f>
        <v>Vyplň údaj</v>
      </c>
      <c r="L18" s="33"/>
    </row>
    <row r="19" spans="2:12" s="1" customFormat="1" ht="6.95" customHeight="1">
      <c r="B19" s="33"/>
      <c r="L19" s="33"/>
    </row>
    <row r="20" spans="2:12" s="1" customFormat="1" ht="12" customHeight="1">
      <c r="B20" s="33"/>
      <c r="D20" s="28" t="s">
        <v>31</v>
      </c>
      <c r="I20" s="28" t="s">
        <v>26</v>
      </c>
      <c r="J20" s="26" t="s">
        <v>32</v>
      </c>
      <c r="L20" s="33"/>
    </row>
    <row r="21" spans="2:12" s="1" customFormat="1" ht="18" customHeight="1">
      <c r="B21" s="33"/>
      <c r="E21" s="26" t="s">
        <v>33</v>
      </c>
      <c r="I21" s="28" t="s">
        <v>28</v>
      </c>
      <c r="J21" s="26" t="s">
        <v>34</v>
      </c>
      <c r="L21" s="33"/>
    </row>
    <row r="22" spans="2:12" s="1" customFormat="1" ht="6.95" customHeight="1">
      <c r="B22" s="33"/>
      <c r="L22" s="33"/>
    </row>
    <row r="23" spans="2:12" s="1" customFormat="1" ht="12" customHeight="1">
      <c r="B23" s="33"/>
      <c r="D23" s="28" t="s">
        <v>36</v>
      </c>
      <c r="I23" s="28" t="s">
        <v>26</v>
      </c>
      <c r="J23" s="26" t="s">
        <v>32</v>
      </c>
      <c r="L23" s="33"/>
    </row>
    <row r="24" spans="2:12" s="1" customFormat="1" ht="18" customHeight="1">
      <c r="B24" s="33"/>
      <c r="E24" s="26" t="s">
        <v>33</v>
      </c>
      <c r="I24" s="28" t="s">
        <v>28</v>
      </c>
      <c r="J24" s="26" t="s">
        <v>34</v>
      </c>
      <c r="L24" s="33"/>
    </row>
    <row r="25" spans="2:12" s="1" customFormat="1" ht="6.95" customHeight="1">
      <c r="B25" s="33"/>
      <c r="L25" s="33"/>
    </row>
    <row r="26" spans="2:12" s="1" customFormat="1" ht="12" customHeight="1">
      <c r="B26" s="33"/>
      <c r="D26" s="28" t="s">
        <v>37</v>
      </c>
      <c r="L26" s="33"/>
    </row>
    <row r="27" spans="2:12" s="7" customFormat="1" ht="16.5" customHeight="1">
      <c r="B27" s="92"/>
      <c r="E27" s="298" t="s">
        <v>19</v>
      </c>
      <c r="F27" s="298"/>
      <c r="G27" s="298"/>
      <c r="H27" s="298"/>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39</v>
      </c>
      <c r="J30" s="64">
        <f>ROUND(J104, 2)</f>
        <v>0</v>
      </c>
      <c r="L30" s="33"/>
    </row>
    <row r="31" spans="2:12" s="1" customFormat="1" ht="6.95" customHeight="1">
      <c r="B31" s="33"/>
      <c r="D31" s="51"/>
      <c r="E31" s="51"/>
      <c r="F31" s="51"/>
      <c r="G31" s="51"/>
      <c r="H31" s="51"/>
      <c r="I31" s="51"/>
      <c r="J31" s="51"/>
      <c r="K31" s="51"/>
      <c r="L31" s="33"/>
    </row>
    <row r="32" spans="2:12" s="1" customFormat="1" ht="14.45" customHeight="1">
      <c r="B32" s="33"/>
      <c r="F32" s="36" t="s">
        <v>41</v>
      </c>
      <c r="I32" s="36" t="s">
        <v>40</v>
      </c>
      <c r="J32" s="36" t="s">
        <v>42</v>
      </c>
      <c r="L32" s="33"/>
    </row>
    <row r="33" spans="2:12" s="1" customFormat="1" ht="14.45" customHeight="1">
      <c r="B33" s="33"/>
      <c r="D33" s="53" t="s">
        <v>43</v>
      </c>
      <c r="E33" s="28" t="s">
        <v>44</v>
      </c>
      <c r="F33" s="84">
        <f>ROUND((SUM(BE104:BE1113)),  2)</f>
        <v>0</v>
      </c>
      <c r="I33" s="94">
        <v>0.21</v>
      </c>
      <c r="J33" s="84">
        <f>ROUND(((SUM(BE104:BE1113))*I33),  2)</f>
        <v>0</v>
      </c>
      <c r="L33" s="33"/>
    </row>
    <row r="34" spans="2:12" s="1" customFormat="1" ht="14.45" customHeight="1">
      <c r="B34" s="33"/>
      <c r="E34" s="28" t="s">
        <v>45</v>
      </c>
      <c r="F34" s="84">
        <f>ROUND((SUM(BF104:BF1113)),  2)</f>
        <v>0</v>
      </c>
      <c r="I34" s="94">
        <v>0.12</v>
      </c>
      <c r="J34" s="84">
        <f>ROUND(((SUM(BF104:BF1113))*I34),  2)</f>
        <v>0</v>
      </c>
      <c r="L34" s="33"/>
    </row>
    <row r="35" spans="2:12" s="1" customFormat="1" ht="14.45" hidden="1" customHeight="1">
      <c r="B35" s="33"/>
      <c r="E35" s="28" t="s">
        <v>46</v>
      </c>
      <c r="F35" s="84">
        <f>ROUND((SUM(BG104:BG1113)),  2)</f>
        <v>0</v>
      </c>
      <c r="I35" s="94">
        <v>0.21</v>
      </c>
      <c r="J35" s="84">
        <f>0</f>
        <v>0</v>
      </c>
      <c r="L35" s="33"/>
    </row>
    <row r="36" spans="2:12" s="1" customFormat="1" ht="14.45" hidden="1" customHeight="1">
      <c r="B36" s="33"/>
      <c r="E36" s="28" t="s">
        <v>47</v>
      </c>
      <c r="F36" s="84">
        <f>ROUND((SUM(BH104:BH1113)),  2)</f>
        <v>0</v>
      </c>
      <c r="I36" s="94">
        <v>0.12</v>
      </c>
      <c r="J36" s="84">
        <f>0</f>
        <v>0</v>
      </c>
      <c r="L36" s="33"/>
    </row>
    <row r="37" spans="2:12" s="1" customFormat="1" ht="14.45" hidden="1" customHeight="1">
      <c r="B37" s="33"/>
      <c r="E37" s="28" t="s">
        <v>48</v>
      </c>
      <c r="F37" s="84">
        <f>ROUND((SUM(BI104:BI1113)),  2)</f>
        <v>0</v>
      </c>
      <c r="I37" s="94">
        <v>0</v>
      </c>
      <c r="J37" s="84">
        <f>0</f>
        <v>0</v>
      </c>
      <c r="L37" s="33"/>
    </row>
    <row r="38" spans="2:12" s="1" customFormat="1" ht="6.95" customHeight="1">
      <c r="B38" s="33"/>
      <c r="L38" s="33"/>
    </row>
    <row r="39" spans="2:12" s="1" customFormat="1" ht="25.35" customHeight="1">
      <c r="B39" s="33"/>
      <c r="C39" s="95"/>
      <c r="D39" s="96" t="s">
        <v>49</v>
      </c>
      <c r="E39" s="55"/>
      <c r="F39" s="55"/>
      <c r="G39" s="97" t="s">
        <v>50</v>
      </c>
      <c r="H39" s="98" t="s">
        <v>51</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136</v>
      </c>
      <c r="L45" s="33"/>
    </row>
    <row r="46" spans="2:12" s="1" customFormat="1" ht="6.95" customHeight="1">
      <c r="B46" s="33"/>
      <c r="L46" s="33"/>
    </row>
    <row r="47" spans="2:12" s="1" customFormat="1" ht="12" customHeight="1">
      <c r="B47" s="33"/>
      <c r="C47" s="28" t="s">
        <v>16</v>
      </c>
      <c r="L47" s="33"/>
    </row>
    <row r="48" spans="2:12" s="1" customFormat="1" ht="16.5" customHeight="1">
      <c r="B48" s="33"/>
      <c r="E48" s="323" t="str">
        <f>E7</f>
        <v>Stavební úpravy obj. pro pečovatelskou službu</v>
      </c>
      <c r="F48" s="324"/>
      <c r="G48" s="324"/>
      <c r="H48" s="324"/>
      <c r="L48" s="33"/>
    </row>
    <row r="49" spans="2:47" s="1" customFormat="1" ht="12" customHeight="1">
      <c r="B49" s="33"/>
      <c r="C49" s="28" t="s">
        <v>134</v>
      </c>
      <c r="L49" s="33"/>
    </row>
    <row r="50" spans="2:47" s="1" customFormat="1" ht="30" customHeight="1">
      <c r="B50" s="33"/>
      <c r="E50" s="287" t="str">
        <f>E9</f>
        <v>20-009-200.3 - Stavební úpravy střechy a fasády, venkovní úpravy a zpevněné plochy</v>
      </c>
      <c r="F50" s="325"/>
      <c r="G50" s="325"/>
      <c r="H50" s="325"/>
      <c r="L50" s="33"/>
    </row>
    <row r="51" spans="2:47" s="1" customFormat="1" ht="6.95" customHeight="1">
      <c r="B51" s="33"/>
      <c r="L51" s="33"/>
    </row>
    <row r="52" spans="2:47" s="1" customFormat="1" ht="12" customHeight="1">
      <c r="B52" s="33"/>
      <c r="C52" s="28" t="s">
        <v>21</v>
      </c>
      <c r="F52" s="26" t="str">
        <f>F12</f>
        <v>Neštěmická 795/37, Krásné Březno</v>
      </c>
      <c r="I52" s="28" t="s">
        <v>23</v>
      </c>
      <c r="J52" s="50" t="str">
        <f>IF(J12="","",J12)</f>
        <v>29. 11. 2024</v>
      </c>
      <c r="L52" s="33"/>
    </row>
    <row r="53" spans="2:47" s="1" customFormat="1" ht="6.95" customHeight="1">
      <c r="B53" s="33"/>
      <c r="L53" s="33"/>
    </row>
    <row r="54" spans="2:47" s="1" customFormat="1" ht="25.7" customHeight="1">
      <c r="B54" s="33"/>
      <c r="C54" s="28" t="s">
        <v>25</v>
      </c>
      <c r="F54" s="26" t="str">
        <f>E15</f>
        <v>Statutární město Ústí nad Labem</v>
      </c>
      <c r="I54" s="28" t="s">
        <v>31</v>
      </c>
      <c r="J54" s="31" t="str">
        <f>E21</f>
        <v>G DESIGN, spol. s.r.o.</v>
      </c>
      <c r="L54" s="33"/>
    </row>
    <row r="55" spans="2:47" s="1" customFormat="1" ht="25.7" customHeight="1">
      <c r="B55" s="33"/>
      <c r="C55" s="28" t="s">
        <v>29</v>
      </c>
      <c r="F55" s="26" t="str">
        <f>IF(E18="","",E18)</f>
        <v>Vyplň údaj</v>
      </c>
      <c r="I55" s="28" t="s">
        <v>36</v>
      </c>
      <c r="J55" s="31" t="str">
        <f>E24</f>
        <v>G DESIGN, spol. s.r.o.</v>
      </c>
      <c r="L55" s="33"/>
    </row>
    <row r="56" spans="2:47" s="1" customFormat="1" ht="10.35" customHeight="1">
      <c r="B56" s="33"/>
      <c r="L56" s="33"/>
    </row>
    <row r="57" spans="2:47" s="1" customFormat="1" ht="29.25" customHeight="1">
      <c r="B57" s="33"/>
      <c r="C57" s="101" t="s">
        <v>137</v>
      </c>
      <c r="D57" s="95"/>
      <c r="E57" s="95"/>
      <c r="F57" s="95"/>
      <c r="G57" s="95"/>
      <c r="H57" s="95"/>
      <c r="I57" s="95"/>
      <c r="J57" s="102" t="s">
        <v>138</v>
      </c>
      <c r="K57" s="95"/>
      <c r="L57" s="33"/>
    </row>
    <row r="58" spans="2:47" s="1" customFormat="1" ht="10.35" customHeight="1">
      <c r="B58" s="33"/>
      <c r="L58" s="33"/>
    </row>
    <row r="59" spans="2:47" s="1" customFormat="1" ht="22.9" customHeight="1">
      <c r="B59" s="33"/>
      <c r="C59" s="103" t="s">
        <v>71</v>
      </c>
      <c r="J59" s="64">
        <f>J104</f>
        <v>0</v>
      </c>
      <c r="L59" s="33"/>
      <c r="AU59" s="18" t="s">
        <v>139</v>
      </c>
    </row>
    <row r="60" spans="2:47" s="8" customFormat="1" ht="24.95" customHeight="1">
      <c r="B60" s="104"/>
      <c r="D60" s="105" t="s">
        <v>140</v>
      </c>
      <c r="E60" s="106"/>
      <c r="F60" s="106"/>
      <c r="G60" s="106"/>
      <c r="H60" s="106"/>
      <c r="I60" s="106"/>
      <c r="J60" s="107">
        <f>J105</f>
        <v>0</v>
      </c>
      <c r="L60" s="104"/>
    </row>
    <row r="61" spans="2:47" s="9" customFormat="1" ht="19.899999999999999" customHeight="1">
      <c r="B61" s="108"/>
      <c r="D61" s="109" t="s">
        <v>141</v>
      </c>
      <c r="E61" s="110"/>
      <c r="F61" s="110"/>
      <c r="G61" s="110"/>
      <c r="H61" s="110"/>
      <c r="I61" s="110"/>
      <c r="J61" s="111">
        <f>J106</f>
        <v>0</v>
      </c>
      <c r="L61" s="108"/>
    </row>
    <row r="62" spans="2:47" s="9" customFormat="1" ht="19.899999999999999" customHeight="1">
      <c r="B62" s="108"/>
      <c r="D62" s="109" t="s">
        <v>142</v>
      </c>
      <c r="E62" s="110"/>
      <c r="F62" s="110"/>
      <c r="G62" s="110"/>
      <c r="H62" s="110"/>
      <c r="I62" s="110"/>
      <c r="J62" s="111">
        <f>J183</f>
        <v>0</v>
      </c>
      <c r="L62" s="108"/>
    </row>
    <row r="63" spans="2:47" s="9" customFormat="1" ht="19.899999999999999" customHeight="1">
      <c r="B63" s="108"/>
      <c r="D63" s="109" t="s">
        <v>143</v>
      </c>
      <c r="E63" s="110"/>
      <c r="F63" s="110"/>
      <c r="G63" s="110"/>
      <c r="H63" s="110"/>
      <c r="I63" s="110"/>
      <c r="J63" s="111">
        <f>J212</f>
        <v>0</v>
      </c>
      <c r="L63" s="108"/>
    </row>
    <row r="64" spans="2:47" s="9" customFormat="1" ht="19.899999999999999" customHeight="1">
      <c r="B64" s="108"/>
      <c r="D64" s="109" t="s">
        <v>1741</v>
      </c>
      <c r="E64" s="110"/>
      <c r="F64" s="110"/>
      <c r="G64" s="110"/>
      <c r="H64" s="110"/>
      <c r="I64" s="110"/>
      <c r="J64" s="111">
        <f>J241</f>
        <v>0</v>
      </c>
      <c r="L64" s="108"/>
    </row>
    <row r="65" spans="2:12" s="9" customFormat="1" ht="19.899999999999999" customHeight="1">
      <c r="B65" s="108"/>
      <c r="D65" s="109" t="s">
        <v>1742</v>
      </c>
      <c r="E65" s="110"/>
      <c r="F65" s="110"/>
      <c r="G65" s="110"/>
      <c r="H65" s="110"/>
      <c r="I65" s="110"/>
      <c r="J65" s="111">
        <f>J312</f>
        <v>0</v>
      </c>
      <c r="L65" s="108"/>
    </row>
    <row r="66" spans="2:12" s="9" customFormat="1" ht="19.899999999999999" customHeight="1">
      <c r="B66" s="108"/>
      <c r="D66" s="109" t="s">
        <v>144</v>
      </c>
      <c r="E66" s="110"/>
      <c r="F66" s="110"/>
      <c r="G66" s="110"/>
      <c r="H66" s="110"/>
      <c r="I66" s="110"/>
      <c r="J66" s="111">
        <f>J331</f>
        <v>0</v>
      </c>
      <c r="L66" s="108"/>
    </row>
    <row r="67" spans="2:12" s="9" customFormat="1" ht="19.899999999999999" customHeight="1">
      <c r="B67" s="108"/>
      <c r="D67" s="109" t="s">
        <v>145</v>
      </c>
      <c r="E67" s="110"/>
      <c r="F67" s="110"/>
      <c r="G67" s="110"/>
      <c r="H67" s="110"/>
      <c r="I67" s="110"/>
      <c r="J67" s="111">
        <f>J498</f>
        <v>0</v>
      </c>
      <c r="L67" s="108"/>
    </row>
    <row r="68" spans="2:12" s="9" customFormat="1" ht="19.899999999999999" customHeight="1">
      <c r="B68" s="108"/>
      <c r="D68" s="109" t="s">
        <v>146</v>
      </c>
      <c r="E68" s="110"/>
      <c r="F68" s="110"/>
      <c r="G68" s="110"/>
      <c r="H68" s="110"/>
      <c r="I68" s="110"/>
      <c r="J68" s="111">
        <f>J596</f>
        <v>0</v>
      </c>
      <c r="L68" s="108"/>
    </row>
    <row r="69" spans="2:12" s="9" customFormat="1" ht="19.899999999999999" customHeight="1">
      <c r="B69" s="108"/>
      <c r="D69" s="109" t="s">
        <v>147</v>
      </c>
      <c r="E69" s="110"/>
      <c r="F69" s="110"/>
      <c r="G69" s="110"/>
      <c r="H69" s="110"/>
      <c r="I69" s="110"/>
      <c r="J69" s="111">
        <f>J615</f>
        <v>0</v>
      </c>
      <c r="L69" s="108"/>
    </row>
    <row r="70" spans="2:12" s="8" customFormat="1" ht="24.95" customHeight="1">
      <c r="B70" s="104"/>
      <c r="D70" s="105" t="s">
        <v>148</v>
      </c>
      <c r="E70" s="106"/>
      <c r="F70" s="106"/>
      <c r="G70" s="106"/>
      <c r="H70" s="106"/>
      <c r="I70" s="106"/>
      <c r="J70" s="107">
        <f>J619</f>
        <v>0</v>
      </c>
      <c r="L70" s="104"/>
    </row>
    <row r="71" spans="2:12" s="9" customFormat="1" ht="19.899999999999999" customHeight="1">
      <c r="B71" s="108"/>
      <c r="D71" s="109" t="s">
        <v>1743</v>
      </c>
      <c r="E71" s="110"/>
      <c r="F71" s="110"/>
      <c r="G71" s="110"/>
      <c r="H71" s="110"/>
      <c r="I71" s="110"/>
      <c r="J71" s="111">
        <f>J620</f>
        <v>0</v>
      </c>
      <c r="L71" s="108"/>
    </row>
    <row r="72" spans="2:12" s="9" customFormat="1" ht="19.899999999999999" customHeight="1">
      <c r="B72" s="108"/>
      <c r="D72" s="109" t="s">
        <v>150</v>
      </c>
      <c r="E72" s="110"/>
      <c r="F72" s="110"/>
      <c r="G72" s="110"/>
      <c r="H72" s="110"/>
      <c r="I72" s="110"/>
      <c r="J72" s="111">
        <f>J646</f>
        <v>0</v>
      </c>
      <c r="L72" s="108"/>
    </row>
    <row r="73" spans="2:12" s="9" customFormat="1" ht="19.899999999999999" customHeight="1">
      <c r="B73" s="108"/>
      <c r="D73" s="109" t="s">
        <v>1076</v>
      </c>
      <c r="E73" s="110"/>
      <c r="F73" s="110"/>
      <c r="G73" s="110"/>
      <c r="H73" s="110"/>
      <c r="I73" s="110"/>
      <c r="J73" s="111">
        <f>J685</f>
        <v>0</v>
      </c>
      <c r="L73" s="108"/>
    </row>
    <row r="74" spans="2:12" s="9" customFormat="1" ht="19.899999999999999" customHeight="1">
      <c r="B74" s="108"/>
      <c r="D74" s="109" t="s">
        <v>1744</v>
      </c>
      <c r="E74" s="110"/>
      <c r="F74" s="110"/>
      <c r="G74" s="110"/>
      <c r="H74" s="110"/>
      <c r="I74" s="110"/>
      <c r="J74" s="111">
        <f>J713</f>
        <v>0</v>
      </c>
      <c r="L74" s="108"/>
    </row>
    <row r="75" spans="2:12" s="9" customFormat="1" ht="19.899999999999999" customHeight="1">
      <c r="B75" s="108"/>
      <c r="D75" s="109" t="s">
        <v>1745</v>
      </c>
      <c r="E75" s="110"/>
      <c r="F75" s="110"/>
      <c r="G75" s="110"/>
      <c r="H75" s="110"/>
      <c r="I75" s="110"/>
      <c r="J75" s="111">
        <f>J795</f>
        <v>0</v>
      </c>
      <c r="L75" s="108"/>
    </row>
    <row r="76" spans="2:12" s="9" customFormat="1" ht="19.899999999999999" customHeight="1">
      <c r="B76" s="108"/>
      <c r="D76" s="109" t="s">
        <v>152</v>
      </c>
      <c r="E76" s="110"/>
      <c r="F76" s="110"/>
      <c r="G76" s="110"/>
      <c r="H76" s="110"/>
      <c r="I76" s="110"/>
      <c r="J76" s="111">
        <f>J800</f>
        <v>0</v>
      </c>
      <c r="L76" s="108"/>
    </row>
    <row r="77" spans="2:12" s="9" customFormat="1" ht="19.899999999999999" customHeight="1">
      <c r="B77" s="108"/>
      <c r="D77" s="109" t="s">
        <v>1077</v>
      </c>
      <c r="E77" s="110"/>
      <c r="F77" s="110"/>
      <c r="G77" s="110"/>
      <c r="H77" s="110"/>
      <c r="I77" s="110"/>
      <c r="J77" s="111">
        <f>J811</f>
        <v>0</v>
      </c>
      <c r="L77" s="108"/>
    </row>
    <row r="78" spans="2:12" s="9" customFormat="1" ht="19.899999999999999" customHeight="1">
      <c r="B78" s="108"/>
      <c r="D78" s="109" t="s">
        <v>153</v>
      </c>
      <c r="E78" s="110"/>
      <c r="F78" s="110"/>
      <c r="G78" s="110"/>
      <c r="H78" s="110"/>
      <c r="I78" s="110"/>
      <c r="J78" s="111">
        <f>J991</f>
        <v>0</v>
      </c>
      <c r="L78" s="108"/>
    </row>
    <row r="79" spans="2:12" s="9" customFormat="1" ht="19.899999999999999" customHeight="1">
      <c r="B79" s="108"/>
      <c r="D79" s="109" t="s">
        <v>1746</v>
      </c>
      <c r="E79" s="110"/>
      <c r="F79" s="110"/>
      <c r="G79" s="110"/>
      <c r="H79" s="110"/>
      <c r="I79" s="110"/>
      <c r="J79" s="111">
        <f>J1007</f>
        <v>0</v>
      </c>
      <c r="L79" s="108"/>
    </row>
    <row r="80" spans="2:12" s="9" customFormat="1" ht="19.899999999999999" customHeight="1">
      <c r="B80" s="108"/>
      <c r="D80" s="109" t="s">
        <v>155</v>
      </c>
      <c r="E80" s="110"/>
      <c r="F80" s="110"/>
      <c r="G80" s="110"/>
      <c r="H80" s="110"/>
      <c r="I80" s="110"/>
      <c r="J80" s="111">
        <f>J1041</f>
        <v>0</v>
      </c>
      <c r="L80" s="108"/>
    </row>
    <row r="81" spans="2:12" s="8" customFormat="1" ht="24.95" customHeight="1">
      <c r="B81" s="104"/>
      <c r="D81" s="105" t="s">
        <v>1747</v>
      </c>
      <c r="E81" s="106"/>
      <c r="F81" s="106"/>
      <c r="G81" s="106"/>
      <c r="H81" s="106"/>
      <c r="I81" s="106"/>
      <c r="J81" s="107">
        <f>J1063</f>
        <v>0</v>
      </c>
      <c r="L81" s="104"/>
    </row>
    <row r="82" spans="2:12" s="9" customFormat="1" ht="19.899999999999999" customHeight="1">
      <c r="B82" s="108"/>
      <c r="D82" s="109" t="s">
        <v>1748</v>
      </c>
      <c r="E82" s="110"/>
      <c r="F82" s="110"/>
      <c r="G82" s="110"/>
      <c r="H82" s="110"/>
      <c r="I82" s="110"/>
      <c r="J82" s="111">
        <f>J1064</f>
        <v>0</v>
      </c>
      <c r="L82" s="108"/>
    </row>
    <row r="83" spans="2:12" s="9" customFormat="1" ht="19.899999999999999" customHeight="1">
      <c r="B83" s="108"/>
      <c r="D83" s="109" t="s">
        <v>1749</v>
      </c>
      <c r="E83" s="110"/>
      <c r="F83" s="110"/>
      <c r="G83" s="110"/>
      <c r="H83" s="110"/>
      <c r="I83" s="110"/>
      <c r="J83" s="111">
        <f>J1096</f>
        <v>0</v>
      </c>
      <c r="L83" s="108"/>
    </row>
    <row r="84" spans="2:12" s="8" customFormat="1" ht="24.95" customHeight="1">
      <c r="B84" s="104"/>
      <c r="D84" s="105" t="s">
        <v>159</v>
      </c>
      <c r="E84" s="106"/>
      <c r="F84" s="106"/>
      <c r="G84" s="106"/>
      <c r="H84" s="106"/>
      <c r="I84" s="106"/>
      <c r="J84" s="107">
        <f>J1109</f>
        <v>0</v>
      </c>
      <c r="L84" s="104"/>
    </row>
    <row r="85" spans="2:12" s="1" customFormat="1" ht="21.75" customHeight="1">
      <c r="B85" s="33"/>
      <c r="L85" s="33"/>
    </row>
    <row r="86" spans="2:12" s="1" customFormat="1" ht="6.95" customHeight="1">
      <c r="B86" s="42"/>
      <c r="C86" s="43"/>
      <c r="D86" s="43"/>
      <c r="E86" s="43"/>
      <c r="F86" s="43"/>
      <c r="G86" s="43"/>
      <c r="H86" s="43"/>
      <c r="I86" s="43"/>
      <c r="J86" s="43"/>
      <c r="K86" s="43"/>
      <c r="L86" s="33"/>
    </row>
    <row r="90" spans="2:12" s="1" customFormat="1" ht="6.95" customHeight="1">
      <c r="B90" s="44"/>
      <c r="C90" s="45"/>
      <c r="D90" s="45"/>
      <c r="E90" s="45"/>
      <c r="F90" s="45"/>
      <c r="G90" s="45"/>
      <c r="H90" s="45"/>
      <c r="I90" s="45"/>
      <c r="J90" s="45"/>
      <c r="K90" s="45"/>
      <c r="L90" s="33"/>
    </row>
    <row r="91" spans="2:12" s="1" customFormat="1" ht="24.95" customHeight="1">
      <c r="B91" s="33"/>
      <c r="C91" s="22" t="s">
        <v>165</v>
      </c>
      <c r="L91" s="33"/>
    </row>
    <row r="92" spans="2:12" s="1" customFormat="1" ht="6.95" customHeight="1">
      <c r="B92" s="33"/>
      <c r="L92" s="33"/>
    </row>
    <row r="93" spans="2:12" s="1" customFormat="1" ht="12" customHeight="1">
      <c r="B93" s="33"/>
      <c r="C93" s="28" t="s">
        <v>16</v>
      </c>
      <c r="L93" s="33"/>
    </row>
    <row r="94" spans="2:12" s="1" customFormat="1" ht="16.5" customHeight="1">
      <c r="B94" s="33"/>
      <c r="E94" s="323" t="str">
        <f>E7</f>
        <v>Stavební úpravy obj. pro pečovatelskou službu</v>
      </c>
      <c r="F94" s="324"/>
      <c r="G94" s="324"/>
      <c r="H94" s="324"/>
      <c r="L94" s="33"/>
    </row>
    <row r="95" spans="2:12" s="1" customFormat="1" ht="12" customHeight="1">
      <c r="B95" s="33"/>
      <c r="C95" s="28" t="s">
        <v>134</v>
      </c>
      <c r="L95" s="33"/>
    </row>
    <row r="96" spans="2:12" s="1" customFormat="1" ht="30" customHeight="1">
      <c r="B96" s="33"/>
      <c r="E96" s="287" t="str">
        <f>E9</f>
        <v>20-009-200.3 - Stavební úpravy střechy a fasády, venkovní úpravy a zpevněné plochy</v>
      </c>
      <c r="F96" s="325"/>
      <c r="G96" s="325"/>
      <c r="H96" s="325"/>
      <c r="L96" s="33"/>
    </row>
    <row r="97" spans="2:65" s="1" customFormat="1" ht="6.95" customHeight="1">
      <c r="B97" s="33"/>
      <c r="L97" s="33"/>
    </row>
    <row r="98" spans="2:65" s="1" customFormat="1" ht="12" customHeight="1">
      <c r="B98" s="33"/>
      <c r="C98" s="28" t="s">
        <v>21</v>
      </c>
      <c r="F98" s="26" t="str">
        <f>F12</f>
        <v>Neštěmická 795/37, Krásné Březno</v>
      </c>
      <c r="I98" s="28" t="s">
        <v>23</v>
      </c>
      <c r="J98" s="50" t="str">
        <f>IF(J12="","",J12)</f>
        <v>29. 11. 2024</v>
      </c>
      <c r="L98" s="33"/>
    </row>
    <row r="99" spans="2:65" s="1" customFormat="1" ht="6.95" customHeight="1">
      <c r="B99" s="33"/>
      <c r="L99" s="33"/>
    </row>
    <row r="100" spans="2:65" s="1" customFormat="1" ht="25.7" customHeight="1">
      <c r="B100" s="33"/>
      <c r="C100" s="28" t="s">
        <v>25</v>
      </c>
      <c r="F100" s="26" t="str">
        <f>E15</f>
        <v>Statutární město Ústí nad Labem</v>
      </c>
      <c r="I100" s="28" t="s">
        <v>31</v>
      </c>
      <c r="J100" s="31" t="str">
        <f>E21</f>
        <v>G DESIGN, spol. s.r.o.</v>
      </c>
      <c r="L100" s="33"/>
    </row>
    <row r="101" spans="2:65" s="1" customFormat="1" ht="25.7" customHeight="1">
      <c r="B101" s="33"/>
      <c r="C101" s="28" t="s">
        <v>29</v>
      </c>
      <c r="F101" s="26" t="str">
        <f>IF(E18="","",E18)</f>
        <v>Vyplň údaj</v>
      </c>
      <c r="I101" s="28" t="s">
        <v>36</v>
      </c>
      <c r="J101" s="31" t="str">
        <f>E24</f>
        <v>G DESIGN, spol. s.r.o.</v>
      </c>
      <c r="L101" s="33"/>
    </row>
    <row r="102" spans="2:65" s="1" customFormat="1" ht="10.35" customHeight="1">
      <c r="B102" s="33"/>
      <c r="L102" s="33"/>
    </row>
    <row r="103" spans="2:65" s="10" customFormat="1" ht="29.25" customHeight="1">
      <c r="B103" s="112"/>
      <c r="C103" s="113" t="s">
        <v>166</v>
      </c>
      <c r="D103" s="114" t="s">
        <v>58</v>
      </c>
      <c r="E103" s="114" t="s">
        <v>54</v>
      </c>
      <c r="F103" s="114" t="s">
        <v>55</v>
      </c>
      <c r="G103" s="114" t="s">
        <v>167</v>
      </c>
      <c r="H103" s="114" t="s">
        <v>168</v>
      </c>
      <c r="I103" s="114" t="s">
        <v>169</v>
      </c>
      <c r="J103" s="114" t="s">
        <v>138</v>
      </c>
      <c r="K103" s="115" t="s">
        <v>170</v>
      </c>
      <c r="L103" s="112"/>
      <c r="M103" s="57" t="s">
        <v>19</v>
      </c>
      <c r="N103" s="58" t="s">
        <v>43</v>
      </c>
      <c r="O103" s="58" t="s">
        <v>171</v>
      </c>
      <c r="P103" s="58" t="s">
        <v>172</v>
      </c>
      <c r="Q103" s="58" t="s">
        <v>173</v>
      </c>
      <c r="R103" s="58" t="s">
        <v>174</v>
      </c>
      <c r="S103" s="58" t="s">
        <v>175</v>
      </c>
      <c r="T103" s="59" t="s">
        <v>176</v>
      </c>
    </row>
    <row r="104" spans="2:65" s="1" customFormat="1" ht="22.9" customHeight="1">
      <c r="B104" s="33"/>
      <c r="C104" s="62" t="s">
        <v>177</v>
      </c>
      <c r="J104" s="116">
        <f>BK104</f>
        <v>0</v>
      </c>
      <c r="L104" s="33"/>
      <c r="M104" s="60"/>
      <c r="N104" s="51"/>
      <c r="O104" s="51"/>
      <c r="P104" s="117">
        <f>P105+P619+P1063+P1109</f>
        <v>0</v>
      </c>
      <c r="Q104" s="51"/>
      <c r="R104" s="117">
        <f>R105+R619+R1063+R1109</f>
        <v>280.08185342999997</v>
      </c>
      <c r="S104" s="51"/>
      <c r="T104" s="118">
        <f>T105+T619+T1063+T1109</f>
        <v>58.221551690000005</v>
      </c>
      <c r="AT104" s="18" t="s">
        <v>72</v>
      </c>
      <c r="AU104" s="18" t="s">
        <v>139</v>
      </c>
      <c r="BK104" s="119">
        <f>BK105+BK619+BK1063+BK1109</f>
        <v>0</v>
      </c>
    </row>
    <row r="105" spans="2:65" s="11" customFormat="1" ht="25.9" customHeight="1">
      <c r="B105" s="120"/>
      <c r="D105" s="121" t="s">
        <v>72</v>
      </c>
      <c r="E105" s="122" t="s">
        <v>178</v>
      </c>
      <c r="F105" s="122" t="s">
        <v>179</v>
      </c>
      <c r="I105" s="123"/>
      <c r="J105" s="124">
        <f>BK105</f>
        <v>0</v>
      </c>
      <c r="L105" s="120"/>
      <c r="M105" s="125"/>
      <c r="P105" s="126">
        <f>P106+P183+P212+P241+P312+P331+P498+P596+P615</f>
        <v>0</v>
      </c>
      <c r="R105" s="126">
        <f>R106+R183+R212+R241+R312+R331+R498+R596+R615</f>
        <v>251.94770704999999</v>
      </c>
      <c r="T105" s="127">
        <f>T106+T183+T212+T241+T312+T331+T498+T596+T615</f>
        <v>48.079598000000004</v>
      </c>
      <c r="AR105" s="121" t="s">
        <v>81</v>
      </c>
      <c r="AT105" s="128" t="s">
        <v>72</v>
      </c>
      <c r="AU105" s="128" t="s">
        <v>73</v>
      </c>
      <c r="AY105" s="121" t="s">
        <v>180</v>
      </c>
      <c r="BK105" s="129">
        <f>BK106+BK183+BK212+BK241+BK312+BK331+BK498+BK596+BK615</f>
        <v>0</v>
      </c>
    </row>
    <row r="106" spans="2:65" s="11" customFormat="1" ht="22.9" customHeight="1">
      <c r="B106" s="120"/>
      <c r="D106" s="121" t="s">
        <v>72</v>
      </c>
      <c r="E106" s="130" t="s">
        <v>81</v>
      </c>
      <c r="F106" s="130" t="s">
        <v>181</v>
      </c>
      <c r="I106" s="123"/>
      <c r="J106" s="131">
        <f>BK106</f>
        <v>0</v>
      </c>
      <c r="L106" s="120"/>
      <c r="M106" s="125"/>
      <c r="P106" s="126">
        <f>SUM(P107:P182)</f>
        <v>0</v>
      </c>
      <c r="R106" s="126">
        <f>SUM(R107:R182)</f>
        <v>3.5328999999999997</v>
      </c>
      <c r="T106" s="127">
        <f>SUM(T107:T182)</f>
        <v>40.138590000000001</v>
      </c>
      <c r="AR106" s="121" t="s">
        <v>81</v>
      </c>
      <c r="AT106" s="128" t="s">
        <v>72</v>
      </c>
      <c r="AU106" s="128" t="s">
        <v>81</v>
      </c>
      <c r="AY106" s="121" t="s">
        <v>180</v>
      </c>
      <c r="BK106" s="129">
        <f>SUM(BK107:BK182)</f>
        <v>0</v>
      </c>
    </row>
    <row r="107" spans="2:65" s="1" customFormat="1" ht="33" customHeight="1">
      <c r="B107" s="33"/>
      <c r="C107" s="132" t="s">
        <v>81</v>
      </c>
      <c r="D107" s="132" t="s">
        <v>182</v>
      </c>
      <c r="E107" s="133" t="s">
        <v>1750</v>
      </c>
      <c r="F107" s="134" t="s">
        <v>1751</v>
      </c>
      <c r="G107" s="135" t="s">
        <v>257</v>
      </c>
      <c r="H107" s="136">
        <v>9.5549999999999997</v>
      </c>
      <c r="I107" s="137"/>
      <c r="J107" s="138">
        <f>ROUND(I107*H107,2)</f>
        <v>0</v>
      </c>
      <c r="K107" s="134" t="s">
        <v>186</v>
      </c>
      <c r="L107" s="33"/>
      <c r="M107" s="139" t="s">
        <v>19</v>
      </c>
      <c r="N107" s="140" t="s">
        <v>44</v>
      </c>
      <c r="P107" s="141">
        <f>O107*H107</f>
        <v>0</v>
      </c>
      <c r="Q107" s="141">
        <v>0</v>
      </c>
      <c r="R107" s="141">
        <f>Q107*H107</f>
        <v>0</v>
      </c>
      <c r="S107" s="141">
        <v>0.255</v>
      </c>
      <c r="T107" s="142">
        <f>S107*H107</f>
        <v>2.4365250000000001</v>
      </c>
      <c r="AR107" s="143" t="s">
        <v>187</v>
      </c>
      <c r="AT107" s="143" t="s">
        <v>182</v>
      </c>
      <c r="AU107" s="143" t="s">
        <v>83</v>
      </c>
      <c r="AY107" s="18" t="s">
        <v>180</v>
      </c>
      <c r="BE107" s="144">
        <f>IF(N107="základní",J107,0)</f>
        <v>0</v>
      </c>
      <c r="BF107" s="144">
        <f>IF(N107="snížená",J107,0)</f>
        <v>0</v>
      </c>
      <c r="BG107" s="144">
        <f>IF(N107="zákl. přenesená",J107,0)</f>
        <v>0</v>
      </c>
      <c r="BH107" s="144">
        <f>IF(N107="sníž. přenesená",J107,0)</f>
        <v>0</v>
      </c>
      <c r="BI107" s="144">
        <f>IF(N107="nulová",J107,0)</f>
        <v>0</v>
      </c>
      <c r="BJ107" s="18" t="s">
        <v>81</v>
      </c>
      <c r="BK107" s="144">
        <f>ROUND(I107*H107,2)</f>
        <v>0</v>
      </c>
      <c r="BL107" s="18" t="s">
        <v>187</v>
      </c>
      <c r="BM107" s="143" t="s">
        <v>1752</v>
      </c>
    </row>
    <row r="108" spans="2:65" s="1" customFormat="1" ht="48.75">
      <c r="B108" s="33"/>
      <c r="D108" s="145" t="s">
        <v>189</v>
      </c>
      <c r="F108" s="146" t="s">
        <v>1753</v>
      </c>
      <c r="I108" s="147"/>
      <c r="L108" s="33"/>
      <c r="M108" s="148"/>
      <c r="T108" s="54"/>
      <c r="AT108" s="18" t="s">
        <v>189</v>
      </c>
      <c r="AU108" s="18" t="s">
        <v>83</v>
      </c>
    </row>
    <row r="109" spans="2:65" s="1" customFormat="1" ht="11.25">
      <c r="B109" s="33"/>
      <c r="D109" s="149" t="s">
        <v>191</v>
      </c>
      <c r="F109" s="150" t="s">
        <v>1754</v>
      </c>
      <c r="I109" s="147"/>
      <c r="L109" s="33"/>
      <c r="M109" s="148"/>
      <c r="T109" s="54"/>
      <c r="AT109" s="18" t="s">
        <v>191</v>
      </c>
      <c r="AU109" s="18" t="s">
        <v>83</v>
      </c>
    </row>
    <row r="110" spans="2:65" s="12" customFormat="1" ht="11.25">
      <c r="B110" s="151"/>
      <c r="D110" s="145" t="s">
        <v>193</v>
      </c>
      <c r="E110" s="152" t="s">
        <v>19</v>
      </c>
      <c r="F110" s="153" t="s">
        <v>1755</v>
      </c>
      <c r="H110" s="152" t="s">
        <v>19</v>
      </c>
      <c r="I110" s="154"/>
      <c r="L110" s="151"/>
      <c r="M110" s="155"/>
      <c r="T110" s="156"/>
      <c r="AT110" s="152" t="s">
        <v>193</v>
      </c>
      <c r="AU110" s="152" t="s">
        <v>83</v>
      </c>
      <c r="AV110" s="12" t="s">
        <v>81</v>
      </c>
      <c r="AW110" s="12" t="s">
        <v>35</v>
      </c>
      <c r="AX110" s="12" t="s">
        <v>73</v>
      </c>
      <c r="AY110" s="152" t="s">
        <v>180</v>
      </c>
    </row>
    <row r="111" spans="2:65" s="13" customFormat="1" ht="11.25">
      <c r="B111" s="157"/>
      <c r="D111" s="145" t="s">
        <v>193</v>
      </c>
      <c r="E111" s="158" t="s">
        <v>19</v>
      </c>
      <c r="F111" s="159" t="s">
        <v>1756</v>
      </c>
      <c r="H111" s="160">
        <v>9.5549999999999997</v>
      </c>
      <c r="I111" s="161"/>
      <c r="L111" s="157"/>
      <c r="M111" s="162"/>
      <c r="T111" s="163"/>
      <c r="AT111" s="158" t="s">
        <v>193</v>
      </c>
      <c r="AU111" s="158" t="s">
        <v>83</v>
      </c>
      <c r="AV111" s="13" t="s">
        <v>83</v>
      </c>
      <c r="AW111" s="13" t="s">
        <v>35</v>
      </c>
      <c r="AX111" s="13" t="s">
        <v>81</v>
      </c>
      <c r="AY111" s="158" t="s">
        <v>180</v>
      </c>
    </row>
    <row r="112" spans="2:65" s="1" customFormat="1" ht="24.2" customHeight="1">
      <c r="B112" s="33"/>
      <c r="C112" s="132" t="s">
        <v>83</v>
      </c>
      <c r="D112" s="132" t="s">
        <v>182</v>
      </c>
      <c r="E112" s="133" t="s">
        <v>1757</v>
      </c>
      <c r="F112" s="134" t="s">
        <v>1758</v>
      </c>
      <c r="G112" s="135" t="s">
        <v>257</v>
      </c>
      <c r="H112" s="136">
        <v>10.23</v>
      </c>
      <c r="I112" s="137"/>
      <c r="J112" s="138">
        <f>ROUND(I112*H112,2)</f>
        <v>0</v>
      </c>
      <c r="K112" s="134" t="s">
        <v>186</v>
      </c>
      <c r="L112" s="33"/>
      <c r="M112" s="139" t="s">
        <v>19</v>
      </c>
      <c r="N112" s="140" t="s">
        <v>44</v>
      </c>
      <c r="P112" s="141">
        <f>O112*H112</f>
        <v>0</v>
      </c>
      <c r="Q112" s="141">
        <v>0</v>
      </c>
      <c r="R112" s="141">
        <f>Q112*H112</f>
        <v>0</v>
      </c>
      <c r="S112" s="141">
        <v>0.33</v>
      </c>
      <c r="T112" s="142">
        <f>S112*H112</f>
        <v>3.3759000000000001</v>
      </c>
      <c r="AR112" s="143" t="s">
        <v>187</v>
      </c>
      <c r="AT112" s="143" t="s">
        <v>182</v>
      </c>
      <c r="AU112" s="143" t="s">
        <v>83</v>
      </c>
      <c r="AY112" s="18" t="s">
        <v>180</v>
      </c>
      <c r="BE112" s="144">
        <f>IF(N112="základní",J112,0)</f>
        <v>0</v>
      </c>
      <c r="BF112" s="144">
        <f>IF(N112="snížená",J112,0)</f>
        <v>0</v>
      </c>
      <c r="BG112" s="144">
        <f>IF(N112="zákl. přenesená",J112,0)</f>
        <v>0</v>
      </c>
      <c r="BH112" s="144">
        <f>IF(N112="sníž. přenesená",J112,0)</f>
        <v>0</v>
      </c>
      <c r="BI112" s="144">
        <f>IF(N112="nulová",J112,0)</f>
        <v>0</v>
      </c>
      <c r="BJ112" s="18" t="s">
        <v>81</v>
      </c>
      <c r="BK112" s="144">
        <f>ROUND(I112*H112,2)</f>
        <v>0</v>
      </c>
      <c r="BL112" s="18" t="s">
        <v>187</v>
      </c>
      <c r="BM112" s="143" t="s">
        <v>1759</v>
      </c>
    </row>
    <row r="113" spans="2:65" s="1" customFormat="1" ht="39">
      <c r="B113" s="33"/>
      <c r="D113" s="145" t="s">
        <v>189</v>
      </c>
      <c r="F113" s="146" t="s">
        <v>1760</v>
      </c>
      <c r="I113" s="147"/>
      <c r="L113" s="33"/>
      <c r="M113" s="148"/>
      <c r="T113" s="54"/>
      <c r="AT113" s="18" t="s">
        <v>189</v>
      </c>
      <c r="AU113" s="18" t="s">
        <v>83</v>
      </c>
    </row>
    <row r="114" spans="2:65" s="1" customFormat="1" ht="11.25">
      <c r="B114" s="33"/>
      <c r="D114" s="149" t="s">
        <v>191</v>
      </c>
      <c r="F114" s="150" t="s">
        <v>1761</v>
      </c>
      <c r="I114" s="147"/>
      <c r="L114" s="33"/>
      <c r="M114" s="148"/>
      <c r="T114" s="54"/>
      <c r="AT114" s="18" t="s">
        <v>191</v>
      </c>
      <c r="AU114" s="18" t="s">
        <v>83</v>
      </c>
    </row>
    <row r="115" spans="2:65" s="12" customFormat="1" ht="22.5">
      <c r="B115" s="151"/>
      <c r="D115" s="145" t="s">
        <v>193</v>
      </c>
      <c r="E115" s="152" t="s">
        <v>19</v>
      </c>
      <c r="F115" s="153" t="s">
        <v>1762</v>
      </c>
      <c r="H115" s="152" t="s">
        <v>19</v>
      </c>
      <c r="I115" s="154"/>
      <c r="L115" s="151"/>
      <c r="M115" s="155"/>
      <c r="T115" s="156"/>
      <c r="AT115" s="152" t="s">
        <v>193</v>
      </c>
      <c r="AU115" s="152" t="s">
        <v>83</v>
      </c>
      <c r="AV115" s="12" t="s">
        <v>81</v>
      </c>
      <c r="AW115" s="12" t="s">
        <v>35</v>
      </c>
      <c r="AX115" s="12" t="s">
        <v>73</v>
      </c>
      <c r="AY115" s="152" t="s">
        <v>180</v>
      </c>
    </row>
    <row r="116" spans="2:65" s="13" customFormat="1" ht="11.25">
      <c r="B116" s="157"/>
      <c r="D116" s="145" t="s">
        <v>193</v>
      </c>
      <c r="E116" s="158" t="s">
        <v>19</v>
      </c>
      <c r="F116" s="159" t="s">
        <v>1763</v>
      </c>
      <c r="H116" s="160">
        <v>10.23</v>
      </c>
      <c r="I116" s="161"/>
      <c r="L116" s="157"/>
      <c r="M116" s="162"/>
      <c r="T116" s="163"/>
      <c r="AT116" s="158" t="s">
        <v>193</v>
      </c>
      <c r="AU116" s="158" t="s">
        <v>83</v>
      </c>
      <c r="AV116" s="13" t="s">
        <v>83</v>
      </c>
      <c r="AW116" s="13" t="s">
        <v>35</v>
      </c>
      <c r="AX116" s="13" t="s">
        <v>81</v>
      </c>
      <c r="AY116" s="158" t="s">
        <v>180</v>
      </c>
    </row>
    <row r="117" spans="2:65" s="1" customFormat="1" ht="24.2" customHeight="1">
      <c r="B117" s="33"/>
      <c r="C117" s="132" t="s">
        <v>203</v>
      </c>
      <c r="D117" s="132" t="s">
        <v>182</v>
      </c>
      <c r="E117" s="133" t="s">
        <v>1764</v>
      </c>
      <c r="F117" s="134" t="s">
        <v>1765</v>
      </c>
      <c r="G117" s="135" t="s">
        <v>257</v>
      </c>
      <c r="H117" s="136">
        <v>29.620999999999999</v>
      </c>
      <c r="I117" s="137"/>
      <c r="J117" s="138">
        <f>ROUND(I117*H117,2)</f>
        <v>0</v>
      </c>
      <c r="K117" s="134" t="s">
        <v>186</v>
      </c>
      <c r="L117" s="33"/>
      <c r="M117" s="139" t="s">
        <v>19</v>
      </c>
      <c r="N117" s="140" t="s">
        <v>44</v>
      </c>
      <c r="P117" s="141">
        <f>O117*H117</f>
        <v>0</v>
      </c>
      <c r="Q117" s="141">
        <v>0</v>
      </c>
      <c r="R117" s="141">
        <f>Q117*H117</f>
        <v>0</v>
      </c>
      <c r="S117" s="141">
        <v>1.125</v>
      </c>
      <c r="T117" s="142">
        <f>S117*H117</f>
        <v>33.323625</v>
      </c>
      <c r="AR117" s="143" t="s">
        <v>187</v>
      </c>
      <c r="AT117" s="143" t="s">
        <v>182</v>
      </c>
      <c r="AU117" s="143" t="s">
        <v>83</v>
      </c>
      <c r="AY117" s="18" t="s">
        <v>180</v>
      </c>
      <c r="BE117" s="144">
        <f>IF(N117="základní",J117,0)</f>
        <v>0</v>
      </c>
      <c r="BF117" s="144">
        <f>IF(N117="snížená",J117,0)</f>
        <v>0</v>
      </c>
      <c r="BG117" s="144">
        <f>IF(N117="zákl. přenesená",J117,0)</f>
        <v>0</v>
      </c>
      <c r="BH117" s="144">
        <f>IF(N117="sníž. přenesená",J117,0)</f>
        <v>0</v>
      </c>
      <c r="BI117" s="144">
        <f>IF(N117="nulová",J117,0)</f>
        <v>0</v>
      </c>
      <c r="BJ117" s="18" t="s">
        <v>81</v>
      </c>
      <c r="BK117" s="144">
        <f>ROUND(I117*H117,2)</f>
        <v>0</v>
      </c>
      <c r="BL117" s="18" t="s">
        <v>187</v>
      </c>
      <c r="BM117" s="143" t="s">
        <v>1766</v>
      </c>
    </row>
    <row r="118" spans="2:65" s="1" customFormat="1" ht="39">
      <c r="B118" s="33"/>
      <c r="D118" s="145" t="s">
        <v>189</v>
      </c>
      <c r="F118" s="146" t="s">
        <v>1767</v>
      </c>
      <c r="I118" s="147"/>
      <c r="L118" s="33"/>
      <c r="M118" s="148"/>
      <c r="T118" s="54"/>
      <c r="AT118" s="18" t="s">
        <v>189</v>
      </c>
      <c r="AU118" s="18" t="s">
        <v>83</v>
      </c>
    </row>
    <row r="119" spans="2:65" s="1" customFormat="1" ht="11.25">
      <c r="B119" s="33"/>
      <c r="D119" s="149" t="s">
        <v>191</v>
      </c>
      <c r="F119" s="150" t="s">
        <v>1768</v>
      </c>
      <c r="I119" s="147"/>
      <c r="L119" s="33"/>
      <c r="M119" s="148"/>
      <c r="T119" s="54"/>
      <c r="AT119" s="18" t="s">
        <v>191</v>
      </c>
      <c r="AU119" s="18" t="s">
        <v>83</v>
      </c>
    </row>
    <row r="120" spans="2:65" s="12" customFormat="1" ht="22.5">
      <c r="B120" s="151"/>
      <c r="D120" s="145" t="s">
        <v>193</v>
      </c>
      <c r="E120" s="152" t="s">
        <v>19</v>
      </c>
      <c r="F120" s="153" t="s">
        <v>1769</v>
      </c>
      <c r="H120" s="152" t="s">
        <v>19</v>
      </c>
      <c r="I120" s="154"/>
      <c r="L120" s="151"/>
      <c r="M120" s="155"/>
      <c r="T120" s="156"/>
      <c r="AT120" s="152" t="s">
        <v>193</v>
      </c>
      <c r="AU120" s="152" t="s">
        <v>83</v>
      </c>
      <c r="AV120" s="12" t="s">
        <v>81</v>
      </c>
      <c r="AW120" s="12" t="s">
        <v>35</v>
      </c>
      <c r="AX120" s="12" t="s">
        <v>73</v>
      </c>
      <c r="AY120" s="152" t="s">
        <v>180</v>
      </c>
    </row>
    <row r="121" spans="2:65" s="13" customFormat="1" ht="11.25">
      <c r="B121" s="157"/>
      <c r="D121" s="145" t="s">
        <v>193</v>
      </c>
      <c r="E121" s="158" t="s">
        <v>19</v>
      </c>
      <c r="F121" s="159" t="s">
        <v>1770</v>
      </c>
      <c r="H121" s="160">
        <v>29.620999999999999</v>
      </c>
      <c r="I121" s="161"/>
      <c r="L121" s="157"/>
      <c r="M121" s="162"/>
      <c r="T121" s="163"/>
      <c r="AT121" s="158" t="s">
        <v>193</v>
      </c>
      <c r="AU121" s="158" t="s">
        <v>83</v>
      </c>
      <c r="AV121" s="13" t="s">
        <v>83</v>
      </c>
      <c r="AW121" s="13" t="s">
        <v>35</v>
      </c>
      <c r="AX121" s="13" t="s">
        <v>81</v>
      </c>
      <c r="AY121" s="158" t="s">
        <v>180</v>
      </c>
    </row>
    <row r="122" spans="2:65" s="1" customFormat="1" ht="16.5" customHeight="1">
      <c r="B122" s="33"/>
      <c r="C122" s="132" t="s">
        <v>187</v>
      </c>
      <c r="D122" s="132" t="s">
        <v>182</v>
      </c>
      <c r="E122" s="133" t="s">
        <v>1771</v>
      </c>
      <c r="F122" s="134" t="s">
        <v>1772</v>
      </c>
      <c r="G122" s="135" t="s">
        <v>257</v>
      </c>
      <c r="H122" s="136">
        <v>10.23</v>
      </c>
      <c r="I122" s="137"/>
      <c r="J122" s="138">
        <f>ROUND(I122*H122,2)</f>
        <v>0</v>
      </c>
      <c r="K122" s="134" t="s">
        <v>186</v>
      </c>
      <c r="L122" s="33"/>
      <c r="M122" s="139" t="s">
        <v>19</v>
      </c>
      <c r="N122" s="140" t="s">
        <v>44</v>
      </c>
      <c r="P122" s="141">
        <f>O122*H122</f>
        <v>0</v>
      </c>
      <c r="Q122" s="141">
        <v>0</v>
      </c>
      <c r="R122" s="141">
        <f>Q122*H122</f>
        <v>0</v>
      </c>
      <c r="S122" s="141">
        <v>9.8000000000000004E-2</v>
      </c>
      <c r="T122" s="142">
        <f>S122*H122</f>
        <v>1.00254</v>
      </c>
      <c r="AR122" s="143" t="s">
        <v>187</v>
      </c>
      <c r="AT122" s="143" t="s">
        <v>182</v>
      </c>
      <c r="AU122" s="143" t="s">
        <v>83</v>
      </c>
      <c r="AY122" s="18" t="s">
        <v>180</v>
      </c>
      <c r="BE122" s="144">
        <f>IF(N122="základní",J122,0)</f>
        <v>0</v>
      </c>
      <c r="BF122" s="144">
        <f>IF(N122="snížená",J122,0)</f>
        <v>0</v>
      </c>
      <c r="BG122" s="144">
        <f>IF(N122="zákl. přenesená",J122,0)</f>
        <v>0</v>
      </c>
      <c r="BH122" s="144">
        <f>IF(N122="sníž. přenesená",J122,0)</f>
        <v>0</v>
      </c>
      <c r="BI122" s="144">
        <f>IF(N122="nulová",J122,0)</f>
        <v>0</v>
      </c>
      <c r="BJ122" s="18" t="s">
        <v>81</v>
      </c>
      <c r="BK122" s="144">
        <f>ROUND(I122*H122,2)</f>
        <v>0</v>
      </c>
      <c r="BL122" s="18" t="s">
        <v>187</v>
      </c>
      <c r="BM122" s="143" t="s">
        <v>1773</v>
      </c>
    </row>
    <row r="123" spans="2:65" s="1" customFormat="1" ht="29.25">
      <c r="B123" s="33"/>
      <c r="D123" s="145" t="s">
        <v>189</v>
      </c>
      <c r="F123" s="146" t="s">
        <v>1774</v>
      </c>
      <c r="I123" s="147"/>
      <c r="L123" s="33"/>
      <c r="M123" s="148"/>
      <c r="T123" s="54"/>
      <c r="AT123" s="18" t="s">
        <v>189</v>
      </c>
      <c r="AU123" s="18" t="s">
        <v>83</v>
      </c>
    </row>
    <row r="124" spans="2:65" s="1" customFormat="1" ht="11.25">
      <c r="B124" s="33"/>
      <c r="D124" s="149" t="s">
        <v>191</v>
      </c>
      <c r="F124" s="150" t="s">
        <v>1775</v>
      </c>
      <c r="I124" s="147"/>
      <c r="L124" s="33"/>
      <c r="M124" s="148"/>
      <c r="T124" s="54"/>
      <c r="AT124" s="18" t="s">
        <v>191</v>
      </c>
      <c r="AU124" s="18" t="s">
        <v>83</v>
      </c>
    </row>
    <row r="125" spans="2:65" s="12" customFormat="1" ht="22.5">
      <c r="B125" s="151"/>
      <c r="D125" s="145" t="s">
        <v>193</v>
      </c>
      <c r="E125" s="152" t="s">
        <v>19</v>
      </c>
      <c r="F125" s="153" t="s">
        <v>1762</v>
      </c>
      <c r="H125" s="152" t="s">
        <v>19</v>
      </c>
      <c r="I125" s="154"/>
      <c r="L125" s="151"/>
      <c r="M125" s="155"/>
      <c r="T125" s="156"/>
      <c r="AT125" s="152" t="s">
        <v>193</v>
      </c>
      <c r="AU125" s="152" t="s">
        <v>83</v>
      </c>
      <c r="AV125" s="12" t="s">
        <v>81</v>
      </c>
      <c r="AW125" s="12" t="s">
        <v>35</v>
      </c>
      <c r="AX125" s="12" t="s">
        <v>73</v>
      </c>
      <c r="AY125" s="152" t="s">
        <v>180</v>
      </c>
    </row>
    <row r="126" spans="2:65" s="13" customFormat="1" ht="11.25">
      <c r="B126" s="157"/>
      <c r="D126" s="145" t="s">
        <v>193</v>
      </c>
      <c r="E126" s="158" t="s">
        <v>19</v>
      </c>
      <c r="F126" s="159" t="s">
        <v>1763</v>
      </c>
      <c r="H126" s="160">
        <v>10.23</v>
      </c>
      <c r="I126" s="161"/>
      <c r="L126" s="157"/>
      <c r="M126" s="162"/>
      <c r="T126" s="163"/>
      <c r="AT126" s="158" t="s">
        <v>193</v>
      </c>
      <c r="AU126" s="158" t="s">
        <v>83</v>
      </c>
      <c r="AV126" s="13" t="s">
        <v>83</v>
      </c>
      <c r="AW126" s="13" t="s">
        <v>35</v>
      </c>
      <c r="AX126" s="13" t="s">
        <v>81</v>
      </c>
      <c r="AY126" s="158" t="s">
        <v>180</v>
      </c>
    </row>
    <row r="127" spans="2:65" s="1" customFormat="1" ht="16.5" customHeight="1">
      <c r="B127" s="33"/>
      <c r="C127" s="132" t="s">
        <v>216</v>
      </c>
      <c r="D127" s="132" t="s">
        <v>182</v>
      </c>
      <c r="E127" s="133" t="s">
        <v>1776</v>
      </c>
      <c r="F127" s="134" t="s">
        <v>1777</v>
      </c>
      <c r="G127" s="135" t="s">
        <v>257</v>
      </c>
      <c r="H127" s="136">
        <v>47.12</v>
      </c>
      <c r="I127" s="137"/>
      <c r="J127" s="138">
        <f>ROUND(I127*H127,2)</f>
        <v>0</v>
      </c>
      <c r="K127" s="134" t="s">
        <v>186</v>
      </c>
      <c r="L127" s="33"/>
      <c r="M127" s="139" t="s">
        <v>19</v>
      </c>
      <c r="N127" s="140" t="s">
        <v>44</v>
      </c>
      <c r="P127" s="141">
        <f>O127*H127</f>
        <v>0</v>
      </c>
      <c r="Q127" s="141">
        <v>0</v>
      </c>
      <c r="R127" s="141">
        <f>Q127*H127</f>
        <v>0</v>
      </c>
      <c r="S127" s="141">
        <v>0</v>
      </c>
      <c r="T127" s="142">
        <f>S127*H127</f>
        <v>0</v>
      </c>
      <c r="AR127" s="143" t="s">
        <v>187</v>
      </c>
      <c r="AT127" s="143" t="s">
        <v>182</v>
      </c>
      <c r="AU127" s="143" t="s">
        <v>83</v>
      </c>
      <c r="AY127" s="18" t="s">
        <v>180</v>
      </c>
      <c r="BE127" s="144">
        <f>IF(N127="základní",J127,0)</f>
        <v>0</v>
      </c>
      <c r="BF127" s="144">
        <f>IF(N127="snížená",J127,0)</f>
        <v>0</v>
      </c>
      <c r="BG127" s="144">
        <f>IF(N127="zákl. přenesená",J127,0)</f>
        <v>0</v>
      </c>
      <c r="BH127" s="144">
        <f>IF(N127="sníž. přenesená",J127,0)</f>
        <v>0</v>
      </c>
      <c r="BI127" s="144">
        <f>IF(N127="nulová",J127,0)</f>
        <v>0</v>
      </c>
      <c r="BJ127" s="18" t="s">
        <v>81</v>
      </c>
      <c r="BK127" s="144">
        <f>ROUND(I127*H127,2)</f>
        <v>0</v>
      </c>
      <c r="BL127" s="18" t="s">
        <v>187</v>
      </c>
      <c r="BM127" s="143" t="s">
        <v>1778</v>
      </c>
    </row>
    <row r="128" spans="2:65" s="1" customFormat="1" ht="11.25">
      <c r="B128" s="33"/>
      <c r="D128" s="145" t="s">
        <v>189</v>
      </c>
      <c r="F128" s="146" t="s">
        <v>1779</v>
      </c>
      <c r="I128" s="147"/>
      <c r="L128" s="33"/>
      <c r="M128" s="148"/>
      <c r="T128" s="54"/>
      <c r="AT128" s="18" t="s">
        <v>189</v>
      </c>
      <c r="AU128" s="18" t="s">
        <v>83</v>
      </c>
    </row>
    <row r="129" spans="2:65" s="1" customFormat="1" ht="11.25">
      <c r="B129" s="33"/>
      <c r="D129" s="149" t="s">
        <v>191</v>
      </c>
      <c r="F129" s="150" t="s">
        <v>1780</v>
      </c>
      <c r="I129" s="147"/>
      <c r="L129" s="33"/>
      <c r="M129" s="148"/>
      <c r="T129" s="54"/>
      <c r="AT129" s="18" t="s">
        <v>191</v>
      </c>
      <c r="AU129" s="18" t="s">
        <v>83</v>
      </c>
    </row>
    <row r="130" spans="2:65" s="12" customFormat="1" ht="11.25">
      <c r="B130" s="151"/>
      <c r="D130" s="145" t="s">
        <v>193</v>
      </c>
      <c r="E130" s="152" t="s">
        <v>19</v>
      </c>
      <c r="F130" s="153" t="s">
        <v>1781</v>
      </c>
      <c r="H130" s="152" t="s">
        <v>19</v>
      </c>
      <c r="I130" s="154"/>
      <c r="L130" s="151"/>
      <c r="M130" s="155"/>
      <c r="T130" s="156"/>
      <c r="AT130" s="152" t="s">
        <v>193</v>
      </c>
      <c r="AU130" s="152" t="s">
        <v>83</v>
      </c>
      <c r="AV130" s="12" t="s">
        <v>81</v>
      </c>
      <c r="AW130" s="12" t="s">
        <v>35</v>
      </c>
      <c r="AX130" s="12" t="s">
        <v>73</v>
      </c>
      <c r="AY130" s="152" t="s">
        <v>180</v>
      </c>
    </row>
    <row r="131" spans="2:65" s="13" customFormat="1" ht="11.25">
      <c r="B131" s="157"/>
      <c r="D131" s="145" t="s">
        <v>193</v>
      </c>
      <c r="E131" s="158" t="s">
        <v>19</v>
      </c>
      <c r="F131" s="159" t="s">
        <v>1782</v>
      </c>
      <c r="H131" s="160">
        <v>47.12</v>
      </c>
      <c r="I131" s="161"/>
      <c r="L131" s="157"/>
      <c r="M131" s="162"/>
      <c r="T131" s="163"/>
      <c r="AT131" s="158" t="s">
        <v>193</v>
      </c>
      <c r="AU131" s="158" t="s">
        <v>83</v>
      </c>
      <c r="AV131" s="13" t="s">
        <v>83</v>
      </c>
      <c r="AW131" s="13" t="s">
        <v>35</v>
      </c>
      <c r="AX131" s="13" t="s">
        <v>81</v>
      </c>
      <c r="AY131" s="158" t="s">
        <v>180</v>
      </c>
    </row>
    <row r="132" spans="2:65" s="1" customFormat="1" ht="24.2" customHeight="1">
      <c r="B132" s="33"/>
      <c r="C132" s="132" t="s">
        <v>222</v>
      </c>
      <c r="D132" s="132" t="s">
        <v>182</v>
      </c>
      <c r="E132" s="133" t="s">
        <v>196</v>
      </c>
      <c r="F132" s="134" t="s">
        <v>197</v>
      </c>
      <c r="G132" s="135" t="s">
        <v>185</v>
      </c>
      <c r="H132" s="136">
        <v>7.0679999999999996</v>
      </c>
      <c r="I132" s="137"/>
      <c r="J132" s="138">
        <f>ROUND(I132*H132,2)</f>
        <v>0</v>
      </c>
      <c r="K132" s="134" t="s">
        <v>186</v>
      </c>
      <c r="L132" s="33"/>
      <c r="M132" s="139" t="s">
        <v>19</v>
      </c>
      <c r="N132" s="140" t="s">
        <v>44</v>
      </c>
      <c r="P132" s="141">
        <f>O132*H132</f>
        <v>0</v>
      </c>
      <c r="Q132" s="141">
        <v>0</v>
      </c>
      <c r="R132" s="141">
        <f>Q132*H132</f>
        <v>0</v>
      </c>
      <c r="S132" s="141">
        <v>0</v>
      </c>
      <c r="T132" s="142">
        <f>S132*H132</f>
        <v>0</v>
      </c>
      <c r="AR132" s="143" t="s">
        <v>187</v>
      </c>
      <c r="AT132" s="143" t="s">
        <v>182</v>
      </c>
      <c r="AU132" s="143" t="s">
        <v>83</v>
      </c>
      <c r="AY132" s="18" t="s">
        <v>180</v>
      </c>
      <c r="BE132" s="144">
        <f>IF(N132="základní",J132,0)</f>
        <v>0</v>
      </c>
      <c r="BF132" s="144">
        <f>IF(N132="snížená",J132,0)</f>
        <v>0</v>
      </c>
      <c r="BG132" s="144">
        <f>IF(N132="zákl. přenesená",J132,0)</f>
        <v>0</v>
      </c>
      <c r="BH132" s="144">
        <f>IF(N132="sníž. přenesená",J132,0)</f>
        <v>0</v>
      </c>
      <c r="BI132" s="144">
        <f>IF(N132="nulová",J132,0)</f>
        <v>0</v>
      </c>
      <c r="BJ132" s="18" t="s">
        <v>81</v>
      </c>
      <c r="BK132" s="144">
        <f>ROUND(I132*H132,2)</f>
        <v>0</v>
      </c>
      <c r="BL132" s="18" t="s">
        <v>187</v>
      </c>
      <c r="BM132" s="143" t="s">
        <v>1783</v>
      </c>
    </row>
    <row r="133" spans="2:65" s="1" customFormat="1" ht="19.5">
      <c r="B133" s="33"/>
      <c r="D133" s="145" t="s">
        <v>189</v>
      </c>
      <c r="F133" s="146" t="s">
        <v>199</v>
      </c>
      <c r="I133" s="147"/>
      <c r="L133" s="33"/>
      <c r="M133" s="148"/>
      <c r="T133" s="54"/>
      <c r="AT133" s="18" t="s">
        <v>189</v>
      </c>
      <c r="AU133" s="18" t="s">
        <v>83</v>
      </c>
    </row>
    <row r="134" spans="2:65" s="1" customFormat="1" ht="11.25">
      <c r="B134" s="33"/>
      <c r="D134" s="149" t="s">
        <v>191</v>
      </c>
      <c r="F134" s="150" t="s">
        <v>200</v>
      </c>
      <c r="I134" s="147"/>
      <c r="L134" s="33"/>
      <c r="M134" s="148"/>
      <c r="T134" s="54"/>
      <c r="AT134" s="18" t="s">
        <v>191</v>
      </c>
      <c r="AU134" s="18" t="s">
        <v>83</v>
      </c>
    </row>
    <row r="135" spans="2:65" s="12" customFormat="1" ht="11.25">
      <c r="B135" s="151"/>
      <c r="D135" s="145" t="s">
        <v>193</v>
      </c>
      <c r="E135" s="152" t="s">
        <v>19</v>
      </c>
      <c r="F135" s="153" t="s">
        <v>1781</v>
      </c>
      <c r="H135" s="152" t="s">
        <v>19</v>
      </c>
      <c r="I135" s="154"/>
      <c r="L135" s="151"/>
      <c r="M135" s="155"/>
      <c r="T135" s="156"/>
      <c r="AT135" s="152" t="s">
        <v>193</v>
      </c>
      <c r="AU135" s="152" t="s">
        <v>83</v>
      </c>
      <c r="AV135" s="12" t="s">
        <v>81</v>
      </c>
      <c r="AW135" s="12" t="s">
        <v>35</v>
      </c>
      <c r="AX135" s="12" t="s">
        <v>73</v>
      </c>
      <c r="AY135" s="152" t="s">
        <v>180</v>
      </c>
    </row>
    <row r="136" spans="2:65" s="13" customFormat="1" ht="11.25">
      <c r="B136" s="157"/>
      <c r="D136" s="145" t="s">
        <v>193</v>
      </c>
      <c r="E136" s="158" t="s">
        <v>19</v>
      </c>
      <c r="F136" s="159" t="s">
        <v>1784</v>
      </c>
      <c r="H136" s="160">
        <v>7.0679999999999996</v>
      </c>
      <c r="I136" s="161"/>
      <c r="L136" s="157"/>
      <c r="M136" s="162"/>
      <c r="T136" s="163"/>
      <c r="AT136" s="158" t="s">
        <v>193</v>
      </c>
      <c r="AU136" s="158" t="s">
        <v>83</v>
      </c>
      <c r="AV136" s="13" t="s">
        <v>83</v>
      </c>
      <c r="AW136" s="13" t="s">
        <v>35</v>
      </c>
      <c r="AX136" s="13" t="s">
        <v>81</v>
      </c>
      <c r="AY136" s="158" t="s">
        <v>180</v>
      </c>
    </row>
    <row r="137" spans="2:65" s="1" customFormat="1" ht="33" customHeight="1">
      <c r="B137" s="33"/>
      <c r="C137" s="132" t="s">
        <v>230</v>
      </c>
      <c r="D137" s="132" t="s">
        <v>182</v>
      </c>
      <c r="E137" s="133" t="s">
        <v>1785</v>
      </c>
      <c r="F137" s="134" t="s">
        <v>1786</v>
      </c>
      <c r="G137" s="135" t="s">
        <v>185</v>
      </c>
      <c r="H137" s="136">
        <v>9.1560000000000006</v>
      </c>
      <c r="I137" s="137"/>
      <c r="J137" s="138">
        <f>ROUND(I137*H137,2)</f>
        <v>0</v>
      </c>
      <c r="K137" s="134" t="s">
        <v>186</v>
      </c>
      <c r="L137" s="33"/>
      <c r="M137" s="139" t="s">
        <v>19</v>
      </c>
      <c r="N137" s="140" t="s">
        <v>44</v>
      </c>
      <c r="P137" s="141">
        <f>O137*H137</f>
        <v>0</v>
      </c>
      <c r="Q137" s="141">
        <v>0</v>
      </c>
      <c r="R137" s="141">
        <f>Q137*H137</f>
        <v>0</v>
      </c>
      <c r="S137" s="141">
        <v>0</v>
      </c>
      <c r="T137" s="142">
        <f>S137*H137</f>
        <v>0</v>
      </c>
      <c r="AR137" s="143" t="s">
        <v>187</v>
      </c>
      <c r="AT137" s="143" t="s">
        <v>182</v>
      </c>
      <c r="AU137" s="143" t="s">
        <v>83</v>
      </c>
      <c r="AY137" s="18" t="s">
        <v>180</v>
      </c>
      <c r="BE137" s="144">
        <f>IF(N137="základní",J137,0)</f>
        <v>0</v>
      </c>
      <c r="BF137" s="144">
        <f>IF(N137="snížená",J137,0)</f>
        <v>0</v>
      </c>
      <c r="BG137" s="144">
        <f>IF(N137="zákl. přenesená",J137,0)</f>
        <v>0</v>
      </c>
      <c r="BH137" s="144">
        <f>IF(N137="sníž. přenesená",J137,0)</f>
        <v>0</v>
      </c>
      <c r="BI137" s="144">
        <f>IF(N137="nulová",J137,0)</f>
        <v>0</v>
      </c>
      <c r="BJ137" s="18" t="s">
        <v>81</v>
      </c>
      <c r="BK137" s="144">
        <f>ROUND(I137*H137,2)</f>
        <v>0</v>
      </c>
      <c r="BL137" s="18" t="s">
        <v>187</v>
      </c>
      <c r="BM137" s="143" t="s">
        <v>1787</v>
      </c>
    </row>
    <row r="138" spans="2:65" s="1" customFormat="1" ht="29.25">
      <c r="B138" s="33"/>
      <c r="D138" s="145" t="s">
        <v>189</v>
      </c>
      <c r="F138" s="146" t="s">
        <v>1788</v>
      </c>
      <c r="I138" s="147"/>
      <c r="L138" s="33"/>
      <c r="M138" s="148"/>
      <c r="T138" s="54"/>
      <c r="AT138" s="18" t="s">
        <v>189</v>
      </c>
      <c r="AU138" s="18" t="s">
        <v>83</v>
      </c>
    </row>
    <row r="139" spans="2:65" s="1" customFormat="1" ht="11.25">
      <c r="B139" s="33"/>
      <c r="D139" s="149" t="s">
        <v>191</v>
      </c>
      <c r="F139" s="150" t="s">
        <v>1789</v>
      </c>
      <c r="I139" s="147"/>
      <c r="L139" s="33"/>
      <c r="M139" s="148"/>
      <c r="T139" s="54"/>
      <c r="AT139" s="18" t="s">
        <v>191</v>
      </c>
      <c r="AU139" s="18" t="s">
        <v>83</v>
      </c>
    </row>
    <row r="140" spans="2:65" s="12" customFormat="1" ht="11.25">
      <c r="B140" s="151"/>
      <c r="D140" s="145" t="s">
        <v>193</v>
      </c>
      <c r="E140" s="152" t="s">
        <v>19</v>
      </c>
      <c r="F140" s="153" t="s">
        <v>1781</v>
      </c>
      <c r="H140" s="152" t="s">
        <v>19</v>
      </c>
      <c r="I140" s="154"/>
      <c r="L140" s="151"/>
      <c r="M140" s="155"/>
      <c r="T140" s="156"/>
      <c r="AT140" s="152" t="s">
        <v>193</v>
      </c>
      <c r="AU140" s="152" t="s">
        <v>83</v>
      </c>
      <c r="AV140" s="12" t="s">
        <v>81</v>
      </c>
      <c r="AW140" s="12" t="s">
        <v>35</v>
      </c>
      <c r="AX140" s="12" t="s">
        <v>73</v>
      </c>
      <c r="AY140" s="152" t="s">
        <v>180</v>
      </c>
    </row>
    <row r="141" spans="2:65" s="13" customFormat="1" ht="22.5">
      <c r="B141" s="157"/>
      <c r="D141" s="145" t="s">
        <v>193</v>
      </c>
      <c r="E141" s="158" t="s">
        <v>19</v>
      </c>
      <c r="F141" s="159" t="s">
        <v>1790</v>
      </c>
      <c r="H141" s="160">
        <v>9.1560000000000006</v>
      </c>
      <c r="I141" s="161"/>
      <c r="L141" s="157"/>
      <c r="M141" s="162"/>
      <c r="T141" s="163"/>
      <c r="AT141" s="158" t="s">
        <v>193</v>
      </c>
      <c r="AU141" s="158" t="s">
        <v>83</v>
      </c>
      <c r="AV141" s="13" t="s">
        <v>83</v>
      </c>
      <c r="AW141" s="13" t="s">
        <v>35</v>
      </c>
      <c r="AX141" s="13" t="s">
        <v>81</v>
      </c>
      <c r="AY141" s="158" t="s">
        <v>180</v>
      </c>
    </row>
    <row r="142" spans="2:65" s="1" customFormat="1" ht="24.2" customHeight="1">
      <c r="B142" s="33"/>
      <c r="C142" s="132" t="s">
        <v>238</v>
      </c>
      <c r="D142" s="132" t="s">
        <v>182</v>
      </c>
      <c r="E142" s="133" t="s">
        <v>1090</v>
      </c>
      <c r="F142" s="134" t="s">
        <v>1091</v>
      </c>
      <c r="G142" s="135" t="s">
        <v>346</v>
      </c>
      <c r="H142" s="136">
        <v>40</v>
      </c>
      <c r="I142" s="137"/>
      <c r="J142" s="138">
        <f>ROUND(I142*H142,2)</f>
        <v>0</v>
      </c>
      <c r="K142" s="134" t="s">
        <v>186</v>
      </c>
      <c r="L142" s="33"/>
      <c r="M142" s="139" t="s">
        <v>19</v>
      </c>
      <c r="N142" s="140" t="s">
        <v>44</v>
      </c>
      <c r="P142" s="141">
        <f>O142*H142</f>
        <v>0</v>
      </c>
      <c r="Q142" s="141">
        <v>1.7149999999999999E-2</v>
      </c>
      <c r="R142" s="141">
        <f>Q142*H142</f>
        <v>0.68599999999999994</v>
      </c>
      <c r="S142" s="141">
        <v>0</v>
      </c>
      <c r="T142" s="142">
        <f>S142*H142</f>
        <v>0</v>
      </c>
      <c r="AR142" s="143" t="s">
        <v>187</v>
      </c>
      <c r="AT142" s="143" t="s">
        <v>182</v>
      </c>
      <c r="AU142" s="143" t="s">
        <v>83</v>
      </c>
      <c r="AY142" s="18" t="s">
        <v>180</v>
      </c>
      <c r="BE142" s="144">
        <f>IF(N142="základní",J142,0)</f>
        <v>0</v>
      </c>
      <c r="BF142" s="144">
        <f>IF(N142="snížená",J142,0)</f>
        <v>0</v>
      </c>
      <c r="BG142" s="144">
        <f>IF(N142="zákl. přenesená",J142,0)</f>
        <v>0</v>
      </c>
      <c r="BH142" s="144">
        <f>IF(N142="sníž. přenesená",J142,0)</f>
        <v>0</v>
      </c>
      <c r="BI142" s="144">
        <f>IF(N142="nulová",J142,0)</f>
        <v>0</v>
      </c>
      <c r="BJ142" s="18" t="s">
        <v>81</v>
      </c>
      <c r="BK142" s="144">
        <f>ROUND(I142*H142,2)</f>
        <v>0</v>
      </c>
      <c r="BL142" s="18" t="s">
        <v>187</v>
      </c>
      <c r="BM142" s="143" t="s">
        <v>1791</v>
      </c>
    </row>
    <row r="143" spans="2:65" s="1" customFormat="1" ht="19.5">
      <c r="B143" s="33"/>
      <c r="D143" s="145" t="s">
        <v>189</v>
      </c>
      <c r="F143" s="146" t="s">
        <v>1093</v>
      </c>
      <c r="I143" s="147"/>
      <c r="L143" s="33"/>
      <c r="M143" s="148"/>
      <c r="T143" s="54"/>
      <c r="AT143" s="18" t="s">
        <v>189</v>
      </c>
      <c r="AU143" s="18" t="s">
        <v>83</v>
      </c>
    </row>
    <row r="144" spans="2:65" s="1" customFormat="1" ht="11.25">
      <c r="B144" s="33"/>
      <c r="D144" s="149" t="s">
        <v>191</v>
      </c>
      <c r="F144" s="150" t="s">
        <v>1094</v>
      </c>
      <c r="I144" s="147"/>
      <c r="L144" s="33"/>
      <c r="M144" s="148"/>
      <c r="T144" s="54"/>
      <c r="AT144" s="18" t="s">
        <v>191</v>
      </c>
      <c r="AU144" s="18" t="s">
        <v>83</v>
      </c>
    </row>
    <row r="145" spans="2:65" s="12" customFormat="1" ht="11.25">
      <c r="B145" s="151"/>
      <c r="D145" s="145" t="s">
        <v>193</v>
      </c>
      <c r="E145" s="152" t="s">
        <v>19</v>
      </c>
      <c r="F145" s="153" t="s">
        <v>1792</v>
      </c>
      <c r="H145" s="152" t="s">
        <v>19</v>
      </c>
      <c r="I145" s="154"/>
      <c r="L145" s="151"/>
      <c r="M145" s="155"/>
      <c r="T145" s="156"/>
      <c r="AT145" s="152" t="s">
        <v>193</v>
      </c>
      <c r="AU145" s="152" t="s">
        <v>83</v>
      </c>
      <c r="AV145" s="12" t="s">
        <v>81</v>
      </c>
      <c r="AW145" s="12" t="s">
        <v>35</v>
      </c>
      <c r="AX145" s="12" t="s">
        <v>73</v>
      </c>
      <c r="AY145" s="152" t="s">
        <v>180</v>
      </c>
    </row>
    <row r="146" spans="2:65" s="13" customFormat="1" ht="11.25">
      <c r="B146" s="157"/>
      <c r="D146" s="145" t="s">
        <v>193</v>
      </c>
      <c r="E146" s="158" t="s">
        <v>19</v>
      </c>
      <c r="F146" s="159" t="s">
        <v>538</v>
      </c>
      <c r="H146" s="160">
        <v>40</v>
      </c>
      <c r="I146" s="161"/>
      <c r="L146" s="157"/>
      <c r="M146" s="162"/>
      <c r="T146" s="163"/>
      <c r="AT146" s="158" t="s">
        <v>193</v>
      </c>
      <c r="AU146" s="158" t="s">
        <v>83</v>
      </c>
      <c r="AV146" s="13" t="s">
        <v>83</v>
      </c>
      <c r="AW146" s="13" t="s">
        <v>35</v>
      </c>
      <c r="AX146" s="13" t="s">
        <v>81</v>
      </c>
      <c r="AY146" s="158" t="s">
        <v>180</v>
      </c>
    </row>
    <row r="147" spans="2:65" s="1" customFormat="1" ht="24.2" customHeight="1">
      <c r="B147" s="33"/>
      <c r="C147" s="132" t="s">
        <v>245</v>
      </c>
      <c r="D147" s="132" t="s">
        <v>182</v>
      </c>
      <c r="E147" s="133" t="s">
        <v>1793</v>
      </c>
      <c r="F147" s="134" t="s">
        <v>1091</v>
      </c>
      <c r="G147" s="135" t="s">
        <v>346</v>
      </c>
      <c r="H147" s="136">
        <v>166</v>
      </c>
      <c r="I147" s="137"/>
      <c r="J147" s="138">
        <f>ROUND(I147*H147,2)</f>
        <v>0</v>
      </c>
      <c r="K147" s="134" t="s">
        <v>19</v>
      </c>
      <c r="L147" s="33"/>
      <c r="M147" s="139" t="s">
        <v>19</v>
      </c>
      <c r="N147" s="140" t="s">
        <v>44</v>
      </c>
      <c r="P147" s="141">
        <f>O147*H147</f>
        <v>0</v>
      </c>
      <c r="Q147" s="141">
        <v>1.7149999999999999E-2</v>
      </c>
      <c r="R147" s="141">
        <f>Q147*H147</f>
        <v>2.8468999999999998</v>
      </c>
      <c r="S147" s="141">
        <v>0</v>
      </c>
      <c r="T147" s="142">
        <f>S147*H147</f>
        <v>0</v>
      </c>
      <c r="AR147" s="143" t="s">
        <v>187</v>
      </c>
      <c r="AT147" s="143" t="s">
        <v>182</v>
      </c>
      <c r="AU147" s="143" t="s">
        <v>83</v>
      </c>
      <c r="AY147" s="18" t="s">
        <v>180</v>
      </c>
      <c r="BE147" s="144">
        <f>IF(N147="základní",J147,0)</f>
        <v>0</v>
      </c>
      <c r="BF147" s="144">
        <f>IF(N147="snížená",J147,0)</f>
        <v>0</v>
      </c>
      <c r="BG147" s="144">
        <f>IF(N147="zákl. přenesená",J147,0)</f>
        <v>0</v>
      </c>
      <c r="BH147" s="144">
        <f>IF(N147="sníž. přenesená",J147,0)</f>
        <v>0</v>
      </c>
      <c r="BI147" s="144">
        <f>IF(N147="nulová",J147,0)</f>
        <v>0</v>
      </c>
      <c r="BJ147" s="18" t="s">
        <v>81</v>
      </c>
      <c r="BK147" s="144">
        <f>ROUND(I147*H147,2)</f>
        <v>0</v>
      </c>
      <c r="BL147" s="18" t="s">
        <v>187</v>
      </c>
      <c r="BM147" s="143" t="s">
        <v>1794</v>
      </c>
    </row>
    <row r="148" spans="2:65" s="1" customFormat="1" ht="19.5">
      <c r="B148" s="33"/>
      <c r="D148" s="145" t="s">
        <v>189</v>
      </c>
      <c r="F148" s="146" t="s">
        <v>1795</v>
      </c>
      <c r="I148" s="147"/>
      <c r="L148" s="33"/>
      <c r="M148" s="148"/>
      <c r="T148" s="54"/>
      <c r="AT148" s="18" t="s">
        <v>189</v>
      </c>
      <c r="AU148" s="18" t="s">
        <v>83</v>
      </c>
    </row>
    <row r="149" spans="2:65" s="12" customFormat="1" ht="11.25">
      <c r="B149" s="151"/>
      <c r="D149" s="145" t="s">
        <v>193</v>
      </c>
      <c r="E149" s="152" t="s">
        <v>19</v>
      </c>
      <c r="F149" s="153" t="s">
        <v>1796</v>
      </c>
      <c r="H149" s="152" t="s">
        <v>19</v>
      </c>
      <c r="I149" s="154"/>
      <c r="L149" s="151"/>
      <c r="M149" s="155"/>
      <c r="T149" s="156"/>
      <c r="AT149" s="152" t="s">
        <v>193</v>
      </c>
      <c r="AU149" s="152" t="s">
        <v>83</v>
      </c>
      <c r="AV149" s="12" t="s">
        <v>81</v>
      </c>
      <c r="AW149" s="12" t="s">
        <v>35</v>
      </c>
      <c r="AX149" s="12" t="s">
        <v>73</v>
      </c>
      <c r="AY149" s="152" t="s">
        <v>180</v>
      </c>
    </row>
    <row r="150" spans="2:65" s="13" customFormat="1" ht="11.25">
      <c r="B150" s="157"/>
      <c r="D150" s="145" t="s">
        <v>193</v>
      </c>
      <c r="E150" s="158" t="s">
        <v>19</v>
      </c>
      <c r="F150" s="159" t="s">
        <v>1633</v>
      </c>
      <c r="H150" s="160">
        <v>166</v>
      </c>
      <c r="I150" s="161"/>
      <c r="L150" s="157"/>
      <c r="M150" s="162"/>
      <c r="T150" s="163"/>
      <c r="AT150" s="158" t="s">
        <v>193</v>
      </c>
      <c r="AU150" s="158" t="s">
        <v>83</v>
      </c>
      <c r="AV150" s="13" t="s">
        <v>83</v>
      </c>
      <c r="AW150" s="13" t="s">
        <v>35</v>
      </c>
      <c r="AX150" s="13" t="s">
        <v>81</v>
      </c>
      <c r="AY150" s="158" t="s">
        <v>180</v>
      </c>
    </row>
    <row r="151" spans="2:65" s="1" customFormat="1" ht="37.9" customHeight="1">
      <c r="B151" s="33"/>
      <c r="C151" s="132" t="s">
        <v>254</v>
      </c>
      <c r="D151" s="132" t="s">
        <v>182</v>
      </c>
      <c r="E151" s="133" t="s">
        <v>204</v>
      </c>
      <c r="F151" s="134" t="s">
        <v>205</v>
      </c>
      <c r="G151" s="135" t="s">
        <v>185</v>
      </c>
      <c r="H151" s="136">
        <v>25.648</v>
      </c>
      <c r="I151" s="137"/>
      <c r="J151" s="138">
        <f>ROUND(I151*H151,2)</f>
        <v>0</v>
      </c>
      <c r="K151" s="134" t="s">
        <v>186</v>
      </c>
      <c r="L151" s="33"/>
      <c r="M151" s="139" t="s">
        <v>19</v>
      </c>
      <c r="N151" s="140" t="s">
        <v>44</v>
      </c>
      <c r="P151" s="141">
        <f>O151*H151</f>
        <v>0</v>
      </c>
      <c r="Q151" s="141">
        <v>0</v>
      </c>
      <c r="R151" s="141">
        <f>Q151*H151</f>
        <v>0</v>
      </c>
      <c r="S151" s="141">
        <v>0</v>
      </c>
      <c r="T151" s="142">
        <f>S151*H151</f>
        <v>0</v>
      </c>
      <c r="AR151" s="143" t="s">
        <v>187</v>
      </c>
      <c r="AT151" s="143" t="s">
        <v>182</v>
      </c>
      <c r="AU151" s="143" t="s">
        <v>83</v>
      </c>
      <c r="AY151" s="18" t="s">
        <v>180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187</v>
      </c>
      <c r="BM151" s="143" t="s">
        <v>1797</v>
      </c>
    </row>
    <row r="152" spans="2:65" s="1" customFormat="1" ht="39">
      <c r="B152" s="33"/>
      <c r="D152" s="145" t="s">
        <v>189</v>
      </c>
      <c r="F152" s="146" t="s">
        <v>207</v>
      </c>
      <c r="I152" s="147"/>
      <c r="L152" s="33"/>
      <c r="M152" s="148"/>
      <c r="T152" s="54"/>
      <c r="AT152" s="18" t="s">
        <v>189</v>
      </c>
      <c r="AU152" s="18" t="s">
        <v>83</v>
      </c>
    </row>
    <row r="153" spans="2:65" s="1" customFormat="1" ht="11.25">
      <c r="B153" s="33"/>
      <c r="D153" s="149" t="s">
        <v>191</v>
      </c>
      <c r="F153" s="150" t="s">
        <v>208</v>
      </c>
      <c r="I153" s="147"/>
      <c r="L153" s="33"/>
      <c r="M153" s="148"/>
      <c r="T153" s="54"/>
      <c r="AT153" s="18" t="s">
        <v>191</v>
      </c>
      <c r="AU153" s="18" t="s">
        <v>83</v>
      </c>
    </row>
    <row r="154" spans="2:65" s="13" customFormat="1" ht="11.25">
      <c r="B154" s="157"/>
      <c r="D154" s="145" t="s">
        <v>193</v>
      </c>
      <c r="E154" s="158" t="s">
        <v>19</v>
      </c>
      <c r="F154" s="159" t="s">
        <v>1798</v>
      </c>
      <c r="H154" s="160">
        <v>25.648</v>
      </c>
      <c r="I154" s="161"/>
      <c r="L154" s="157"/>
      <c r="M154" s="162"/>
      <c r="T154" s="163"/>
      <c r="AT154" s="158" t="s">
        <v>193</v>
      </c>
      <c r="AU154" s="158" t="s">
        <v>83</v>
      </c>
      <c r="AV154" s="13" t="s">
        <v>83</v>
      </c>
      <c r="AW154" s="13" t="s">
        <v>35</v>
      </c>
      <c r="AX154" s="13" t="s">
        <v>81</v>
      </c>
      <c r="AY154" s="158" t="s">
        <v>180</v>
      </c>
    </row>
    <row r="155" spans="2:65" s="1" customFormat="1" ht="37.9" customHeight="1">
      <c r="B155" s="33"/>
      <c r="C155" s="132" t="s">
        <v>265</v>
      </c>
      <c r="D155" s="132" t="s">
        <v>182</v>
      </c>
      <c r="E155" s="133" t="s">
        <v>210</v>
      </c>
      <c r="F155" s="134" t="s">
        <v>211</v>
      </c>
      <c r="G155" s="135" t="s">
        <v>185</v>
      </c>
      <c r="H155" s="136">
        <v>230.83199999999999</v>
      </c>
      <c r="I155" s="137"/>
      <c r="J155" s="138">
        <f>ROUND(I155*H155,2)</f>
        <v>0</v>
      </c>
      <c r="K155" s="134" t="s">
        <v>186</v>
      </c>
      <c r="L155" s="33"/>
      <c r="M155" s="139" t="s">
        <v>19</v>
      </c>
      <c r="N155" s="140" t="s">
        <v>44</v>
      </c>
      <c r="P155" s="141">
        <f>O155*H155</f>
        <v>0</v>
      </c>
      <c r="Q155" s="141">
        <v>0</v>
      </c>
      <c r="R155" s="141">
        <f>Q155*H155</f>
        <v>0</v>
      </c>
      <c r="S155" s="141">
        <v>0</v>
      </c>
      <c r="T155" s="142">
        <f>S155*H155</f>
        <v>0</v>
      </c>
      <c r="AR155" s="143" t="s">
        <v>187</v>
      </c>
      <c r="AT155" s="143" t="s">
        <v>182</v>
      </c>
      <c r="AU155" s="143" t="s">
        <v>83</v>
      </c>
      <c r="AY155" s="18" t="s">
        <v>180</v>
      </c>
      <c r="BE155" s="144">
        <f>IF(N155="základní",J155,0)</f>
        <v>0</v>
      </c>
      <c r="BF155" s="144">
        <f>IF(N155="snížená",J155,0)</f>
        <v>0</v>
      </c>
      <c r="BG155" s="144">
        <f>IF(N155="zákl. přenesená",J155,0)</f>
        <v>0</v>
      </c>
      <c r="BH155" s="144">
        <f>IF(N155="sníž. přenesená",J155,0)</f>
        <v>0</v>
      </c>
      <c r="BI155" s="144">
        <f>IF(N155="nulová",J155,0)</f>
        <v>0</v>
      </c>
      <c r="BJ155" s="18" t="s">
        <v>81</v>
      </c>
      <c r="BK155" s="144">
        <f>ROUND(I155*H155,2)</f>
        <v>0</v>
      </c>
      <c r="BL155" s="18" t="s">
        <v>187</v>
      </c>
      <c r="BM155" s="143" t="s">
        <v>1799</v>
      </c>
    </row>
    <row r="156" spans="2:65" s="1" customFormat="1" ht="48.75">
      <c r="B156" s="33"/>
      <c r="D156" s="145" t="s">
        <v>189</v>
      </c>
      <c r="F156" s="146" t="s">
        <v>213</v>
      </c>
      <c r="I156" s="147"/>
      <c r="L156" s="33"/>
      <c r="M156" s="148"/>
      <c r="T156" s="54"/>
      <c r="AT156" s="18" t="s">
        <v>189</v>
      </c>
      <c r="AU156" s="18" t="s">
        <v>83</v>
      </c>
    </row>
    <row r="157" spans="2:65" s="1" customFormat="1" ht="11.25">
      <c r="B157" s="33"/>
      <c r="D157" s="149" t="s">
        <v>191</v>
      </c>
      <c r="F157" s="150" t="s">
        <v>214</v>
      </c>
      <c r="I157" s="147"/>
      <c r="L157" s="33"/>
      <c r="M157" s="148"/>
      <c r="T157" s="54"/>
      <c r="AT157" s="18" t="s">
        <v>191</v>
      </c>
      <c r="AU157" s="18" t="s">
        <v>83</v>
      </c>
    </row>
    <row r="158" spans="2:65" s="13" customFormat="1" ht="11.25">
      <c r="B158" s="157"/>
      <c r="D158" s="145" t="s">
        <v>193</v>
      </c>
      <c r="F158" s="159" t="s">
        <v>1800</v>
      </c>
      <c r="H158" s="160">
        <v>230.83199999999999</v>
      </c>
      <c r="I158" s="161"/>
      <c r="L158" s="157"/>
      <c r="M158" s="162"/>
      <c r="T158" s="163"/>
      <c r="AT158" s="158" t="s">
        <v>193</v>
      </c>
      <c r="AU158" s="158" t="s">
        <v>83</v>
      </c>
      <c r="AV158" s="13" t="s">
        <v>83</v>
      </c>
      <c r="AW158" s="13" t="s">
        <v>4</v>
      </c>
      <c r="AX158" s="13" t="s">
        <v>81</v>
      </c>
      <c r="AY158" s="158" t="s">
        <v>180</v>
      </c>
    </row>
    <row r="159" spans="2:65" s="1" customFormat="1" ht="24.2" customHeight="1">
      <c r="B159" s="33"/>
      <c r="C159" s="132" t="s">
        <v>8</v>
      </c>
      <c r="D159" s="132" t="s">
        <v>182</v>
      </c>
      <c r="E159" s="133" t="s">
        <v>217</v>
      </c>
      <c r="F159" s="134" t="s">
        <v>218</v>
      </c>
      <c r="G159" s="135" t="s">
        <v>185</v>
      </c>
      <c r="H159" s="136">
        <v>25.648</v>
      </c>
      <c r="I159" s="137"/>
      <c r="J159" s="138">
        <f>ROUND(I159*H159,2)</f>
        <v>0</v>
      </c>
      <c r="K159" s="134" t="s">
        <v>186</v>
      </c>
      <c r="L159" s="33"/>
      <c r="M159" s="139" t="s">
        <v>19</v>
      </c>
      <c r="N159" s="140" t="s">
        <v>44</v>
      </c>
      <c r="P159" s="141">
        <f>O159*H159</f>
        <v>0</v>
      </c>
      <c r="Q159" s="141">
        <v>0</v>
      </c>
      <c r="R159" s="141">
        <f>Q159*H159</f>
        <v>0</v>
      </c>
      <c r="S159" s="141">
        <v>0</v>
      </c>
      <c r="T159" s="142">
        <f>S159*H159</f>
        <v>0</v>
      </c>
      <c r="AR159" s="143" t="s">
        <v>187</v>
      </c>
      <c r="AT159" s="143" t="s">
        <v>182</v>
      </c>
      <c r="AU159" s="143" t="s">
        <v>83</v>
      </c>
      <c r="AY159" s="18" t="s">
        <v>180</v>
      </c>
      <c r="BE159" s="144">
        <f>IF(N159="základní",J159,0)</f>
        <v>0</v>
      </c>
      <c r="BF159" s="144">
        <f>IF(N159="snížená",J159,0)</f>
        <v>0</v>
      </c>
      <c r="BG159" s="144">
        <f>IF(N159="zákl. přenesená",J159,0)</f>
        <v>0</v>
      </c>
      <c r="BH159" s="144">
        <f>IF(N159="sníž. přenesená",J159,0)</f>
        <v>0</v>
      </c>
      <c r="BI159" s="144">
        <f>IF(N159="nulová",J159,0)</f>
        <v>0</v>
      </c>
      <c r="BJ159" s="18" t="s">
        <v>81</v>
      </c>
      <c r="BK159" s="144">
        <f>ROUND(I159*H159,2)</f>
        <v>0</v>
      </c>
      <c r="BL159" s="18" t="s">
        <v>187</v>
      </c>
      <c r="BM159" s="143" t="s">
        <v>1801</v>
      </c>
    </row>
    <row r="160" spans="2:65" s="1" customFormat="1" ht="19.5">
      <c r="B160" s="33"/>
      <c r="D160" s="145" t="s">
        <v>189</v>
      </c>
      <c r="F160" s="146" t="s">
        <v>220</v>
      </c>
      <c r="I160" s="147"/>
      <c r="L160" s="33"/>
      <c r="M160" s="148"/>
      <c r="T160" s="54"/>
      <c r="AT160" s="18" t="s">
        <v>189</v>
      </c>
      <c r="AU160" s="18" t="s">
        <v>83</v>
      </c>
    </row>
    <row r="161" spans="2:65" s="1" customFormat="1" ht="11.25">
      <c r="B161" s="33"/>
      <c r="D161" s="149" t="s">
        <v>191</v>
      </c>
      <c r="F161" s="150" t="s">
        <v>221</v>
      </c>
      <c r="I161" s="147"/>
      <c r="L161" s="33"/>
      <c r="M161" s="148"/>
      <c r="T161" s="54"/>
      <c r="AT161" s="18" t="s">
        <v>191</v>
      </c>
      <c r="AU161" s="18" t="s">
        <v>83</v>
      </c>
    </row>
    <row r="162" spans="2:65" s="1" customFormat="1" ht="24.2" customHeight="1">
      <c r="B162" s="33"/>
      <c r="C162" s="132" t="s">
        <v>280</v>
      </c>
      <c r="D162" s="132" t="s">
        <v>182</v>
      </c>
      <c r="E162" s="133" t="s">
        <v>1802</v>
      </c>
      <c r="F162" s="134" t="s">
        <v>1803</v>
      </c>
      <c r="G162" s="135" t="s">
        <v>257</v>
      </c>
      <c r="H162" s="136">
        <v>46.692</v>
      </c>
      <c r="I162" s="137"/>
      <c r="J162" s="138">
        <f>ROUND(I162*H162,2)</f>
        <v>0</v>
      </c>
      <c r="K162" s="134" t="s">
        <v>186</v>
      </c>
      <c r="L162" s="33"/>
      <c r="M162" s="139" t="s">
        <v>19</v>
      </c>
      <c r="N162" s="140" t="s">
        <v>44</v>
      </c>
      <c r="P162" s="141">
        <f>O162*H162</f>
        <v>0</v>
      </c>
      <c r="Q162" s="141">
        <v>0</v>
      </c>
      <c r="R162" s="141">
        <f>Q162*H162</f>
        <v>0</v>
      </c>
      <c r="S162" s="141">
        <v>0</v>
      </c>
      <c r="T162" s="142">
        <f>S162*H162</f>
        <v>0</v>
      </c>
      <c r="AR162" s="143" t="s">
        <v>187</v>
      </c>
      <c r="AT162" s="143" t="s">
        <v>182</v>
      </c>
      <c r="AU162" s="143" t="s">
        <v>83</v>
      </c>
      <c r="AY162" s="18" t="s">
        <v>180</v>
      </c>
      <c r="BE162" s="144">
        <f>IF(N162="základní",J162,0)</f>
        <v>0</v>
      </c>
      <c r="BF162" s="144">
        <f>IF(N162="snížená",J162,0)</f>
        <v>0</v>
      </c>
      <c r="BG162" s="144">
        <f>IF(N162="zákl. přenesená",J162,0)</f>
        <v>0</v>
      </c>
      <c r="BH162" s="144">
        <f>IF(N162="sníž. přenesená",J162,0)</f>
        <v>0</v>
      </c>
      <c r="BI162" s="144">
        <f>IF(N162="nulová",J162,0)</f>
        <v>0</v>
      </c>
      <c r="BJ162" s="18" t="s">
        <v>81</v>
      </c>
      <c r="BK162" s="144">
        <f>ROUND(I162*H162,2)</f>
        <v>0</v>
      </c>
      <c r="BL162" s="18" t="s">
        <v>187</v>
      </c>
      <c r="BM162" s="143" t="s">
        <v>1804</v>
      </c>
    </row>
    <row r="163" spans="2:65" s="1" customFormat="1" ht="19.5">
      <c r="B163" s="33"/>
      <c r="D163" s="145" t="s">
        <v>189</v>
      </c>
      <c r="F163" s="146" t="s">
        <v>1805</v>
      </c>
      <c r="I163" s="147"/>
      <c r="L163" s="33"/>
      <c r="M163" s="148"/>
      <c r="T163" s="54"/>
      <c r="AT163" s="18" t="s">
        <v>189</v>
      </c>
      <c r="AU163" s="18" t="s">
        <v>83</v>
      </c>
    </row>
    <row r="164" spans="2:65" s="1" customFormat="1" ht="11.25">
      <c r="B164" s="33"/>
      <c r="D164" s="149" t="s">
        <v>191</v>
      </c>
      <c r="F164" s="150" t="s">
        <v>1806</v>
      </c>
      <c r="I164" s="147"/>
      <c r="L164" s="33"/>
      <c r="M164" s="148"/>
      <c r="T164" s="54"/>
      <c r="AT164" s="18" t="s">
        <v>191</v>
      </c>
      <c r="AU164" s="18" t="s">
        <v>83</v>
      </c>
    </row>
    <row r="165" spans="2:65" s="13" customFormat="1" ht="11.25">
      <c r="B165" s="157"/>
      <c r="D165" s="145" t="s">
        <v>193</v>
      </c>
      <c r="E165" s="158" t="s">
        <v>19</v>
      </c>
      <c r="F165" s="159" t="s">
        <v>1807</v>
      </c>
      <c r="H165" s="160">
        <v>46.692</v>
      </c>
      <c r="I165" s="161"/>
      <c r="L165" s="157"/>
      <c r="M165" s="162"/>
      <c r="T165" s="163"/>
      <c r="AT165" s="158" t="s">
        <v>193</v>
      </c>
      <c r="AU165" s="158" t="s">
        <v>83</v>
      </c>
      <c r="AV165" s="13" t="s">
        <v>83</v>
      </c>
      <c r="AW165" s="13" t="s">
        <v>35</v>
      </c>
      <c r="AX165" s="13" t="s">
        <v>81</v>
      </c>
      <c r="AY165" s="158" t="s">
        <v>180</v>
      </c>
    </row>
    <row r="166" spans="2:65" s="1" customFormat="1" ht="33" customHeight="1">
      <c r="B166" s="33"/>
      <c r="C166" s="132" t="s">
        <v>290</v>
      </c>
      <c r="D166" s="132" t="s">
        <v>182</v>
      </c>
      <c r="E166" s="133" t="s">
        <v>223</v>
      </c>
      <c r="F166" s="134" t="s">
        <v>224</v>
      </c>
      <c r="G166" s="135" t="s">
        <v>225</v>
      </c>
      <c r="H166" s="136">
        <v>25.648</v>
      </c>
      <c r="I166" s="137"/>
      <c r="J166" s="138">
        <f>ROUND(I166*H166,2)</f>
        <v>0</v>
      </c>
      <c r="K166" s="134" t="s">
        <v>186</v>
      </c>
      <c r="L166" s="33"/>
      <c r="M166" s="139" t="s">
        <v>19</v>
      </c>
      <c r="N166" s="140" t="s">
        <v>44</v>
      </c>
      <c r="P166" s="141">
        <f>O166*H166</f>
        <v>0</v>
      </c>
      <c r="Q166" s="141">
        <v>0</v>
      </c>
      <c r="R166" s="141">
        <f>Q166*H166</f>
        <v>0</v>
      </c>
      <c r="S166" s="141">
        <v>0</v>
      </c>
      <c r="T166" s="142">
        <f>S166*H166</f>
        <v>0</v>
      </c>
      <c r="AR166" s="143" t="s">
        <v>187</v>
      </c>
      <c r="AT166" s="143" t="s">
        <v>182</v>
      </c>
      <c r="AU166" s="143" t="s">
        <v>83</v>
      </c>
      <c r="AY166" s="18" t="s">
        <v>180</v>
      </c>
      <c r="BE166" s="144">
        <f>IF(N166="základní",J166,0)</f>
        <v>0</v>
      </c>
      <c r="BF166" s="144">
        <f>IF(N166="snížená",J166,0)</f>
        <v>0</v>
      </c>
      <c r="BG166" s="144">
        <f>IF(N166="zákl. přenesená",J166,0)</f>
        <v>0</v>
      </c>
      <c r="BH166" s="144">
        <f>IF(N166="sníž. přenesená",J166,0)</f>
        <v>0</v>
      </c>
      <c r="BI166" s="144">
        <f>IF(N166="nulová",J166,0)</f>
        <v>0</v>
      </c>
      <c r="BJ166" s="18" t="s">
        <v>81</v>
      </c>
      <c r="BK166" s="144">
        <f>ROUND(I166*H166,2)</f>
        <v>0</v>
      </c>
      <c r="BL166" s="18" t="s">
        <v>187</v>
      </c>
      <c r="BM166" s="143" t="s">
        <v>1808</v>
      </c>
    </row>
    <row r="167" spans="2:65" s="1" customFormat="1" ht="29.25">
      <c r="B167" s="33"/>
      <c r="D167" s="145" t="s">
        <v>189</v>
      </c>
      <c r="F167" s="146" t="s">
        <v>227</v>
      </c>
      <c r="I167" s="147"/>
      <c r="L167" s="33"/>
      <c r="M167" s="148"/>
      <c r="T167" s="54"/>
      <c r="AT167" s="18" t="s">
        <v>189</v>
      </c>
      <c r="AU167" s="18" t="s">
        <v>83</v>
      </c>
    </row>
    <row r="168" spans="2:65" s="1" customFormat="1" ht="11.25">
      <c r="B168" s="33"/>
      <c r="D168" s="149" t="s">
        <v>191</v>
      </c>
      <c r="F168" s="150" t="s">
        <v>228</v>
      </c>
      <c r="I168" s="147"/>
      <c r="L168" s="33"/>
      <c r="M168" s="148"/>
      <c r="T168" s="54"/>
      <c r="AT168" s="18" t="s">
        <v>191</v>
      </c>
      <c r="AU168" s="18" t="s">
        <v>83</v>
      </c>
    </row>
    <row r="169" spans="2:65" s="1" customFormat="1" ht="16.5" customHeight="1">
      <c r="B169" s="33"/>
      <c r="C169" s="132" t="s">
        <v>302</v>
      </c>
      <c r="D169" s="132" t="s">
        <v>182</v>
      </c>
      <c r="E169" s="133" t="s">
        <v>231</v>
      </c>
      <c r="F169" s="134" t="s">
        <v>232</v>
      </c>
      <c r="G169" s="135" t="s">
        <v>185</v>
      </c>
      <c r="H169" s="136">
        <v>25.648</v>
      </c>
      <c r="I169" s="137"/>
      <c r="J169" s="138">
        <f>ROUND(I169*H169,2)</f>
        <v>0</v>
      </c>
      <c r="K169" s="134" t="s">
        <v>186</v>
      </c>
      <c r="L169" s="33"/>
      <c r="M169" s="139" t="s">
        <v>19</v>
      </c>
      <c r="N169" s="140" t="s">
        <v>44</v>
      </c>
      <c r="P169" s="141">
        <f>O169*H169</f>
        <v>0</v>
      </c>
      <c r="Q169" s="141">
        <v>0</v>
      </c>
      <c r="R169" s="141">
        <f>Q169*H169</f>
        <v>0</v>
      </c>
      <c r="S169" s="141">
        <v>0</v>
      </c>
      <c r="T169" s="142">
        <f>S169*H169</f>
        <v>0</v>
      </c>
      <c r="AR169" s="143" t="s">
        <v>187</v>
      </c>
      <c r="AT169" s="143" t="s">
        <v>182</v>
      </c>
      <c r="AU169" s="143" t="s">
        <v>83</v>
      </c>
      <c r="AY169" s="18" t="s">
        <v>180</v>
      </c>
      <c r="BE169" s="144">
        <f>IF(N169="základní",J169,0)</f>
        <v>0</v>
      </c>
      <c r="BF169" s="144">
        <f>IF(N169="snížená",J169,0)</f>
        <v>0</v>
      </c>
      <c r="BG169" s="144">
        <f>IF(N169="zákl. přenesená",J169,0)</f>
        <v>0</v>
      </c>
      <c r="BH169" s="144">
        <f>IF(N169="sníž. přenesená",J169,0)</f>
        <v>0</v>
      </c>
      <c r="BI169" s="144">
        <f>IF(N169="nulová",J169,0)</f>
        <v>0</v>
      </c>
      <c r="BJ169" s="18" t="s">
        <v>81</v>
      </c>
      <c r="BK169" s="144">
        <f>ROUND(I169*H169,2)</f>
        <v>0</v>
      </c>
      <c r="BL169" s="18" t="s">
        <v>187</v>
      </c>
      <c r="BM169" s="143" t="s">
        <v>1809</v>
      </c>
    </row>
    <row r="170" spans="2:65" s="1" customFormat="1" ht="19.5">
      <c r="B170" s="33"/>
      <c r="D170" s="145" t="s">
        <v>189</v>
      </c>
      <c r="F170" s="146" t="s">
        <v>234</v>
      </c>
      <c r="I170" s="147"/>
      <c r="L170" s="33"/>
      <c r="M170" s="148"/>
      <c r="T170" s="54"/>
      <c r="AT170" s="18" t="s">
        <v>189</v>
      </c>
      <c r="AU170" s="18" t="s">
        <v>83</v>
      </c>
    </row>
    <row r="171" spans="2:65" s="1" customFormat="1" ht="11.25">
      <c r="B171" s="33"/>
      <c r="D171" s="149" t="s">
        <v>191</v>
      </c>
      <c r="F171" s="150" t="s">
        <v>235</v>
      </c>
      <c r="I171" s="147"/>
      <c r="L171" s="33"/>
      <c r="M171" s="148"/>
      <c r="T171" s="54"/>
      <c r="AT171" s="18" t="s">
        <v>191</v>
      </c>
      <c r="AU171" s="18" t="s">
        <v>83</v>
      </c>
    </row>
    <row r="172" spans="2:65" s="1" customFormat="1" ht="24.2" customHeight="1">
      <c r="B172" s="33"/>
      <c r="C172" s="132" t="s">
        <v>309</v>
      </c>
      <c r="D172" s="132" t="s">
        <v>182</v>
      </c>
      <c r="E172" s="133" t="s">
        <v>1100</v>
      </c>
      <c r="F172" s="134" t="s">
        <v>1101</v>
      </c>
      <c r="G172" s="135" t="s">
        <v>185</v>
      </c>
      <c r="H172" s="136">
        <v>7.2939999999999996</v>
      </c>
      <c r="I172" s="137"/>
      <c r="J172" s="138">
        <f>ROUND(I172*H172,2)</f>
        <v>0</v>
      </c>
      <c r="K172" s="134" t="s">
        <v>186</v>
      </c>
      <c r="L172" s="33"/>
      <c r="M172" s="139" t="s">
        <v>19</v>
      </c>
      <c r="N172" s="140" t="s">
        <v>44</v>
      </c>
      <c r="P172" s="141">
        <f>O172*H172</f>
        <v>0</v>
      </c>
      <c r="Q172" s="141">
        <v>0</v>
      </c>
      <c r="R172" s="141">
        <f>Q172*H172</f>
        <v>0</v>
      </c>
      <c r="S172" s="141">
        <v>0</v>
      </c>
      <c r="T172" s="142">
        <f>S172*H172</f>
        <v>0</v>
      </c>
      <c r="AR172" s="143" t="s">
        <v>187</v>
      </c>
      <c r="AT172" s="143" t="s">
        <v>182</v>
      </c>
      <c r="AU172" s="143" t="s">
        <v>83</v>
      </c>
      <c r="AY172" s="18" t="s">
        <v>180</v>
      </c>
      <c r="BE172" s="144">
        <f>IF(N172="základní",J172,0)</f>
        <v>0</v>
      </c>
      <c r="BF172" s="144">
        <f>IF(N172="snížená",J172,0)</f>
        <v>0</v>
      </c>
      <c r="BG172" s="144">
        <f>IF(N172="zákl. přenesená",J172,0)</f>
        <v>0</v>
      </c>
      <c r="BH172" s="144">
        <f>IF(N172="sníž. přenesená",J172,0)</f>
        <v>0</v>
      </c>
      <c r="BI172" s="144">
        <f>IF(N172="nulová",J172,0)</f>
        <v>0</v>
      </c>
      <c r="BJ172" s="18" t="s">
        <v>81</v>
      </c>
      <c r="BK172" s="144">
        <f>ROUND(I172*H172,2)</f>
        <v>0</v>
      </c>
      <c r="BL172" s="18" t="s">
        <v>187</v>
      </c>
      <c r="BM172" s="143" t="s">
        <v>1810</v>
      </c>
    </row>
    <row r="173" spans="2:65" s="1" customFormat="1" ht="29.25">
      <c r="B173" s="33"/>
      <c r="D173" s="145" t="s">
        <v>189</v>
      </c>
      <c r="F173" s="146" t="s">
        <v>1103</v>
      </c>
      <c r="I173" s="147"/>
      <c r="L173" s="33"/>
      <c r="M173" s="148"/>
      <c r="T173" s="54"/>
      <c r="AT173" s="18" t="s">
        <v>189</v>
      </c>
      <c r="AU173" s="18" t="s">
        <v>83</v>
      </c>
    </row>
    <row r="174" spans="2:65" s="1" customFormat="1" ht="11.25">
      <c r="B174" s="33"/>
      <c r="D174" s="149" t="s">
        <v>191</v>
      </c>
      <c r="F174" s="150" t="s">
        <v>1104</v>
      </c>
      <c r="I174" s="147"/>
      <c r="L174" s="33"/>
      <c r="M174" s="148"/>
      <c r="T174" s="54"/>
      <c r="AT174" s="18" t="s">
        <v>191</v>
      </c>
      <c r="AU174" s="18" t="s">
        <v>83</v>
      </c>
    </row>
    <row r="175" spans="2:65" s="13" customFormat="1" ht="11.25">
      <c r="B175" s="157"/>
      <c r="D175" s="145" t="s">
        <v>193</v>
      </c>
      <c r="E175" s="158" t="s">
        <v>19</v>
      </c>
      <c r="F175" s="159" t="s">
        <v>1811</v>
      </c>
      <c r="H175" s="160">
        <v>7.2939999999999996</v>
      </c>
      <c r="I175" s="161"/>
      <c r="L175" s="157"/>
      <c r="M175" s="162"/>
      <c r="T175" s="163"/>
      <c r="AT175" s="158" t="s">
        <v>193</v>
      </c>
      <c r="AU175" s="158" t="s">
        <v>83</v>
      </c>
      <c r="AV175" s="13" t="s">
        <v>83</v>
      </c>
      <c r="AW175" s="13" t="s">
        <v>35</v>
      </c>
      <c r="AX175" s="13" t="s">
        <v>81</v>
      </c>
      <c r="AY175" s="158" t="s">
        <v>180</v>
      </c>
    </row>
    <row r="176" spans="2:65" s="1" customFormat="1" ht="37.9" customHeight="1">
      <c r="B176" s="33"/>
      <c r="C176" s="132" t="s">
        <v>335</v>
      </c>
      <c r="D176" s="132" t="s">
        <v>182</v>
      </c>
      <c r="E176" s="133" t="s">
        <v>1812</v>
      </c>
      <c r="F176" s="134" t="s">
        <v>1813</v>
      </c>
      <c r="G176" s="135" t="s">
        <v>257</v>
      </c>
      <c r="H176" s="136">
        <v>60</v>
      </c>
      <c r="I176" s="137"/>
      <c r="J176" s="138">
        <f>ROUND(I176*H176,2)</f>
        <v>0</v>
      </c>
      <c r="K176" s="134" t="s">
        <v>186</v>
      </c>
      <c r="L176" s="33"/>
      <c r="M176" s="139" t="s">
        <v>19</v>
      </c>
      <c r="N176" s="140" t="s">
        <v>44</v>
      </c>
      <c r="P176" s="141">
        <f>O176*H176</f>
        <v>0</v>
      </c>
      <c r="Q176" s="141">
        <v>0</v>
      </c>
      <c r="R176" s="141">
        <f>Q176*H176</f>
        <v>0</v>
      </c>
      <c r="S176" s="141">
        <v>0</v>
      </c>
      <c r="T176" s="142">
        <f>S176*H176</f>
        <v>0</v>
      </c>
      <c r="AR176" s="143" t="s">
        <v>187</v>
      </c>
      <c r="AT176" s="143" t="s">
        <v>182</v>
      </c>
      <c r="AU176" s="143" t="s">
        <v>83</v>
      </c>
      <c r="AY176" s="18" t="s">
        <v>180</v>
      </c>
      <c r="BE176" s="144">
        <f>IF(N176="základní",J176,0)</f>
        <v>0</v>
      </c>
      <c r="BF176" s="144">
        <f>IF(N176="snížená",J176,0)</f>
        <v>0</v>
      </c>
      <c r="BG176" s="144">
        <f>IF(N176="zákl. přenesená",J176,0)</f>
        <v>0</v>
      </c>
      <c r="BH176" s="144">
        <f>IF(N176="sníž. přenesená",J176,0)</f>
        <v>0</v>
      </c>
      <c r="BI176" s="144">
        <f>IF(N176="nulová",J176,0)</f>
        <v>0</v>
      </c>
      <c r="BJ176" s="18" t="s">
        <v>81</v>
      </c>
      <c r="BK176" s="144">
        <f>ROUND(I176*H176,2)</f>
        <v>0</v>
      </c>
      <c r="BL176" s="18" t="s">
        <v>187</v>
      </c>
      <c r="BM176" s="143" t="s">
        <v>1814</v>
      </c>
    </row>
    <row r="177" spans="2:65" s="1" customFormat="1" ht="29.25">
      <c r="B177" s="33"/>
      <c r="D177" s="145" t="s">
        <v>189</v>
      </c>
      <c r="F177" s="146" t="s">
        <v>1815</v>
      </c>
      <c r="I177" s="147"/>
      <c r="L177" s="33"/>
      <c r="M177" s="148"/>
      <c r="T177" s="54"/>
      <c r="AT177" s="18" t="s">
        <v>189</v>
      </c>
      <c r="AU177" s="18" t="s">
        <v>83</v>
      </c>
    </row>
    <row r="178" spans="2:65" s="1" customFormat="1" ht="11.25">
      <c r="B178" s="33"/>
      <c r="D178" s="149" t="s">
        <v>191</v>
      </c>
      <c r="F178" s="150" t="s">
        <v>1816</v>
      </c>
      <c r="I178" s="147"/>
      <c r="L178" s="33"/>
      <c r="M178" s="148"/>
      <c r="T178" s="54"/>
      <c r="AT178" s="18" t="s">
        <v>191</v>
      </c>
      <c r="AU178" s="18" t="s">
        <v>83</v>
      </c>
    </row>
    <row r="179" spans="2:65" s="13" customFormat="1" ht="11.25">
      <c r="B179" s="157"/>
      <c r="D179" s="145" t="s">
        <v>193</v>
      </c>
      <c r="E179" s="158" t="s">
        <v>19</v>
      </c>
      <c r="F179" s="159" t="s">
        <v>1817</v>
      </c>
      <c r="H179" s="160">
        <v>60</v>
      </c>
      <c r="I179" s="161"/>
      <c r="L179" s="157"/>
      <c r="M179" s="162"/>
      <c r="T179" s="163"/>
      <c r="AT179" s="158" t="s">
        <v>193</v>
      </c>
      <c r="AU179" s="158" t="s">
        <v>83</v>
      </c>
      <c r="AV179" s="13" t="s">
        <v>83</v>
      </c>
      <c r="AW179" s="13" t="s">
        <v>35</v>
      </c>
      <c r="AX179" s="13" t="s">
        <v>81</v>
      </c>
      <c r="AY179" s="158" t="s">
        <v>180</v>
      </c>
    </row>
    <row r="180" spans="2:65" s="1" customFormat="1" ht="24.2" customHeight="1">
      <c r="B180" s="33"/>
      <c r="C180" s="132" t="s">
        <v>343</v>
      </c>
      <c r="D180" s="132" t="s">
        <v>182</v>
      </c>
      <c r="E180" s="133" t="s">
        <v>1818</v>
      </c>
      <c r="F180" s="134" t="s">
        <v>1819</v>
      </c>
      <c r="G180" s="135" t="s">
        <v>257</v>
      </c>
      <c r="H180" s="136">
        <v>60</v>
      </c>
      <c r="I180" s="137"/>
      <c r="J180" s="138">
        <f>ROUND(I180*H180,2)</f>
        <v>0</v>
      </c>
      <c r="K180" s="134" t="s">
        <v>186</v>
      </c>
      <c r="L180" s="33"/>
      <c r="M180" s="139" t="s">
        <v>19</v>
      </c>
      <c r="N180" s="140" t="s">
        <v>44</v>
      </c>
      <c r="P180" s="141">
        <f>O180*H180</f>
        <v>0</v>
      </c>
      <c r="Q180" s="141">
        <v>0</v>
      </c>
      <c r="R180" s="141">
        <f>Q180*H180</f>
        <v>0</v>
      </c>
      <c r="S180" s="141">
        <v>0</v>
      </c>
      <c r="T180" s="142">
        <f>S180*H180</f>
        <v>0</v>
      </c>
      <c r="AR180" s="143" t="s">
        <v>187</v>
      </c>
      <c r="AT180" s="143" t="s">
        <v>182</v>
      </c>
      <c r="AU180" s="143" t="s">
        <v>83</v>
      </c>
      <c r="AY180" s="18" t="s">
        <v>180</v>
      </c>
      <c r="BE180" s="144">
        <f>IF(N180="základní",J180,0)</f>
        <v>0</v>
      </c>
      <c r="BF180" s="144">
        <f>IF(N180="snížená",J180,0)</f>
        <v>0</v>
      </c>
      <c r="BG180" s="144">
        <f>IF(N180="zákl. přenesená",J180,0)</f>
        <v>0</v>
      </c>
      <c r="BH180" s="144">
        <f>IF(N180="sníž. přenesená",J180,0)</f>
        <v>0</v>
      </c>
      <c r="BI180" s="144">
        <f>IF(N180="nulová",J180,0)</f>
        <v>0</v>
      </c>
      <c r="BJ180" s="18" t="s">
        <v>81</v>
      </c>
      <c r="BK180" s="144">
        <f>ROUND(I180*H180,2)</f>
        <v>0</v>
      </c>
      <c r="BL180" s="18" t="s">
        <v>187</v>
      </c>
      <c r="BM180" s="143" t="s">
        <v>1820</v>
      </c>
    </row>
    <row r="181" spans="2:65" s="1" customFormat="1" ht="19.5">
      <c r="B181" s="33"/>
      <c r="D181" s="145" t="s">
        <v>189</v>
      </c>
      <c r="F181" s="146" t="s">
        <v>1821</v>
      </c>
      <c r="I181" s="147"/>
      <c r="L181" s="33"/>
      <c r="M181" s="148"/>
      <c r="T181" s="54"/>
      <c r="AT181" s="18" t="s">
        <v>189</v>
      </c>
      <c r="AU181" s="18" t="s">
        <v>83</v>
      </c>
    </row>
    <row r="182" spans="2:65" s="1" customFormat="1" ht="11.25">
      <c r="B182" s="33"/>
      <c r="D182" s="149" t="s">
        <v>191</v>
      </c>
      <c r="F182" s="150" t="s">
        <v>1822</v>
      </c>
      <c r="I182" s="147"/>
      <c r="L182" s="33"/>
      <c r="M182" s="148"/>
      <c r="T182" s="54"/>
      <c r="AT182" s="18" t="s">
        <v>191</v>
      </c>
      <c r="AU182" s="18" t="s">
        <v>83</v>
      </c>
    </row>
    <row r="183" spans="2:65" s="11" customFormat="1" ht="22.9" customHeight="1">
      <c r="B183" s="120"/>
      <c r="D183" s="121" t="s">
        <v>72</v>
      </c>
      <c r="E183" s="130" t="s">
        <v>83</v>
      </c>
      <c r="F183" s="130" t="s">
        <v>237</v>
      </c>
      <c r="I183" s="123"/>
      <c r="J183" s="131">
        <f>BK183</f>
        <v>0</v>
      </c>
      <c r="L183" s="120"/>
      <c r="M183" s="125"/>
      <c r="P183" s="126">
        <f>SUM(P184:P211)</f>
        <v>0</v>
      </c>
      <c r="R183" s="126">
        <f>SUM(R184:R211)</f>
        <v>21.76832383</v>
      </c>
      <c r="T183" s="127">
        <f>SUM(T184:T211)</f>
        <v>0</v>
      </c>
      <c r="AR183" s="121" t="s">
        <v>81</v>
      </c>
      <c r="AT183" s="128" t="s">
        <v>72</v>
      </c>
      <c r="AU183" s="128" t="s">
        <v>81</v>
      </c>
      <c r="AY183" s="121" t="s">
        <v>180</v>
      </c>
      <c r="BK183" s="129">
        <f>SUM(BK184:BK211)</f>
        <v>0</v>
      </c>
    </row>
    <row r="184" spans="2:65" s="1" customFormat="1" ht="24.2" customHeight="1">
      <c r="B184" s="33"/>
      <c r="C184" s="132" t="s">
        <v>352</v>
      </c>
      <c r="D184" s="132" t="s">
        <v>182</v>
      </c>
      <c r="E184" s="133" t="s">
        <v>1823</v>
      </c>
      <c r="F184" s="134" t="s">
        <v>1824</v>
      </c>
      <c r="G184" s="135" t="s">
        <v>185</v>
      </c>
      <c r="H184" s="136">
        <v>2.2010000000000001</v>
      </c>
      <c r="I184" s="137"/>
      <c r="J184" s="138">
        <f>ROUND(I184*H184,2)</f>
        <v>0</v>
      </c>
      <c r="K184" s="134" t="s">
        <v>186</v>
      </c>
      <c r="L184" s="33"/>
      <c r="M184" s="139" t="s">
        <v>19</v>
      </c>
      <c r="N184" s="140" t="s">
        <v>44</v>
      </c>
      <c r="P184" s="141">
        <f>O184*H184</f>
        <v>0</v>
      </c>
      <c r="Q184" s="141">
        <v>2.5018699999999998</v>
      </c>
      <c r="R184" s="141">
        <f>Q184*H184</f>
        <v>5.5066158700000001</v>
      </c>
      <c r="S184" s="141">
        <v>0</v>
      </c>
      <c r="T184" s="142">
        <f>S184*H184</f>
        <v>0</v>
      </c>
      <c r="AR184" s="143" t="s">
        <v>187</v>
      </c>
      <c r="AT184" s="143" t="s">
        <v>182</v>
      </c>
      <c r="AU184" s="143" t="s">
        <v>83</v>
      </c>
      <c r="AY184" s="18" t="s">
        <v>180</v>
      </c>
      <c r="BE184" s="144">
        <f>IF(N184="základní",J184,0)</f>
        <v>0</v>
      </c>
      <c r="BF184" s="144">
        <f>IF(N184="snížená",J184,0)</f>
        <v>0</v>
      </c>
      <c r="BG184" s="144">
        <f>IF(N184="zákl. přenesená",J184,0)</f>
        <v>0</v>
      </c>
      <c r="BH184" s="144">
        <f>IF(N184="sníž. přenesená",J184,0)</f>
        <v>0</v>
      </c>
      <c r="BI184" s="144">
        <f>IF(N184="nulová",J184,0)</f>
        <v>0</v>
      </c>
      <c r="BJ184" s="18" t="s">
        <v>81</v>
      </c>
      <c r="BK184" s="144">
        <f>ROUND(I184*H184,2)</f>
        <v>0</v>
      </c>
      <c r="BL184" s="18" t="s">
        <v>187</v>
      </c>
      <c r="BM184" s="143" t="s">
        <v>1825</v>
      </c>
    </row>
    <row r="185" spans="2:65" s="1" customFormat="1" ht="19.5">
      <c r="B185" s="33"/>
      <c r="D185" s="145" t="s">
        <v>189</v>
      </c>
      <c r="F185" s="146" t="s">
        <v>1826</v>
      </c>
      <c r="I185" s="147"/>
      <c r="L185" s="33"/>
      <c r="M185" s="148"/>
      <c r="T185" s="54"/>
      <c r="AT185" s="18" t="s">
        <v>189</v>
      </c>
      <c r="AU185" s="18" t="s">
        <v>83</v>
      </c>
    </row>
    <row r="186" spans="2:65" s="1" customFormat="1" ht="11.25">
      <c r="B186" s="33"/>
      <c r="D186" s="149" t="s">
        <v>191</v>
      </c>
      <c r="F186" s="150" t="s">
        <v>1827</v>
      </c>
      <c r="I186" s="147"/>
      <c r="L186" s="33"/>
      <c r="M186" s="148"/>
      <c r="T186" s="54"/>
      <c r="AT186" s="18" t="s">
        <v>191</v>
      </c>
      <c r="AU186" s="18" t="s">
        <v>83</v>
      </c>
    </row>
    <row r="187" spans="2:65" s="12" customFormat="1" ht="11.25">
      <c r="B187" s="151"/>
      <c r="D187" s="145" t="s">
        <v>193</v>
      </c>
      <c r="E187" s="152" t="s">
        <v>19</v>
      </c>
      <c r="F187" s="153" t="s">
        <v>1828</v>
      </c>
      <c r="H187" s="152" t="s">
        <v>19</v>
      </c>
      <c r="I187" s="154"/>
      <c r="L187" s="151"/>
      <c r="M187" s="155"/>
      <c r="T187" s="156"/>
      <c r="AT187" s="152" t="s">
        <v>193</v>
      </c>
      <c r="AU187" s="152" t="s">
        <v>83</v>
      </c>
      <c r="AV187" s="12" t="s">
        <v>81</v>
      </c>
      <c r="AW187" s="12" t="s">
        <v>35</v>
      </c>
      <c r="AX187" s="12" t="s">
        <v>73</v>
      </c>
      <c r="AY187" s="152" t="s">
        <v>180</v>
      </c>
    </row>
    <row r="188" spans="2:65" s="13" customFormat="1" ht="11.25">
      <c r="B188" s="157"/>
      <c r="D188" s="145" t="s">
        <v>193</v>
      </c>
      <c r="E188" s="158" t="s">
        <v>19</v>
      </c>
      <c r="F188" s="159" t="s">
        <v>1829</v>
      </c>
      <c r="H188" s="160">
        <v>2.2010000000000001</v>
      </c>
      <c r="I188" s="161"/>
      <c r="L188" s="157"/>
      <c r="M188" s="162"/>
      <c r="T188" s="163"/>
      <c r="AT188" s="158" t="s">
        <v>193</v>
      </c>
      <c r="AU188" s="158" t="s">
        <v>83</v>
      </c>
      <c r="AV188" s="13" t="s">
        <v>83</v>
      </c>
      <c r="AW188" s="13" t="s">
        <v>35</v>
      </c>
      <c r="AX188" s="13" t="s">
        <v>81</v>
      </c>
      <c r="AY188" s="158" t="s">
        <v>180</v>
      </c>
    </row>
    <row r="189" spans="2:65" s="1" customFormat="1" ht="16.5" customHeight="1">
      <c r="B189" s="33"/>
      <c r="C189" s="132" t="s">
        <v>358</v>
      </c>
      <c r="D189" s="132" t="s">
        <v>182</v>
      </c>
      <c r="E189" s="133" t="s">
        <v>1830</v>
      </c>
      <c r="F189" s="134" t="s">
        <v>1831</v>
      </c>
      <c r="G189" s="135" t="s">
        <v>257</v>
      </c>
      <c r="H189" s="136">
        <v>6.64</v>
      </c>
      <c r="I189" s="137"/>
      <c r="J189" s="138">
        <f>ROUND(I189*H189,2)</f>
        <v>0</v>
      </c>
      <c r="K189" s="134" t="s">
        <v>186</v>
      </c>
      <c r="L189" s="33"/>
      <c r="M189" s="139" t="s">
        <v>19</v>
      </c>
      <c r="N189" s="140" t="s">
        <v>44</v>
      </c>
      <c r="P189" s="141">
        <f>O189*H189</f>
        <v>0</v>
      </c>
      <c r="Q189" s="141">
        <v>2.6900000000000001E-3</v>
      </c>
      <c r="R189" s="141">
        <f>Q189*H189</f>
        <v>1.7861599999999998E-2</v>
      </c>
      <c r="S189" s="141">
        <v>0</v>
      </c>
      <c r="T189" s="142">
        <f>S189*H189</f>
        <v>0</v>
      </c>
      <c r="AR189" s="143" t="s">
        <v>187</v>
      </c>
      <c r="AT189" s="143" t="s">
        <v>182</v>
      </c>
      <c r="AU189" s="143" t="s">
        <v>83</v>
      </c>
      <c r="AY189" s="18" t="s">
        <v>180</v>
      </c>
      <c r="BE189" s="144">
        <f>IF(N189="základní",J189,0)</f>
        <v>0</v>
      </c>
      <c r="BF189" s="144">
        <f>IF(N189="snížená",J189,0)</f>
        <v>0</v>
      </c>
      <c r="BG189" s="144">
        <f>IF(N189="zákl. přenesená",J189,0)</f>
        <v>0</v>
      </c>
      <c r="BH189" s="144">
        <f>IF(N189="sníž. přenesená",J189,0)</f>
        <v>0</v>
      </c>
      <c r="BI189" s="144">
        <f>IF(N189="nulová",J189,0)</f>
        <v>0</v>
      </c>
      <c r="BJ189" s="18" t="s">
        <v>81</v>
      </c>
      <c r="BK189" s="144">
        <f>ROUND(I189*H189,2)</f>
        <v>0</v>
      </c>
      <c r="BL189" s="18" t="s">
        <v>187</v>
      </c>
      <c r="BM189" s="143" t="s">
        <v>1832</v>
      </c>
    </row>
    <row r="190" spans="2:65" s="1" customFormat="1" ht="11.25">
      <c r="B190" s="33"/>
      <c r="D190" s="145" t="s">
        <v>189</v>
      </c>
      <c r="F190" s="146" t="s">
        <v>1833</v>
      </c>
      <c r="I190" s="147"/>
      <c r="L190" s="33"/>
      <c r="M190" s="148"/>
      <c r="T190" s="54"/>
      <c r="AT190" s="18" t="s">
        <v>189</v>
      </c>
      <c r="AU190" s="18" t="s">
        <v>83</v>
      </c>
    </row>
    <row r="191" spans="2:65" s="1" customFormat="1" ht="11.25">
      <c r="B191" s="33"/>
      <c r="D191" s="149" t="s">
        <v>191</v>
      </c>
      <c r="F191" s="150" t="s">
        <v>1834</v>
      </c>
      <c r="I191" s="147"/>
      <c r="L191" s="33"/>
      <c r="M191" s="148"/>
      <c r="T191" s="54"/>
      <c r="AT191" s="18" t="s">
        <v>191</v>
      </c>
      <c r="AU191" s="18" t="s">
        <v>83</v>
      </c>
    </row>
    <row r="192" spans="2:65" s="13" customFormat="1" ht="11.25">
      <c r="B192" s="157"/>
      <c r="D192" s="145" t="s">
        <v>193</v>
      </c>
      <c r="E192" s="158" t="s">
        <v>19</v>
      </c>
      <c r="F192" s="159" t="s">
        <v>1835</v>
      </c>
      <c r="H192" s="160">
        <v>6.64</v>
      </c>
      <c r="I192" s="161"/>
      <c r="L192" s="157"/>
      <c r="M192" s="162"/>
      <c r="T192" s="163"/>
      <c r="AT192" s="158" t="s">
        <v>193</v>
      </c>
      <c r="AU192" s="158" t="s">
        <v>83</v>
      </c>
      <c r="AV192" s="13" t="s">
        <v>83</v>
      </c>
      <c r="AW192" s="13" t="s">
        <v>35</v>
      </c>
      <c r="AX192" s="13" t="s">
        <v>81</v>
      </c>
      <c r="AY192" s="158" t="s">
        <v>180</v>
      </c>
    </row>
    <row r="193" spans="2:65" s="1" customFormat="1" ht="16.5" customHeight="1">
      <c r="B193" s="33"/>
      <c r="C193" s="132" t="s">
        <v>7</v>
      </c>
      <c r="D193" s="132" t="s">
        <v>182</v>
      </c>
      <c r="E193" s="133" t="s">
        <v>1836</v>
      </c>
      <c r="F193" s="134" t="s">
        <v>1837</v>
      </c>
      <c r="G193" s="135" t="s">
        <v>257</v>
      </c>
      <c r="H193" s="136">
        <v>6.64</v>
      </c>
      <c r="I193" s="137"/>
      <c r="J193" s="138">
        <f>ROUND(I193*H193,2)</f>
        <v>0</v>
      </c>
      <c r="K193" s="134" t="s">
        <v>186</v>
      </c>
      <c r="L193" s="33"/>
      <c r="M193" s="139" t="s">
        <v>19</v>
      </c>
      <c r="N193" s="140" t="s">
        <v>44</v>
      </c>
      <c r="P193" s="141">
        <f>O193*H193</f>
        <v>0</v>
      </c>
      <c r="Q193" s="141">
        <v>0</v>
      </c>
      <c r="R193" s="141">
        <f>Q193*H193</f>
        <v>0</v>
      </c>
      <c r="S193" s="141">
        <v>0</v>
      </c>
      <c r="T193" s="142">
        <f>S193*H193</f>
        <v>0</v>
      </c>
      <c r="AR193" s="143" t="s">
        <v>187</v>
      </c>
      <c r="AT193" s="143" t="s">
        <v>182</v>
      </c>
      <c r="AU193" s="143" t="s">
        <v>83</v>
      </c>
      <c r="AY193" s="18" t="s">
        <v>180</v>
      </c>
      <c r="BE193" s="144">
        <f>IF(N193="základní",J193,0)</f>
        <v>0</v>
      </c>
      <c r="BF193" s="144">
        <f>IF(N193="snížená",J193,0)</f>
        <v>0</v>
      </c>
      <c r="BG193" s="144">
        <f>IF(N193="zákl. přenesená",J193,0)</f>
        <v>0</v>
      </c>
      <c r="BH193" s="144">
        <f>IF(N193="sníž. přenesená",J193,0)</f>
        <v>0</v>
      </c>
      <c r="BI193" s="144">
        <f>IF(N193="nulová",J193,0)</f>
        <v>0</v>
      </c>
      <c r="BJ193" s="18" t="s">
        <v>81</v>
      </c>
      <c r="BK193" s="144">
        <f>ROUND(I193*H193,2)</f>
        <v>0</v>
      </c>
      <c r="BL193" s="18" t="s">
        <v>187</v>
      </c>
      <c r="BM193" s="143" t="s">
        <v>1838</v>
      </c>
    </row>
    <row r="194" spans="2:65" s="1" customFormat="1" ht="11.25">
      <c r="B194" s="33"/>
      <c r="D194" s="145" t="s">
        <v>189</v>
      </c>
      <c r="F194" s="146" t="s">
        <v>1839</v>
      </c>
      <c r="I194" s="147"/>
      <c r="L194" s="33"/>
      <c r="M194" s="148"/>
      <c r="T194" s="54"/>
      <c r="AT194" s="18" t="s">
        <v>189</v>
      </c>
      <c r="AU194" s="18" t="s">
        <v>83</v>
      </c>
    </row>
    <row r="195" spans="2:65" s="1" customFormat="1" ht="11.25">
      <c r="B195" s="33"/>
      <c r="D195" s="149" t="s">
        <v>191</v>
      </c>
      <c r="F195" s="150" t="s">
        <v>1840</v>
      </c>
      <c r="I195" s="147"/>
      <c r="L195" s="33"/>
      <c r="M195" s="148"/>
      <c r="T195" s="54"/>
      <c r="AT195" s="18" t="s">
        <v>191</v>
      </c>
      <c r="AU195" s="18" t="s">
        <v>83</v>
      </c>
    </row>
    <row r="196" spans="2:65" s="1" customFormat="1" ht="21.75" customHeight="1">
      <c r="B196" s="33"/>
      <c r="C196" s="132" t="s">
        <v>369</v>
      </c>
      <c r="D196" s="132" t="s">
        <v>182</v>
      </c>
      <c r="E196" s="133" t="s">
        <v>1841</v>
      </c>
      <c r="F196" s="134" t="s">
        <v>1842</v>
      </c>
      <c r="G196" s="135" t="s">
        <v>225</v>
      </c>
      <c r="H196" s="136">
        <v>0.224</v>
      </c>
      <c r="I196" s="137"/>
      <c r="J196" s="138">
        <f>ROUND(I196*H196,2)</f>
        <v>0</v>
      </c>
      <c r="K196" s="134" t="s">
        <v>186</v>
      </c>
      <c r="L196" s="33"/>
      <c r="M196" s="139" t="s">
        <v>19</v>
      </c>
      <c r="N196" s="140" t="s">
        <v>44</v>
      </c>
      <c r="P196" s="141">
        <f>O196*H196</f>
        <v>0</v>
      </c>
      <c r="Q196" s="141">
        <v>1.0606199999999999</v>
      </c>
      <c r="R196" s="141">
        <f>Q196*H196</f>
        <v>0.23757887999999999</v>
      </c>
      <c r="S196" s="141">
        <v>0</v>
      </c>
      <c r="T196" s="142">
        <f>S196*H196</f>
        <v>0</v>
      </c>
      <c r="AR196" s="143" t="s">
        <v>187</v>
      </c>
      <c r="AT196" s="143" t="s">
        <v>182</v>
      </c>
      <c r="AU196" s="143" t="s">
        <v>83</v>
      </c>
      <c r="AY196" s="18" t="s">
        <v>180</v>
      </c>
      <c r="BE196" s="144">
        <f>IF(N196="základní",J196,0)</f>
        <v>0</v>
      </c>
      <c r="BF196" s="144">
        <f>IF(N196="snížená",J196,0)</f>
        <v>0</v>
      </c>
      <c r="BG196" s="144">
        <f>IF(N196="zákl. přenesená",J196,0)</f>
        <v>0</v>
      </c>
      <c r="BH196" s="144">
        <f>IF(N196="sníž. přenesená",J196,0)</f>
        <v>0</v>
      </c>
      <c r="BI196" s="144">
        <f>IF(N196="nulová",J196,0)</f>
        <v>0</v>
      </c>
      <c r="BJ196" s="18" t="s">
        <v>81</v>
      </c>
      <c r="BK196" s="144">
        <f>ROUND(I196*H196,2)</f>
        <v>0</v>
      </c>
      <c r="BL196" s="18" t="s">
        <v>187</v>
      </c>
      <c r="BM196" s="143" t="s">
        <v>1843</v>
      </c>
    </row>
    <row r="197" spans="2:65" s="1" customFormat="1" ht="11.25">
      <c r="B197" s="33"/>
      <c r="D197" s="145" t="s">
        <v>189</v>
      </c>
      <c r="F197" s="146" t="s">
        <v>1844</v>
      </c>
      <c r="I197" s="147"/>
      <c r="L197" s="33"/>
      <c r="M197" s="148"/>
      <c r="T197" s="54"/>
      <c r="AT197" s="18" t="s">
        <v>189</v>
      </c>
      <c r="AU197" s="18" t="s">
        <v>83</v>
      </c>
    </row>
    <row r="198" spans="2:65" s="1" customFormat="1" ht="11.25">
      <c r="B198" s="33"/>
      <c r="D198" s="149" t="s">
        <v>191</v>
      </c>
      <c r="F198" s="150" t="s">
        <v>1845</v>
      </c>
      <c r="I198" s="147"/>
      <c r="L198" s="33"/>
      <c r="M198" s="148"/>
      <c r="T198" s="54"/>
      <c r="AT198" s="18" t="s">
        <v>191</v>
      </c>
      <c r="AU198" s="18" t="s">
        <v>83</v>
      </c>
    </row>
    <row r="199" spans="2:65" s="13" customFormat="1" ht="11.25">
      <c r="B199" s="157"/>
      <c r="D199" s="145" t="s">
        <v>193</v>
      </c>
      <c r="E199" s="158" t="s">
        <v>19</v>
      </c>
      <c r="F199" s="159" t="s">
        <v>1846</v>
      </c>
      <c r="H199" s="160">
        <v>0.224</v>
      </c>
      <c r="I199" s="161"/>
      <c r="L199" s="157"/>
      <c r="M199" s="162"/>
      <c r="T199" s="163"/>
      <c r="AT199" s="158" t="s">
        <v>193</v>
      </c>
      <c r="AU199" s="158" t="s">
        <v>83</v>
      </c>
      <c r="AV199" s="13" t="s">
        <v>83</v>
      </c>
      <c r="AW199" s="13" t="s">
        <v>35</v>
      </c>
      <c r="AX199" s="13" t="s">
        <v>81</v>
      </c>
      <c r="AY199" s="158" t="s">
        <v>180</v>
      </c>
    </row>
    <row r="200" spans="2:65" s="1" customFormat="1" ht="33" customHeight="1">
      <c r="B200" s="33"/>
      <c r="C200" s="132" t="s">
        <v>379</v>
      </c>
      <c r="D200" s="132" t="s">
        <v>182</v>
      </c>
      <c r="E200" s="133" t="s">
        <v>1847</v>
      </c>
      <c r="F200" s="134" t="s">
        <v>1848</v>
      </c>
      <c r="G200" s="135" t="s">
        <v>257</v>
      </c>
      <c r="H200" s="136">
        <v>31.948</v>
      </c>
      <c r="I200" s="137"/>
      <c r="J200" s="138">
        <f>ROUND(I200*H200,2)</f>
        <v>0</v>
      </c>
      <c r="K200" s="134" t="s">
        <v>186</v>
      </c>
      <c r="L200" s="33"/>
      <c r="M200" s="139" t="s">
        <v>19</v>
      </c>
      <c r="N200" s="140" t="s">
        <v>44</v>
      </c>
      <c r="P200" s="141">
        <f>O200*H200</f>
        <v>0</v>
      </c>
      <c r="Q200" s="141">
        <v>0.50100999999999996</v>
      </c>
      <c r="R200" s="141">
        <f>Q200*H200</f>
        <v>16.006267479999998</v>
      </c>
      <c r="S200" s="141">
        <v>0</v>
      </c>
      <c r="T200" s="142">
        <f>S200*H200</f>
        <v>0</v>
      </c>
      <c r="AR200" s="143" t="s">
        <v>187</v>
      </c>
      <c r="AT200" s="143" t="s">
        <v>182</v>
      </c>
      <c r="AU200" s="143" t="s">
        <v>83</v>
      </c>
      <c r="AY200" s="18" t="s">
        <v>180</v>
      </c>
      <c r="BE200" s="144">
        <f>IF(N200="základní",J200,0)</f>
        <v>0</v>
      </c>
      <c r="BF200" s="144">
        <f>IF(N200="snížená",J200,0)</f>
        <v>0</v>
      </c>
      <c r="BG200" s="144">
        <f>IF(N200="zákl. přenesená",J200,0)</f>
        <v>0</v>
      </c>
      <c r="BH200" s="144">
        <f>IF(N200="sníž. přenesená",J200,0)</f>
        <v>0</v>
      </c>
      <c r="BI200" s="144">
        <f>IF(N200="nulová",J200,0)</f>
        <v>0</v>
      </c>
      <c r="BJ200" s="18" t="s">
        <v>81</v>
      </c>
      <c r="BK200" s="144">
        <f>ROUND(I200*H200,2)</f>
        <v>0</v>
      </c>
      <c r="BL200" s="18" t="s">
        <v>187</v>
      </c>
      <c r="BM200" s="143" t="s">
        <v>1849</v>
      </c>
    </row>
    <row r="201" spans="2:65" s="1" customFormat="1" ht="29.25">
      <c r="B201" s="33"/>
      <c r="D201" s="145" t="s">
        <v>189</v>
      </c>
      <c r="F201" s="146" t="s">
        <v>1850</v>
      </c>
      <c r="I201" s="147"/>
      <c r="L201" s="33"/>
      <c r="M201" s="148"/>
      <c r="T201" s="54"/>
      <c r="AT201" s="18" t="s">
        <v>189</v>
      </c>
      <c r="AU201" s="18" t="s">
        <v>83</v>
      </c>
    </row>
    <row r="202" spans="2:65" s="1" customFormat="1" ht="11.25">
      <c r="B202" s="33"/>
      <c r="D202" s="149" t="s">
        <v>191</v>
      </c>
      <c r="F202" s="150" t="s">
        <v>1851</v>
      </c>
      <c r="I202" s="147"/>
      <c r="L202" s="33"/>
      <c r="M202" s="148"/>
      <c r="T202" s="54"/>
      <c r="AT202" s="18" t="s">
        <v>191</v>
      </c>
      <c r="AU202" s="18" t="s">
        <v>83</v>
      </c>
    </row>
    <row r="203" spans="2:65" s="12" customFormat="1" ht="11.25">
      <c r="B203" s="151"/>
      <c r="D203" s="145" t="s">
        <v>193</v>
      </c>
      <c r="E203" s="152" t="s">
        <v>19</v>
      </c>
      <c r="F203" s="153" t="s">
        <v>1852</v>
      </c>
      <c r="H203" s="152" t="s">
        <v>19</v>
      </c>
      <c r="I203" s="154"/>
      <c r="L203" s="151"/>
      <c r="M203" s="155"/>
      <c r="T203" s="156"/>
      <c r="AT203" s="152" t="s">
        <v>193</v>
      </c>
      <c r="AU203" s="152" t="s">
        <v>83</v>
      </c>
      <c r="AV203" s="12" t="s">
        <v>81</v>
      </c>
      <c r="AW203" s="12" t="s">
        <v>35</v>
      </c>
      <c r="AX203" s="12" t="s">
        <v>73</v>
      </c>
      <c r="AY203" s="152" t="s">
        <v>180</v>
      </c>
    </row>
    <row r="204" spans="2:65" s="13" customFormat="1" ht="11.25">
      <c r="B204" s="157"/>
      <c r="D204" s="145" t="s">
        <v>193</v>
      </c>
      <c r="E204" s="158" t="s">
        <v>19</v>
      </c>
      <c r="F204" s="159" t="s">
        <v>1853</v>
      </c>
      <c r="H204" s="160">
        <v>6.8959999999999999</v>
      </c>
      <c r="I204" s="161"/>
      <c r="L204" s="157"/>
      <c r="M204" s="162"/>
      <c r="T204" s="163"/>
      <c r="AT204" s="158" t="s">
        <v>193</v>
      </c>
      <c r="AU204" s="158" t="s">
        <v>83</v>
      </c>
      <c r="AV204" s="13" t="s">
        <v>83</v>
      </c>
      <c r="AW204" s="13" t="s">
        <v>35</v>
      </c>
      <c r="AX204" s="13" t="s">
        <v>73</v>
      </c>
      <c r="AY204" s="158" t="s">
        <v>180</v>
      </c>
    </row>
    <row r="205" spans="2:65" s="13" customFormat="1" ht="11.25">
      <c r="B205" s="157"/>
      <c r="D205" s="145" t="s">
        <v>193</v>
      </c>
      <c r="E205" s="158" t="s">
        <v>19</v>
      </c>
      <c r="F205" s="159" t="s">
        <v>1854</v>
      </c>
      <c r="H205" s="160">
        <v>0.3</v>
      </c>
      <c r="I205" s="161"/>
      <c r="L205" s="157"/>
      <c r="M205" s="162"/>
      <c r="T205" s="163"/>
      <c r="AT205" s="158" t="s">
        <v>193</v>
      </c>
      <c r="AU205" s="158" t="s">
        <v>83</v>
      </c>
      <c r="AV205" s="13" t="s">
        <v>83</v>
      </c>
      <c r="AW205" s="13" t="s">
        <v>35</v>
      </c>
      <c r="AX205" s="13" t="s">
        <v>73</v>
      </c>
      <c r="AY205" s="158" t="s">
        <v>180</v>
      </c>
    </row>
    <row r="206" spans="2:65" s="13" customFormat="1" ht="11.25">
      <c r="B206" s="157"/>
      <c r="D206" s="145" t="s">
        <v>193</v>
      </c>
      <c r="E206" s="158" t="s">
        <v>19</v>
      </c>
      <c r="F206" s="159" t="s">
        <v>1855</v>
      </c>
      <c r="H206" s="160">
        <v>10.423999999999999</v>
      </c>
      <c r="I206" s="161"/>
      <c r="L206" s="157"/>
      <c r="M206" s="162"/>
      <c r="T206" s="163"/>
      <c r="AT206" s="158" t="s">
        <v>193</v>
      </c>
      <c r="AU206" s="158" t="s">
        <v>83</v>
      </c>
      <c r="AV206" s="13" t="s">
        <v>83</v>
      </c>
      <c r="AW206" s="13" t="s">
        <v>35</v>
      </c>
      <c r="AX206" s="13" t="s">
        <v>73</v>
      </c>
      <c r="AY206" s="158" t="s">
        <v>180</v>
      </c>
    </row>
    <row r="207" spans="2:65" s="13" customFormat="1" ht="11.25">
      <c r="B207" s="157"/>
      <c r="D207" s="145" t="s">
        <v>193</v>
      </c>
      <c r="E207" s="158" t="s">
        <v>19</v>
      </c>
      <c r="F207" s="159" t="s">
        <v>1856</v>
      </c>
      <c r="H207" s="160">
        <v>0.4</v>
      </c>
      <c r="I207" s="161"/>
      <c r="L207" s="157"/>
      <c r="M207" s="162"/>
      <c r="T207" s="163"/>
      <c r="AT207" s="158" t="s">
        <v>193</v>
      </c>
      <c r="AU207" s="158" t="s">
        <v>83</v>
      </c>
      <c r="AV207" s="13" t="s">
        <v>83</v>
      </c>
      <c r="AW207" s="13" t="s">
        <v>35</v>
      </c>
      <c r="AX207" s="13" t="s">
        <v>73</v>
      </c>
      <c r="AY207" s="158" t="s">
        <v>180</v>
      </c>
    </row>
    <row r="208" spans="2:65" s="13" customFormat="1" ht="11.25">
      <c r="B208" s="157"/>
      <c r="D208" s="145" t="s">
        <v>193</v>
      </c>
      <c r="E208" s="158" t="s">
        <v>19</v>
      </c>
      <c r="F208" s="159" t="s">
        <v>1857</v>
      </c>
      <c r="H208" s="160">
        <v>8.9760000000000009</v>
      </c>
      <c r="I208" s="161"/>
      <c r="L208" s="157"/>
      <c r="M208" s="162"/>
      <c r="T208" s="163"/>
      <c r="AT208" s="158" t="s">
        <v>193</v>
      </c>
      <c r="AU208" s="158" t="s">
        <v>83</v>
      </c>
      <c r="AV208" s="13" t="s">
        <v>83</v>
      </c>
      <c r="AW208" s="13" t="s">
        <v>35</v>
      </c>
      <c r="AX208" s="13" t="s">
        <v>73</v>
      </c>
      <c r="AY208" s="158" t="s">
        <v>180</v>
      </c>
    </row>
    <row r="209" spans="2:65" s="13" customFormat="1" ht="11.25">
      <c r="B209" s="157"/>
      <c r="D209" s="145" t="s">
        <v>193</v>
      </c>
      <c r="E209" s="158" t="s">
        <v>19</v>
      </c>
      <c r="F209" s="159" t="s">
        <v>1858</v>
      </c>
      <c r="H209" s="160">
        <v>4.3520000000000003</v>
      </c>
      <c r="I209" s="161"/>
      <c r="L209" s="157"/>
      <c r="M209" s="162"/>
      <c r="T209" s="163"/>
      <c r="AT209" s="158" t="s">
        <v>193</v>
      </c>
      <c r="AU209" s="158" t="s">
        <v>83</v>
      </c>
      <c r="AV209" s="13" t="s">
        <v>83</v>
      </c>
      <c r="AW209" s="13" t="s">
        <v>35</v>
      </c>
      <c r="AX209" s="13" t="s">
        <v>73</v>
      </c>
      <c r="AY209" s="158" t="s">
        <v>180</v>
      </c>
    </row>
    <row r="210" spans="2:65" s="13" customFormat="1" ht="11.25">
      <c r="B210" s="157"/>
      <c r="D210" s="145" t="s">
        <v>193</v>
      </c>
      <c r="E210" s="158" t="s">
        <v>19</v>
      </c>
      <c r="F210" s="159" t="s">
        <v>1859</v>
      </c>
      <c r="H210" s="160">
        <v>0.6</v>
      </c>
      <c r="I210" s="161"/>
      <c r="L210" s="157"/>
      <c r="M210" s="162"/>
      <c r="T210" s="163"/>
      <c r="AT210" s="158" t="s">
        <v>193</v>
      </c>
      <c r="AU210" s="158" t="s">
        <v>83</v>
      </c>
      <c r="AV210" s="13" t="s">
        <v>83</v>
      </c>
      <c r="AW210" s="13" t="s">
        <v>35</v>
      </c>
      <c r="AX210" s="13" t="s">
        <v>73</v>
      </c>
      <c r="AY210" s="158" t="s">
        <v>180</v>
      </c>
    </row>
    <row r="211" spans="2:65" s="14" customFormat="1" ht="11.25">
      <c r="B211" s="164"/>
      <c r="D211" s="145" t="s">
        <v>193</v>
      </c>
      <c r="E211" s="165" t="s">
        <v>19</v>
      </c>
      <c r="F211" s="166" t="s">
        <v>264</v>
      </c>
      <c r="H211" s="167">
        <v>31.948</v>
      </c>
      <c r="I211" s="168"/>
      <c r="L211" s="164"/>
      <c r="M211" s="169"/>
      <c r="T211" s="170"/>
      <c r="AT211" s="165" t="s">
        <v>193</v>
      </c>
      <c r="AU211" s="165" t="s">
        <v>83</v>
      </c>
      <c r="AV211" s="14" t="s">
        <v>187</v>
      </c>
      <c r="AW211" s="14" t="s">
        <v>35</v>
      </c>
      <c r="AX211" s="14" t="s">
        <v>81</v>
      </c>
      <c r="AY211" s="165" t="s">
        <v>180</v>
      </c>
    </row>
    <row r="212" spans="2:65" s="11" customFormat="1" ht="22.9" customHeight="1">
      <c r="B212" s="120"/>
      <c r="D212" s="121" t="s">
        <v>72</v>
      </c>
      <c r="E212" s="130" t="s">
        <v>203</v>
      </c>
      <c r="F212" s="130" t="s">
        <v>253</v>
      </c>
      <c r="I212" s="123"/>
      <c r="J212" s="131">
        <f>BK212</f>
        <v>0</v>
      </c>
      <c r="L212" s="120"/>
      <c r="M212" s="125"/>
      <c r="P212" s="126">
        <f>SUM(P213:P240)</f>
        <v>0</v>
      </c>
      <c r="R212" s="126">
        <f>SUM(R213:R240)</f>
        <v>10.78408411</v>
      </c>
      <c r="T212" s="127">
        <f>SUM(T213:T240)</f>
        <v>0</v>
      </c>
      <c r="AR212" s="121" t="s">
        <v>81</v>
      </c>
      <c r="AT212" s="128" t="s">
        <v>72</v>
      </c>
      <c r="AU212" s="128" t="s">
        <v>81</v>
      </c>
      <c r="AY212" s="121" t="s">
        <v>180</v>
      </c>
      <c r="BK212" s="129">
        <f>SUM(BK213:BK240)</f>
        <v>0</v>
      </c>
    </row>
    <row r="213" spans="2:65" s="1" customFormat="1" ht="37.9" customHeight="1">
      <c r="B213" s="33"/>
      <c r="C213" s="132" t="s">
        <v>407</v>
      </c>
      <c r="D213" s="132" t="s">
        <v>182</v>
      </c>
      <c r="E213" s="133" t="s">
        <v>1860</v>
      </c>
      <c r="F213" s="134" t="s">
        <v>1861</v>
      </c>
      <c r="G213" s="135" t="s">
        <v>257</v>
      </c>
      <c r="H213" s="136">
        <v>3.1669999999999998</v>
      </c>
      <c r="I213" s="137"/>
      <c r="J213" s="138">
        <f>ROUND(I213*H213,2)</f>
        <v>0</v>
      </c>
      <c r="K213" s="134" t="s">
        <v>186</v>
      </c>
      <c r="L213" s="33"/>
      <c r="M213" s="139" t="s">
        <v>19</v>
      </c>
      <c r="N213" s="140" t="s">
        <v>44</v>
      </c>
      <c r="P213" s="141">
        <f>O213*H213</f>
        <v>0</v>
      </c>
      <c r="Q213" s="141">
        <v>0.47738000000000003</v>
      </c>
      <c r="R213" s="141">
        <f>Q213*H213</f>
        <v>1.5118624599999999</v>
      </c>
      <c r="S213" s="141">
        <v>0</v>
      </c>
      <c r="T213" s="142">
        <f>S213*H213</f>
        <v>0</v>
      </c>
      <c r="AR213" s="143" t="s">
        <v>187</v>
      </c>
      <c r="AT213" s="143" t="s">
        <v>182</v>
      </c>
      <c r="AU213" s="143" t="s">
        <v>83</v>
      </c>
      <c r="AY213" s="18" t="s">
        <v>180</v>
      </c>
      <c r="BE213" s="144">
        <f>IF(N213="základní",J213,0)</f>
        <v>0</v>
      </c>
      <c r="BF213" s="144">
        <f>IF(N213="snížená",J213,0)</f>
        <v>0</v>
      </c>
      <c r="BG213" s="144">
        <f>IF(N213="zákl. přenesená",J213,0)</f>
        <v>0</v>
      </c>
      <c r="BH213" s="144">
        <f>IF(N213="sníž. přenesená",J213,0)</f>
        <v>0</v>
      </c>
      <c r="BI213" s="144">
        <f>IF(N213="nulová",J213,0)</f>
        <v>0</v>
      </c>
      <c r="BJ213" s="18" t="s">
        <v>81</v>
      </c>
      <c r="BK213" s="144">
        <f>ROUND(I213*H213,2)</f>
        <v>0</v>
      </c>
      <c r="BL213" s="18" t="s">
        <v>187</v>
      </c>
      <c r="BM213" s="143" t="s">
        <v>1862</v>
      </c>
    </row>
    <row r="214" spans="2:65" s="1" customFormat="1" ht="29.25">
      <c r="B214" s="33"/>
      <c r="D214" s="145" t="s">
        <v>189</v>
      </c>
      <c r="F214" s="146" t="s">
        <v>1863</v>
      </c>
      <c r="I214" s="147"/>
      <c r="L214" s="33"/>
      <c r="M214" s="148"/>
      <c r="T214" s="54"/>
      <c r="AT214" s="18" t="s">
        <v>189</v>
      </c>
      <c r="AU214" s="18" t="s">
        <v>83</v>
      </c>
    </row>
    <row r="215" spans="2:65" s="1" customFormat="1" ht="11.25">
      <c r="B215" s="33"/>
      <c r="D215" s="149" t="s">
        <v>191</v>
      </c>
      <c r="F215" s="150" t="s">
        <v>1864</v>
      </c>
      <c r="I215" s="147"/>
      <c r="L215" s="33"/>
      <c r="M215" s="148"/>
      <c r="T215" s="54"/>
      <c r="AT215" s="18" t="s">
        <v>191</v>
      </c>
      <c r="AU215" s="18" t="s">
        <v>83</v>
      </c>
    </row>
    <row r="216" spans="2:65" s="12" customFormat="1" ht="11.25">
      <c r="B216" s="151"/>
      <c r="D216" s="145" t="s">
        <v>193</v>
      </c>
      <c r="E216" s="152" t="s">
        <v>19</v>
      </c>
      <c r="F216" s="153" t="s">
        <v>1852</v>
      </c>
      <c r="H216" s="152" t="s">
        <v>19</v>
      </c>
      <c r="I216" s="154"/>
      <c r="L216" s="151"/>
      <c r="M216" s="155"/>
      <c r="T216" s="156"/>
      <c r="AT216" s="152" t="s">
        <v>193</v>
      </c>
      <c r="AU216" s="152" t="s">
        <v>83</v>
      </c>
      <c r="AV216" s="12" t="s">
        <v>81</v>
      </c>
      <c r="AW216" s="12" t="s">
        <v>35</v>
      </c>
      <c r="AX216" s="12" t="s">
        <v>73</v>
      </c>
      <c r="AY216" s="152" t="s">
        <v>180</v>
      </c>
    </row>
    <row r="217" spans="2:65" s="13" customFormat="1" ht="11.25">
      <c r="B217" s="157"/>
      <c r="D217" s="145" t="s">
        <v>193</v>
      </c>
      <c r="E217" s="158" t="s">
        <v>19</v>
      </c>
      <c r="F217" s="159" t="s">
        <v>1865</v>
      </c>
      <c r="H217" s="160">
        <v>1.8109999999999999</v>
      </c>
      <c r="I217" s="161"/>
      <c r="L217" s="157"/>
      <c r="M217" s="162"/>
      <c r="T217" s="163"/>
      <c r="AT217" s="158" t="s">
        <v>193</v>
      </c>
      <c r="AU217" s="158" t="s">
        <v>83</v>
      </c>
      <c r="AV217" s="13" t="s">
        <v>83</v>
      </c>
      <c r="AW217" s="13" t="s">
        <v>35</v>
      </c>
      <c r="AX217" s="13" t="s">
        <v>73</v>
      </c>
      <c r="AY217" s="158" t="s">
        <v>180</v>
      </c>
    </row>
    <row r="218" spans="2:65" s="12" customFormat="1" ht="11.25">
      <c r="B218" s="151"/>
      <c r="D218" s="145" t="s">
        <v>193</v>
      </c>
      <c r="E218" s="152" t="s">
        <v>19</v>
      </c>
      <c r="F218" s="153" t="s">
        <v>1083</v>
      </c>
      <c r="H218" s="152" t="s">
        <v>19</v>
      </c>
      <c r="I218" s="154"/>
      <c r="L218" s="151"/>
      <c r="M218" s="155"/>
      <c r="T218" s="156"/>
      <c r="AT218" s="152" t="s">
        <v>193</v>
      </c>
      <c r="AU218" s="152" t="s">
        <v>83</v>
      </c>
      <c r="AV218" s="12" t="s">
        <v>81</v>
      </c>
      <c r="AW218" s="12" t="s">
        <v>35</v>
      </c>
      <c r="AX218" s="12" t="s">
        <v>73</v>
      </c>
      <c r="AY218" s="152" t="s">
        <v>180</v>
      </c>
    </row>
    <row r="219" spans="2:65" s="13" customFormat="1" ht="11.25">
      <c r="B219" s="157"/>
      <c r="D219" s="145" t="s">
        <v>193</v>
      </c>
      <c r="E219" s="158" t="s">
        <v>19</v>
      </c>
      <c r="F219" s="159" t="s">
        <v>1866</v>
      </c>
      <c r="H219" s="160">
        <v>1.3560000000000001</v>
      </c>
      <c r="I219" s="161"/>
      <c r="L219" s="157"/>
      <c r="M219" s="162"/>
      <c r="T219" s="163"/>
      <c r="AT219" s="158" t="s">
        <v>193</v>
      </c>
      <c r="AU219" s="158" t="s">
        <v>83</v>
      </c>
      <c r="AV219" s="13" t="s">
        <v>83</v>
      </c>
      <c r="AW219" s="13" t="s">
        <v>35</v>
      </c>
      <c r="AX219" s="13" t="s">
        <v>73</v>
      </c>
      <c r="AY219" s="158" t="s">
        <v>180</v>
      </c>
    </row>
    <row r="220" spans="2:65" s="14" customFormat="1" ht="11.25">
      <c r="B220" s="164"/>
      <c r="D220" s="145" t="s">
        <v>193</v>
      </c>
      <c r="E220" s="165" t="s">
        <v>19</v>
      </c>
      <c r="F220" s="166" t="s">
        <v>264</v>
      </c>
      <c r="H220" s="167">
        <v>3.1669999999999998</v>
      </c>
      <c r="I220" s="168"/>
      <c r="L220" s="164"/>
      <c r="M220" s="169"/>
      <c r="T220" s="170"/>
      <c r="AT220" s="165" t="s">
        <v>193</v>
      </c>
      <c r="AU220" s="165" t="s">
        <v>83</v>
      </c>
      <c r="AV220" s="14" t="s">
        <v>187</v>
      </c>
      <c r="AW220" s="14" t="s">
        <v>35</v>
      </c>
      <c r="AX220" s="14" t="s">
        <v>81</v>
      </c>
      <c r="AY220" s="165" t="s">
        <v>180</v>
      </c>
    </row>
    <row r="221" spans="2:65" s="1" customFormat="1" ht="33" customHeight="1">
      <c r="B221" s="33"/>
      <c r="C221" s="132" t="s">
        <v>414</v>
      </c>
      <c r="D221" s="132" t="s">
        <v>182</v>
      </c>
      <c r="E221" s="133" t="s">
        <v>1867</v>
      </c>
      <c r="F221" s="134" t="s">
        <v>1868</v>
      </c>
      <c r="G221" s="135" t="s">
        <v>257</v>
      </c>
      <c r="H221" s="136">
        <v>4.0810000000000004</v>
      </c>
      <c r="I221" s="137"/>
      <c r="J221" s="138">
        <f>ROUND(I221*H221,2)</f>
        <v>0</v>
      </c>
      <c r="K221" s="134" t="s">
        <v>186</v>
      </c>
      <c r="L221" s="33"/>
      <c r="M221" s="139" t="s">
        <v>19</v>
      </c>
      <c r="N221" s="140" t="s">
        <v>44</v>
      </c>
      <c r="P221" s="141">
        <f>O221*H221</f>
        <v>0</v>
      </c>
      <c r="Q221" s="141">
        <v>0.43939</v>
      </c>
      <c r="R221" s="141">
        <f>Q221*H221</f>
        <v>1.7931505900000002</v>
      </c>
      <c r="S221" s="141">
        <v>0</v>
      </c>
      <c r="T221" s="142">
        <f>S221*H221</f>
        <v>0</v>
      </c>
      <c r="AR221" s="143" t="s">
        <v>187</v>
      </c>
      <c r="AT221" s="143" t="s">
        <v>182</v>
      </c>
      <c r="AU221" s="143" t="s">
        <v>83</v>
      </c>
      <c r="AY221" s="18" t="s">
        <v>180</v>
      </c>
      <c r="BE221" s="144">
        <f>IF(N221="základní",J221,0)</f>
        <v>0</v>
      </c>
      <c r="BF221" s="144">
        <f>IF(N221="snížená",J221,0)</f>
        <v>0</v>
      </c>
      <c r="BG221" s="144">
        <f>IF(N221="zákl. přenesená",J221,0)</f>
        <v>0</v>
      </c>
      <c r="BH221" s="144">
        <f>IF(N221="sníž. přenesená",J221,0)</f>
        <v>0</v>
      </c>
      <c r="BI221" s="144">
        <f>IF(N221="nulová",J221,0)</f>
        <v>0</v>
      </c>
      <c r="BJ221" s="18" t="s">
        <v>81</v>
      </c>
      <c r="BK221" s="144">
        <f>ROUND(I221*H221,2)</f>
        <v>0</v>
      </c>
      <c r="BL221" s="18" t="s">
        <v>187</v>
      </c>
      <c r="BM221" s="143" t="s">
        <v>1869</v>
      </c>
    </row>
    <row r="222" spans="2:65" s="1" customFormat="1" ht="29.25">
      <c r="B222" s="33"/>
      <c r="D222" s="145" t="s">
        <v>189</v>
      </c>
      <c r="F222" s="146" t="s">
        <v>1870</v>
      </c>
      <c r="I222" s="147"/>
      <c r="L222" s="33"/>
      <c r="M222" s="148"/>
      <c r="T222" s="54"/>
      <c r="AT222" s="18" t="s">
        <v>189</v>
      </c>
      <c r="AU222" s="18" t="s">
        <v>83</v>
      </c>
    </row>
    <row r="223" spans="2:65" s="1" customFormat="1" ht="11.25">
      <c r="B223" s="33"/>
      <c r="D223" s="149" t="s">
        <v>191</v>
      </c>
      <c r="F223" s="150" t="s">
        <v>1871</v>
      </c>
      <c r="I223" s="147"/>
      <c r="L223" s="33"/>
      <c r="M223" s="148"/>
      <c r="T223" s="54"/>
      <c r="AT223" s="18" t="s">
        <v>191</v>
      </c>
      <c r="AU223" s="18" t="s">
        <v>83</v>
      </c>
    </row>
    <row r="224" spans="2:65" s="12" customFormat="1" ht="11.25">
      <c r="B224" s="151"/>
      <c r="D224" s="145" t="s">
        <v>193</v>
      </c>
      <c r="E224" s="152" t="s">
        <v>19</v>
      </c>
      <c r="F224" s="153" t="s">
        <v>1852</v>
      </c>
      <c r="H224" s="152" t="s">
        <v>19</v>
      </c>
      <c r="I224" s="154"/>
      <c r="L224" s="151"/>
      <c r="M224" s="155"/>
      <c r="T224" s="156"/>
      <c r="AT224" s="152" t="s">
        <v>193</v>
      </c>
      <c r="AU224" s="152" t="s">
        <v>83</v>
      </c>
      <c r="AV224" s="12" t="s">
        <v>81</v>
      </c>
      <c r="AW224" s="12" t="s">
        <v>35</v>
      </c>
      <c r="AX224" s="12" t="s">
        <v>73</v>
      </c>
      <c r="AY224" s="152" t="s">
        <v>180</v>
      </c>
    </row>
    <row r="225" spans="2:65" s="13" customFormat="1" ht="11.25">
      <c r="B225" s="157"/>
      <c r="D225" s="145" t="s">
        <v>193</v>
      </c>
      <c r="E225" s="158" t="s">
        <v>19</v>
      </c>
      <c r="F225" s="159" t="s">
        <v>1872</v>
      </c>
      <c r="H225" s="160">
        <v>4.0810000000000004</v>
      </c>
      <c r="I225" s="161"/>
      <c r="L225" s="157"/>
      <c r="M225" s="162"/>
      <c r="T225" s="163"/>
      <c r="AT225" s="158" t="s">
        <v>193</v>
      </c>
      <c r="AU225" s="158" t="s">
        <v>83</v>
      </c>
      <c r="AV225" s="13" t="s">
        <v>83</v>
      </c>
      <c r="AW225" s="13" t="s">
        <v>35</v>
      </c>
      <c r="AX225" s="13" t="s">
        <v>81</v>
      </c>
      <c r="AY225" s="158" t="s">
        <v>180</v>
      </c>
    </row>
    <row r="226" spans="2:65" s="1" customFormat="1" ht="37.9" customHeight="1">
      <c r="B226" s="33"/>
      <c r="C226" s="132" t="s">
        <v>421</v>
      </c>
      <c r="D226" s="132" t="s">
        <v>182</v>
      </c>
      <c r="E226" s="133" t="s">
        <v>1873</v>
      </c>
      <c r="F226" s="134" t="s">
        <v>1874</v>
      </c>
      <c r="G226" s="135" t="s">
        <v>257</v>
      </c>
      <c r="H226" s="136">
        <v>34.957000000000001</v>
      </c>
      <c r="I226" s="137"/>
      <c r="J226" s="138">
        <f>ROUND(I226*H226,2)</f>
        <v>0</v>
      </c>
      <c r="K226" s="134" t="s">
        <v>186</v>
      </c>
      <c r="L226" s="33"/>
      <c r="M226" s="139" t="s">
        <v>19</v>
      </c>
      <c r="N226" s="140" t="s">
        <v>44</v>
      </c>
      <c r="P226" s="141">
        <f>O226*H226</f>
        <v>0</v>
      </c>
      <c r="Q226" s="141">
        <v>0.21271999999999999</v>
      </c>
      <c r="R226" s="141">
        <f>Q226*H226</f>
        <v>7.43605304</v>
      </c>
      <c r="S226" s="141">
        <v>0</v>
      </c>
      <c r="T226" s="142">
        <f>S226*H226</f>
        <v>0</v>
      </c>
      <c r="AR226" s="143" t="s">
        <v>187</v>
      </c>
      <c r="AT226" s="143" t="s">
        <v>182</v>
      </c>
      <c r="AU226" s="143" t="s">
        <v>83</v>
      </c>
      <c r="AY226" s="18" t="s">
        <v>180</v>
      </c>
      <c r="BE226" s="144">
        <f>IF(N226="základní",J226,0)</f>
        <v>0</v>
      </c>
      <c r="BF226" s="144">
        <f>IF(N226="snížená",J226,0)</f>
        <v>0</v>
      </c>
      <c r="BG226" s="144">
        <f>IF(N226="zákl. přenesená",J226,0)</f>
        <v>0</v>
      </c>
      <c r="BH226" s="144">
        <f>IF(N226="sníž. přenesená",J226,0)</f>
        <v>0</v>
      </c>
      <c r="BI226" s="144">
        <f>IF(N226="nulová",J226,0)</f>
        <v>0</v>
      </c>
      <c r="BJ226" s="18" t="s">
        <v>81</v>
      </c>
      <c r="BK226" s="144">
        <f>ROUND(I226*H226,2)</f>
        <v>0</v>
      </c>
      <c r="BL226" s="18" t="s">
        <v>187</v>
      </c>
      <c r="BM226" s="143" t="s">
        <v>1875</v>
      </c>
    </row>
    <row r="227" spans="2:65" s="1" customFormat="1" ht="29.25">
      <c r="B227" s="33"/>
      <c r="D227" s="145" t="s">
        <v>189</v>
      </c>
      <c r="F227" s="146" t="s">
        <v>1876</v>
      </c>
      <c r="I227" s="147"/>
      <c r="L227" s="33"/>
      <c r="M227" s="148"/>
      <c r="T227" s="54"/>
      <c r="AT227" s="18" t="s">
        <v>189</v>
      </c>
      <c r="AU227" s="18" t="s">
        <v>83</v>
      </c>
    </row>
    <row r="228" spans="2:65" s="1" customFormat="1" ht="11.25">
      <c r="B228" s="33"/>
      <c r="D228" s="149" t="s">
        <v>191</v>
      </c>
      <c r="F228" s="150" t="s">
        <v>1877</v>
      </c>
      <c r="I228" s="147"/>
      <c r="L228" s="33"/>
      <c r="M228" s="148"/>
      <c r="T228" s="54"/>
      <c r="AT228" s="18" t="s">
        <v>191</v>
      </c>
      <c r="AU228" s="18" t="s">
        <v>83</v>
      </c>
    </row>
    <row r="229" spans="2:65" s="12" customFormat="1" ht="22.5">
      <c r="B229" s="151"/>
      <c r="D229" s="145" t="s">
        <v>193</v>
      </c>
      <c r="E229" s="152" t="s">
        <v>19</v>
      </c>
      <c r="F229" s="153" t="s">
        <v>1878</v>
      </c>
      <c r="H229" s="152" t="s">
        <v>19</v>
      </c>
      <c r="I229" s="154"/>
      <c r="L229" s="151"/>
      <c r="M229" s="155"/>
      <c r="T229" s="156"/>
      <c r="AT229" s="152" t="s">
        <v>193</v>
      </c>
      <c r="AU229" s="152" t="s">
        <v>83</v>
      </c>
      <c r="AV229" s="12" t="s">
        <v>81</v>
      </c>
      <c r="AW229" s="12" t="s">
        <v>35</v>
      </c>
      <c r="AX229" s="12" t="s">
        <v>73</v>
      </c>
      <c r="AY229" s="152" t="s">
        <v>180</v>
      </c>
    </row>
    <row r="230" spans="2:65" s="13" customFormat="1" ht="22.5">
      <c r="B230" s="157"/>
      <c r="D230" s="145" t="s">
        <v>193</v>
      </c>
      <c r="E230" s="158" t="s">
        <v>19</v>
      </c>
      <c r="F230" s="159" t="s">
        <v>1879</v>
      </c>
      <c r="H230" s="160">
        <v>25.577000000000002</v>
      </c>
      <c r="I230" s="161"/>
      <c r="L230" s="157"/>
      <c r="M230" s="162"/>
      <c r="T230" s="163"/>
      <c r="AT230" s="158" t="s">
        <v>193</v>
      </c>
      <c r="AU230" s="158" t="s">
        <v>83</v>
      </c>
      <c r="AV230" s="13" t="s">
        <v>83</v>
      </c>
      <c r="AW230" s="13" t="s">
        <v>35</v>
      </c>
      <c r="AX230" s="13" t="s">
        <v>73</v>
      </c>
      <c r="AY230" s="158" t="s">
        <v>180</v>
      </c>
    </row>
    <row r="231" spans="2:65" s="15" customFormat="1" ht="11.25">
      <c r="B231" s="186"/>
      <c r="D231" s="145" t="s">
        <v>193</v>
      </c>
      <c r="E231" s="187" t="s">
        <v>19</v>
      </c>
      <c r="F231" s="188" t="s">
        <v>1880</v>
      </c>
      <c r="H231" s="189">
        <v>25.577000000000002</v>
      </c>
      <c r="I231" s="190"/>
      <c r="L231" s="186"/>
      <c r="M231" s="191"/>
      <c r="T231" s="192"/>
      <c r="AT231" s="187" t="s">
        <v>193</v>
      </c>
      <c r="AU231" s="187" t="s">
        <v>83</v>
      </c>
      <c r="AV231" s="15" t="s">
        <v>203</v>
      </c>
      <c r="AW231" s="15" t="s">
        <v>35</v>
      </c>
      <c r="AX231" s="15" t="s">
        <v>73</v>
      </c>
      <c r="AY231" s="187" t="s">
        <v>180</v>
      </c>
    </row>
    <row r="232" spans="2:65" s="12" customFormat="1" ht="22.5">
      <c r="B232" s="151"/>
      <c r="D232" s="145" t="s">
        <v>193</v>
      </c>
      <c r="E232" s="152" t="s">
        <v>19</v>
      </c>
      <c r="F232" s="153" t="s">
        <v>1881</v>
      </c>
      <c r="H232" s="152" t="s">
        <v>19</v>
      </c>
      <c r="I232" s="154"/>
      <c r="L232" s="151"/>
      <c r="M232" s="155"/>
      <c r="T232" s="156"/>
      <c r="AT232" s="152" t="s">
        <v>193</v>
      </c>
      <c r="AU232" s="152" t="s">
        <v>83</v>
      </c>
      <c r="AV232" s="12" t="s">
        <v>81</v>
      </c>
      <c r="AW232" s="12" t="s">
        <v>35</v>
      </c>
      <c r="AX232" s="12" t="s">
        <v>73</v>
      </c>
      <c r="AY232" s="152" t="s">
        <v>180</v>
      </c>
    </row>
    <row r="233" spans="2:65" s="13" customFormat="1" ht="11.25">
      <c r="B233" s="157"/>
      <c r="D233" s="145" t="s">
        <v>193</v>
      </c>
      <c r="E233" s="158" t="s">
        <v>19</v>
      </c>
      <c r="F233" s="159" t="s">
        <v>1882</v>
      </c>
      <c r="H233" s="160">
        <v>9.3800000000000008</v>
      </c>
      <c r="I233" s="161"/>
      <c r="L233" s="157"/>
      <c r="M233" s="162"/>
      <c r="T233" s="163"/>
      <c r="AT233" s="158" t="s">
        <v>193</v>
      </c>
      <c r="AU233" s="158" t="s">
        <v>83</v>
      </c>
      <c r="AV233" s="13" t="s">
        <v>83</v>
      </c>
      <c r="AW233" s="13" t="s">
        <v>35</v>
      </c>
      <c r="AX233" s="13" t="s">
        <v>73</v>
      </c>
      <c r="AY233" s="158" t="s">
        <v>180</v>
      </c>
    </row>
    <row r="234" spans="2:65" s="15" customFormat="1" ht="11.25">
      <c r="B234" s="186"/>
      <c r="D234" s="145" t="s">
        <v>193</v>
      </c>
      <c r="E234" s="187" t="s">
        <v>19</v>
      </c>
      <c r="F234" s="188" t="s">
        <v>1880</v>
      </c>
      <c r="H234" s="189">
        <v>9.3800000000000008</v>
      </c>
      <c r="I234" s="190"/>
      <c r="L234" s="186"/>
      <c r="M234" s="191"/>
      <c r="T234" s="192"/>
      <c r="AT234" s="187" t="s">
        <v>193</v>
      </c>
      <c r="AU234" s="187" t="s">
        <v>83</v>
      </c>
      <c r="AV234" s="15" t="s">
        <v>203</v>
      </c>
      <c r="AW234" s="15" t="s">
        <v>35</v>
      </c>
      <c r="AX234" s="15" t="s">
        <v>73</v>
      </c>
      <c r="AY234" s="187" t="s">
        <v>180</v>
      </c>
    </row>
    <row r="235" spans="2:65" s="14" customFormat="1" ht="11.25">
      <c r="B235" s="164"/>
      <c r="D235" s="145" t="s">
        <v>193</v>
      </c>
      <c r="E235" s="165" t="s">
        <v>19</v>
      </c>
      <c r="F235" s="166" t="s">
        <v>264</v>
      </c>
      <c r="H235" s="167">
        <v>34.957000000000001</v>
      </c>
      <c r="I235" s="168"/>
      <c r="L235" s="164"/>
      <c r="M235" s="169"/>
      <c r="T235" s="170"/>
      <c r="AT235" s="165" t="s">
        <v>193</v>
      </c>
      <c r="AU235" s="165" t="s">
        <v>83</v>
      </c>
      <c r="AV235" s="14" t="s">
        <v>187</v>
      </c>
      <c r="AW235" s="14" t="s">
        <v>35</v>
      </c>
      <c r="AX235" s="14" t="s">
        <v>81</v>
      </c>
      <c r="AY235" s="165" t="s">
        <v>180</v>
      </c>
    </row>
    <row r="236" spans="2:65" s="1" customFormat="1" ht="16.5" customHeight="1">
      <c r="B236" s="33"/>
      <c r="C236" s="132" t="s">
        <v>427</v>
      </c>
      <c r="D236" s="132" t="s">
        <v>182</v>
      </c>
      <c r="E236" s="133" t="s">
        <v>1152</v>
      </c>
      <c r="F236" s="134" t="s">
        <v>1153</v>
      </c>
      <c r="G236" s="135" t="s">
        <v>225</v>
      </c>
      <c r="H236" s="136">
        <v>4.1000000000000002E-2</v>
      </c>
      <c r="I236" s="137"/>
      <c r="J236" s="138">
        <f>ROUND(I236*H236,2)</f>
        <v>0</v>
      </c>
      <c r="K236" s="134" t="s">
        <v>186</v>
      </c>
      <c r="L236" s="33"/>
      <c r="M236" s="139" t="s">
        <v>19</v>
      </c>
      <c r="N236" s="140" t="s">
        <v>44</v>
      </c>
      <c r="P236" s="141">
        <f>O236*H236</f>
        <v>0</v>
      </c>
      <c r="Q236" s="141">
        <v>1.04922</v>
      </c>
      <c r="R236" s="141">
        <f>Q236*H236</f>
        <v>4.3018020000000004E-2</v>
      </c>
      <c r="S236" s="141">
        <v>0</v>
      </c>
      <c r="T236" s="142">
        <f>S236*H236</f>
        <v>0</v>
      </c>
      <c r="AR236" s="143" t="s">
        <v>187</v>
      </c>
      <c r="AT236" s="143" t="s">
        <v>182</v>
      </c>
      <c r="AU236" s="143" t="s">
        <v>83</v>
      </c>
      <c r="AY236" s="18" t="s">
        <v>180</v>
      </c>
      <c r="BE236" s="144">
        <f>IF(N236="základní",J236,0)</f>
        <v>0</v>
      </c>
      <c r="BF236" s="144">
        <f>IF(N236="snížená",J236,0)</f>
        <v>0</v>
      </c>
      <c r="BG236" s="144">
        <f>IF(N236="zákl. přenesená",J236,0)</f>
        <v>0</v>
      </c>
      <c r="BH236" s="144">
        <f>IF(N236="sníž. přenesená",J236,0)</f>
        <v>0</v>
      </c>
      <c r="BI236" s="144">
        <f>IF(N236="nulová",J236,0)</f>
        <v>0</v>
      </c>
      <c r="BJ236" s="18" t="s">
        <v>81</v>
      </c>
      <c r="BK236" s="144">
        <f>ROUND(I236*H236,2)</f>
        <v>0</v>
      </c>
      <c r="BL236" s="18" t="s">
        <v>187</v>
      </c>
      <c r="BM236" s="143" t="s">
        <v>1883</v>
      </c>
    </row>
    <row r="237" spans="2:65" s="1" customFormat="1" ht="29.25">
      <c r="B237" s="33"/>
      <c r="D237" s="145" t="s">
        <v>189</v>
      </c>
      <c r="F237" s="146" t="s">
        <v>1155</v>
      </c>
      <c r="I237" s="147"/>
      <c r="L237" s="33"/>
      <c r="M237" s="148"/>
      <c r="T237" s="54"/>
      <c r="AT237" s="18" t="s">
        <v>189</v>
      </c>
      <c r="AU237" s="18" t="s">
        <v>83</v>
      </c>
    </row>
    <row r="238" spans="2:65" s="1" customFormat="1" ht="11.25">
      <c r="B238" s="33"/>
      <c r="D238" s="149" t="s">
        <v>191</v>
      </c>
      <c r="F238" s="150" t="s">
        <v>1156</v>
      </c>
      <c r="I238" s="147"/>
      <c r="L238" s="33"/>
      <c r="M238" s="148"/>
      <c r="T238" s="54"/>
      <c r="AT238" s="18" t="s">
        <v>191</v>
      </c>
      <c r="AU238" s="18" t="s">
        <v>83</v>
      </c>
    </row>
    <row r="239" spans="2:65" s="12" customFormat="1" ht="11.25">
      <c r="B239" s="151"/>
      <c r="D239" s="145" t="s">
        <v>193</v>
      </c>
      <c r="E239" s="152" t="s">
        <v>19</v>
      </c>
      <c r="F239" s="153" t="s">
        <v>1852</v>
      </c>
      <c r="H239" s="152" t="s">
        <v>19</v>
      </c>
      <c r="I239" s="154"/>
      <c r="L239" s="151"/>
      <c r="M239" s="155"/>
      <c r="T239" s="156"/>
      <c r="AT239" s="152" t="s">
        <v>193</v>
      </c>
      <c r="AU239" s="152" t="s">
        <v>83</v>
      </c>
      <c r="AV239" s="12" t="s">
        <v>81</v>
      </c>
      <c r="AW239" s="12" t="s">
        <v>35</v>
      </c>
      <c r="AX239" s="12" t="s">
        <v>73</v>
      </c>
      <c r="AY239" s="152" t="s">
        <v>180</v>
      </c>
    </row>
    <row r="240" spans="2:65" s="13" customFormat="1" ht="11.25">
      <c r="B240" s="157"/>
      <c r="D240" s="145" t="s">
        <v>193</v>
      </c>
      <c r="E240" s="158" t="s">
        <v>19</v>
      </c>
      <c r="F240" s="159" t="s">
        <v>1884</v>
      </c>
      <c r="H240" s="160">
        <v>4.1000000000000002E-2</v>
      </c>
      <c r="I240" s="161"/>
      <c r="L240" s="157"/>
      <c r="M240" s="162"/>
      <c r="T240" s="163"/>
      <c r="AT240" s="158" t="s">
        <v>193</v>
      </c>
      <c r="AU240" s="158" t="s">
        <v>83</v>
      </c>
      <c r="AV240" s="13" t="s">
        <v>83</v>
      </c>
      <c r="AW240" s="13" t="s">
        <v>35</v>
      </c>
      <c r="AX240" s="13" t="s">
        <v>81</v>
      </c>
      <c r="AY240" s="158" t="s">
        <v>180</v>
      </c>
    </row>
    <row r="241" spans="2:65" s="11" customFormat="1" ht="22.9" customHeight="1">
      <c r="B241" s="120"/>
      <c r="D241" s="121" t="s">
        <v>72</v>
      </c>
      <c r="E241" s="130" t="s">
        <v>187</v>
      </c>
      <c r="F241" s="130" t="s">
        <v>1885</v>
      </c>
      <c r="I241" s="123"/>
      <c r="J241" s="131">
        <f>BK241</f>
        <v>0</v>
      </c>
      <c r="L241" s="120"/>
      <c r="M241" s="125"/>
      <c r="P241" s="126">
        <f>SUM(P242:P311)</f>
        <v>0</v>
      </c>
      <c r="R241" s="126">
        <f>SUM(R242:R311)</f>
        <v>149.76647901999999</v>
      </c>
      <c r="T241" s="127">
        <f>SUM(T242:T311)</f>
        <v>0</v>
      </c>
      <c r="AR241" s="121" t="s">
        <v>81</v>
      </c>
      <c r="AT241" s="128" t="s">
        <v>72</v>
      </c>
      <c r="AU241" s="128" t="s">
        <v>81</v>
      </c>
      <c r="AY241" s="121" t="s">
        <v>180</v>
      </c>
      <c r="BK241" s="129">
        <f>SUM(BK242:BK311)</f>
        <v>0</v>
      </c>
    </row>
    <row r="242" spans="2:65" s="1" customFormat="1" ht="24.2" customHeight="1">
      <c r="B242" s="33"/>
      <c r="C242" s="132" t="s">
        <v>433</v>
      </c>
      <c r="D242" s="132" t="s">
        <v>182</v>
      </c>
      <c r="E242" s="133" t="s">
        <v>1886</v>
      </c>
      <c r="F242" s="134" t="s">
        <v>1887</v>
      </c>
      <c r="G242" s="135" t="s">
        <v>257</v>
      </c>
      <c r="H242" s="136">
        <v>40.4</v>
      </c>
      <c r="I242" s="137"/>
      <c r="J242" s="138">
        <f>ROUND(I242*H242,2)</f>
        <v>0</v>
      </c>
      <c r="K242" s="134" t="s">
        <v>186</v>
      </c>
      <c r="L242" s="33"/>
      <c r="M242" s="139" t="s">
        <v>19</v>
      </c>
      <c r="N242" s="140" t="s">
        <v>44</v>
      </c>
      <c r="P242" s="141">
        <f>O242*H242</f>
        <v>0</v>
      </c>
      <c r="Q242" s="141">
        <v>7.3699999999999998E-3</v>
      </c>
      <c r="R242" s="141">
        <f>Q242*H242</f>
        <v>0.29774799999999996</v>
      </c>
      <c r="S242" s="141">
        <v>0</v>
      </c>
      <c r="T242" s="142">
        <f>S242*H242</f>
        <v>0</v>
      </c>
      <c r="AR242" s="143" t="s">
        <v>187</v>
      </c>
      <c r="AT242" s="143" t="s">
        <v>182</v>
      </c>
      <c r="AU242" s="143" t="s">
        <v>83</v>
      </c>
      <c r="AY242" s="18" t="s">
        <v>180</v>
      </c>
      <c r="BE242" s="144">
        <f>IF(N242="základní",J242,0)</f>
        <v>0</v>
      </c>
      <c r="BF242" s="144">
        <f>IF(N242="snížená",J242,0)</f>
        <v>0</v>
      </c>
      <c r="BG242" s="144">
        <f>IF(N242="zákl. přenesená",J242,0)</f>
        <v>0</v>
      </c>
      <c r="BH242" s="144">
        <f>IF(N242="sníž. přenesená",J242,0)</f>
        <v>0</v>
      </c>
      <c r="BI242" s="144">
        <f>IF(N242="nulová",J242,0)</f>
        <v>0</v>
      </c>
      <c r="BJ242" s="18" t="s">
        <v>81</v>
      </c>
      <c r="BK242" s="144">
        <f>ROUND(I242*H242,2)</f>
        <v>0</v>
      </c>
      <c r="BL242" s="18" t="s">
        <v>187</v>
      </c>
      <c r="BM242" s="143" t="s">
        <v>1888</v>
      </c>
    </row>
    <row r="243" spans="2:65" s="1" customFormat="1" ht="58.5">
      <c r="B243" s="33"/>
      <c r="D243" s="145" t="s">
        <v>189</v>
      </c>
      <c r="F243" s="146" t="s">
        <v>1889</v>
      </c>
      <c r="I243" s="147"/>
      <c r="L243" s="33"/>
      <c r="M243" s="148"/>
      <c r="T243" s="54"/>
      <c r="AT243" s="18" t="s">
        <v>189</v>
      </c>
      <c r="AU243" s="18" t="s">
        <v>83</v>
      </c>
    </row>
    <row r="244" spans="2:65" s="1" customFormat="1" ht="11.25">
      <c r="B244" s="33"/>
      <c r="D244" s="149" t="s">
        <v>191</v>
      </c>
      <c r="F244" s="150" t="s">
        <v>1890</v>
      </c>
      <c r="I244" s="147"/>
      <c r="L244" s="33"/>
      <c r="M244" s="148"/>
      <c r="T244" s="54"/>
      <c r="AT244" s="18" t="s">
        <v>191</v>
      </c>
      <c r="AU244" s="18" t="s">
        <v>83</v>
      </c>
    </row>
    <row r="245" spans="2:65" s="12" customFormat="1" ht="11.25">
      <c r="B245" s="151"/>
      <c r="D245" s="145" t="s">
        <v>193</v>
      </c>
      <c r="E245" s="152" t="s">
        <v>19</v>
      </c>
      <c r="F245" s="153" t="s">
        <v>1891</v>
      </c>
      <c r="H245" s="152" t="s">
        <v>19</v>
      </c>
      <c r="I245" s="154"/>
      <c r="L245" s="151"/>
      <c r="M245" s="155"/>
      <c r="T245" s="156"/>
      <c r="AT245" s="152" t="s">
        <v>193</v>
      </c>
      <c r="AU245" s="152" t="s">
        <v>83</v>
      </c>
      <c r="AV245" s="12" t="s">
        <v>81</v>
      </c>
      <c r="AW245" s="12" t="s">
        <v>35</v>
      </c>
      <c r="AX245" s="12" t="s">
        <v>73</v>
      </c>
      <c r="AY245" s="152" t="s">
        <v>180</v>
      </c>
    </row>
    <row r="246" spans="2:65" s="13" customFormat="1" ht="11.25">
      <c r="B246" s="157"/>
      <c r="D246" s="145" t="s">
        <v>193</v>
      </c>
      <c r="E246" s="158" t="s">
        <v>19</v>
      </c>
      <c r="F246" s="159" t="s">
        <v>1380</v>
      </c>
      <c r="H246" s="160">
        <v>40.4</v>
      </c>
      <c r="I246" s="161"/>
      <c r="L246" s="157"/>
      <c r="M246" s="162"/>
      <c r="T246" s="163"/>
      <c r="AT246" s="158" t="s">
        <v>193</v>
      </c>
      <c r="AU246" s="158" t="s">
        <v>83</v>
      </c>
      <c r="AV246" s="13" t="s">
        <v>83</v>
      </c>
      <c r="AW246" s="13" t="s">
        <v>35</v>
      </c>
      <c r="AX246" s="13" t="s">
        <v>81</v>
      </c>
      <c r="AY246" s="158" t="s">
        <v>180</v>
      </c>
    </row>
    <row r="247" spans="2:65" s="1" customFormat="1" ht="33" customHeight="1">
      <c r="B247" s="33"/>
      <c r="C247" s="132" t="s">
        <v>440</v>
      </c>
      <c r="D247" s="132" t="s">
        <v>182</v>
      </c>
      <c r="E247" s="133" t="s">
        <v>1892</v>
      </c>
      <c r="F247" s="134" t="s">
        <v>1893</v>
      </c>
      <c r="G247" s="135" t="s">
        <v>225</v>
      </c>
      <c r="H247" s="136">
        <v>0.14499999999999999</v>
      </c>
      <c r="I247" s="137"/>
      <c r="J247" s="138">
        <f>ROUND(I247*H247,2)</f>
        <v>0</v>
      </c>
      <c r="K247" s="134" t="s">
        <v>186</v>
      </c>
      <c r="L247" s="33"/>
      <c r="M247" s="139" t="s">
        <v>19</v>
      </c>
      <c r="N247" s="140" t="s">
        <v>44</v>
      </c>
      <c r="P247" s="141">
        <f>O247*H247</f>
        <v>0</v>
      </c>
      <c r="Q247" s="141">
        <v>1.9539999999999998E-2</v>
      </c>
      <c r="R247" s="141">
        <f>Q247*H247</f>
        <v>2.8332999999999995E-3</v>
      </c>
      <c r="S247" s="141">
        <v>0</v>
      </c>
      <c r="T247" s="142">
        <f>S247*H247</f>
        <v>0</v>
      </c>
      <c r="AR247" s="143" t="s">
        <v>187</v>
      </c>
      <c r="AT247" s="143" t="s">
        <v>182</v>
      </c>
      <c r="AU247" s="143" t="s">
        <v>83</v>
      </c>
      <c r="AY247" s="18" t="s">
        <v>180</v>
      </c>
      <c r="BE247" s="144">
        <f>IF(N247="základní",J247,0)</f>
        <v>0</v>
      </c>
      <c r="BF247" s="144">
        <f>IF(N247="snížená",J247,0)</f>
        <v>0</v>
      </c>
      <c r="BG247" s="144">
        <f>IF(N247="zákl. přenesená",J247,0)</f>
        <v>0</v>
      </c>
      <c r="BH247" s="144">
        <f>IF(N247="sníž. přenesená",J247,0)</f>
        <v>0</v>
      </c>
      <c r="BI247" s="144">
        <f>IF(N247="nulová",J247,0)</f>
        <v>0</v>
      </c>
      <c r="BJ247" s="18" t="s">
        <v>81</v>
      </c>
      <c r="BK247" s="144">
        <f>ROUND(I247*H247,2)</f>
        <v>0</v>
      </c>
      <c r="BL247" s="18" t="s">
        <v>187</v>
      </c>
      <c r="BM247" s="143" t="s">
        <v>1894</v>
      </c>
    </row>
    <row r="248" spans="2:65" s="1" customFormat="1" ht="19.5">
      <c r="B248" s="33"/>
      <c r="D248" s="145" t="s">
        <v>189</v>
      </c>
      <c r="F248" s="146" t="s">
        <v>1895</v>
      </c>
      <c r="I248" s="147"/>
      <c r="L248" s="33"/>
      <c r="M248" s="148"/>
      <c r="T248" s="54"/>
      <c r="AT248" s="18" t="s">
        <v>189</v>
      </c>
      <c r="AU248" s="18" t="s">
        <v>83</v>
      </c>
    </row>
    <row r="249" spans="2:65" s="1" customFormat="1" ht="11.25">
      <c r="B249" s="33"/>
      <c r="D249" s="149" t="s">
        <v>191</v>
      </c>
      <c r="F249" s="150" t="s">
        <v>1896</v>
      </c>
      <c r="I249" s="147"/>
      <c r="L249" s="33"/>
      <c r="M249" s="148"/>
      <c r="T249" s="54"/>
      <c r="AT249" s="18" t="s">
        <v>191</v>
      </c>
      <c r="AU249" s="18" t="s">
        <v>83</v>
      </c>
    </row>
    <row r="250" spans="2:65" s="12" customFormat="1" ht="11.25">
      <c r="B250" s="151"/>
      <c r="D250" s="145" t="s">
        <v>193</v>
      </c>
      <c r="E250" s="152" t="s">
        <v>19</v>
      </c>
      <c r="F250" s="153" t="s">
        <v>1897</v>
      </c>
      <c r="H250" s="152" t="s">
        <v>19</v>
      </c>
      <c r="I250" s="154"/>
      <c r="L250" s="151"/>
      <c r="M250" s="155"/>
      <c r="T250" s="156"/>
      <c r="AT250" s="152" t="s">
        <v>193</v>
      </c>
      <c r="AU250" s="152" t="s">
        <v>83</v>
      </c>
      <c r="AV250" s="12" t="s">
        <v>81</v>
      </c>
      <c r="AW250" s="12" t="s">
        <v>35</v>
      </c>
      <c r="AX250" s="12" t="s">
        <v>73</v>
      </c>
      <c r="AY250" s="152" t="s">
        <v>180</v>
      </c>
    </row>
    <row r="251" spans="2:65" s="13" customFormat="1" ht="11.25">
      <c r="B251" s="157"/>
      <c r="D251" s="145" t="s">
        <v>193</v>
      </c>
      <c r="E251" s="158" t="s">
        <v>19</v>
      </c>
      <c r="F251" s="159" t="s">
        <v>1898</v>
      </c>
      <c r="H251" s="160">
        <v>7.6999999999999999E-2</v>
      </c>
      <c r="I251" s="161"/>
      <c r="L251" s="157"/>
      <c r="M251" s="162"/>
      <c r="T251" s="163"/>
      <c r="AT251" s="158" t="s">
        <v>193</v>
      </c>
      <c r="AU251" s="158" t="s">
        <v>83</v>
      </c>
      <c r="AV251" s="13" t="s">
        <v>83</v>
      </c>
      <c r="AW251" s="13" t="s">
        <v>35</v>
      </c>
      <c r="AX251" s="13" t="s">
        <v>73</v>
      </c>
      <c r="AY251" s="158" t="s">
        <v>180</v>
      </c>
    </row>
    <row r="252" spans="2:65" s="12" customFormat="1" ht="11.25">
      <c r="B252" s="151"/>
      <c r="D252" s="145" t="s">
        <v>193</v>
      </c>
      <c r="E252" s="152" t="s">
        <v>19</v>
      </c>
      <c r="F252" s="153" t="s">
        <v>1899</v>
      </c>
      <c r="H252" s="152" t="s">
        <v>19</v>
      </c>
      <c r="I252" s="154"/>
      <c r="L252" s="151"/>
      <c r="M252" s="155"/>
      <c r="T252" s="156"/>
      <c r="AT252" s="152" t="s">
        <v>193</v>
      </c>
      <c r="AU252" s="152" t="s">
        <v>83</v>
      </c>
      <c r="AV252" s="12" t="s">
        <v>81</v>
      </c>
      <c r="AW252" s="12" t="s">
        <v>35</v>
      </c>
      <c r="AX252" s="12" t="s">
        <v>73</v>
      </c>
      <c r="AY252" s="152" t="s">
        <v>180</v>
      </c>
    </row>
    <row r="253" spans="2:65" s="13" customFormat="1" ht="11.25">
      <c r="B253" s="157"/>
      <c r="D253" s="145" t="s">
        <v>193</v>
      </c>
      <c r="E253" s="158" t="s">
        <v>19</v>
      </c>
      <c r="F253" s="159" t="s">
        <v>1900</v>
      </c>
      <c r="H253" s="160">
        <v>6.8000000000000005E-2</v>
      </c>
      <c r="I253" s="161"/>
      <c r="L253" s="157"/>
      <c r="M253" s="162"/>
      <c r="T253" s="163"/>
      <c r="AT253" s="158" t="s">
        <v>193</v>
      </c>
      <c r="AU253" s="158" t="s">
        <v>83</v>
      </c>
      <c r="AV253" s="13" t="s">
        <v>83</v>
      </c>
      <c r="AW253" s="13" t="s">
        <v>35</v>
      </c>
      <c r="AX253" s="13" t="s">
        <v>73</v>
      </c>
      <c r="AY253" s="158" t="s">
        <v>180</v>
      </c>
    </row>
    <row r="254" spans="2:65" s="14" customFormat="1" ht="11.25">
      <c r="B254" s="164"/>
      <c r="D254" s="145" t="s">
        <v>193</v>
      </c>
      <c r="E254" s="165" t="s">
        <v>19</v>
      </c>
      <c r="F254" s="166" t="s">
        <v>264</v>
      </c>
      <c r="H254" s="167">
        <v>0.14499999999999999</v>
      </c>
      <c r="I254" s="168"/>
      <c r="L254" s="164"/>
      <c r="M254" s="169"/>
      <c r="T254" s="170"/>
      <c r="AT254" s="165" t="s">
        <v>193</v>
      </c>
      <c r="AU254" s="165" t="s">
        <v>83</v>
      </c>
      <c r="AV254" s="14" t="s">
        <v>187</v>
      </c>
      <c r="AW254" s="14" t="s">
        <v>35</v>
      </c>
      <c r="AX254" s="14" t="s">
        <v>81</v>
      </c>
      <c r="AY254" s="165" t="s">
        <v>180</v>
      </c>
    </row>
    <row r="255" spans="2:65" s="1" customFormat="1" ht="24.2" customHeight="1">
      <c r="B255" s="33"/>
      <c r="C255" s="171" t="s">
        <v>448</v>
      </c>
      <c r="D255" s="171" t="s">
        <v>353</v>
      </c>
      <c r="E255" s="172" t="s">
        <v>1901</v>
      </c>
      <c r="F255" s="173" t="s">
        <v>1902</v>
      </c>
      <c r="G255" s="174" t="s">
        <v>225</v>
      </c>
      <c r="H255" s="175">
        <v>0.14499999999999999</v>
      </c>
      <c r="I255" s="176"/>
      <c r="J255" s="177">
        <f>ROUND(I255*H255,2)</f>
        <v>0</v>
      </c>
      <c r="K255" s="173" t="s">
        <v>186</v>
      </c>
      <c r="L255" s="178"/>
      <c r="M255" s="179" t="s">
        <v>19</v>
      </c>
      <c r="N255" s="180" t="s">
        <v>44</v>
      </c>
      <c r="P255" s="141">
        <f>O255*H255</f>
        <v>0</v>
      </c>
      <c r="Q255" s="141">
        <v>1</v>
      </c>
      <c r="R255" s="141">
        <f>Q255*H255</f>
        <v>0.14499999999999999</v>
      </c>
      <c r="S255" s="141">
        <v>0</v>
      </c>
      <c r="T255" s="142">
        <f>S255*H255</f>
        <v>0</v>
      </c>
      <c r="AR255" s="143" t="s">
        <v>238</v>
      </c>
      <c r="AT255" s="143" t="s">
        <v>353</v>
      </c>
      <c r="AU255" s="143" t="s">
        <v>83</v>
      </c>
      <c r="AY255" s="18" t="s">
        <v>180</v>
      </c>
      <c r="BE255" s="144">
        <f>IF(N255="základní",J255,0)</f>
        <v>0</v>
      </c>
      <c r="BF255" s="144">
        <f>IF(N255="snížená",J255,0)</f>
        <v>0</v>
      </c>
      <c r="BG255" s="144">
        <f>IF(N255="zákl. přenesená",J255,0)</f>
        <v>0</v>
      </c>
      <c r="BH255" s="144">
        <f>IF(N255="sníž. přenesená",J255,0)</f>
        <v>0</v>
      </c>
      <c r="BI255" s="144">
        <f>IF(N255="nulová",J255,0)</f>
        <v>0</v>
      </c>
      <c r="BJ255" s="18" t="s">
        <v>81</v>
      </c>
      <c r="BK255" s="144">
        <f>ROUND(I255*H255,2)</f>
        <v>0</v>
      </c>
      <c r="BL255" s="18" t="s">
        <v>187</v>
      </c>
      <c r="BM255" s="143" t="s">
        <v>1903</v>
      </c>
    </row>
    <row r="256" spans="2:65" s="1" customFormat="1" ht="11.25">
      <c r="B256" s="33"/>
      <c r="D256" s="145" t="s">
        <v>189</v>
      </c>
      <c r="F256" s="146" t="s">
        <v>1902</v>
      </c>
      <c r="I256" s="147"/>
      <c r="L256" s="33"/>
      <c r="M256" s="148"/>
      <c r="T256" s="54"/>
      <c r="AT256" s="18" t="s">
        <v>189</v>
      </c>
      <c r="AU256" s="18" t="s">
        <v>83</v>
      </c>
    </row>
    <row r="257" spans="2:65" s="1" customFormat="1" ht="16.5" customHeight="1">
      <c r="B257" s="33"/>
      <c r="C257" s="132" t="s">
        <v>458</v>
      </c>
      <c r="D257" s="132" t="s">
        <v>182</v>
      </c>
      <c r="E257" s="133" t="s">
        <v>1904</v>
      </c>
      <c r="F257" s="134" t="s">
        <v>1905</v>
      </c>
      <c r="G257" s="135" t="s">
        <v>185</v>
      </c>
      <c r="H257" s="136">
        <v>8.3030000000000008</v>
      </c>
      <c r="I257" s="137"/>
      <c r="J257" s="138">
        <f>ROUND(I257*H257,2)</f>
        <v>0</v>
      </c>
      <c r="K257" s="134" t="s">
        <v>186</v>
      </c>
      <c r="L257" s="33"/>
      <c r="M257" s="139" t="s">
        <v>19</v>
      </c>
      <c r="N257" s="140" t="s">
        <v>44</v>
      </c>
      <c r="P257" s="141">
        <f>O257*H257</f>
        <v>0</v>
      </c>
      <c r="Q257" s="141">
        <v>2.5019800000000001</v>
      </c>
      <c r="R257" s="141">
        <f>Q257*H257</f>
        <v>20.773939940000002</v>
      </c>
      <c r="S257" s="141">
        <v>0</v>
      </c>
      <c r="T257" s="142">
        <f>S257*H257</f>
        <v>0</v>
      </c>
      <c r="AR257" s="143" t="s">
        <v>187</v>
      </c>
      <c r="AT257" s="143" t="s">
        <v>182</v>
      </c>
      <c r="AU257" s="143" t="s">
        <v>83</v>
      </c>
      <c r="AY257" s="18" t="s">
        <v>180</v>
      </c>
      <c r="BE257" s="144">
        <f>IF(N257="základní",J257,0)</f>
        <v>0</v>
      </c>
      <c r="BF257" s="144">
        <f>IF(N257="snížená",J257,0)</f>
        <v>0</v>
      </c>
      <c r="BG257" s="144">
        <f>IF(N257="zákl. přenesená",J257,0)</f>
        <v>0</v>
      </c>
      <c r="BH257" s="144">
        <f>IF(N257="sníž. přenesená",J257,0)</f>
        <v>0</v>
      </c>
      <c r="BI257" s="144">
        <f>IF(N257="nulová",J257,0)</f>
        <v>0</v>
      </c>
      <c r="BJ257" s="18" t="s">
        <v>81</v>
      </c>
      <c r="BK257" s="144">
        <f>ROUND(I257*H257,2)</f>
        <v>0</v>
      </c>
      <c r="BL257" s="18" t="s">
        <v>187</v>
      </c>
      <c r="BM257" s="143" t="s">
        <v>1906</v>
      </c>
    </row>
    <row r="258" spans="2:65" s="1" customFormat="1" ht="19.5">
      <c r="B258" s="33"/>
      <c r="D258" s="145" t="s">
        <v>189</v>
      </c>
      <c r="F258" s="146" t="s">
        <v>1907</v>
      </c>
      <c r="I258" s="147"/>
      <c r="L258" s="33"/>
      <c r="M258" s="148"/>
      <c r="T258" s="54"/>
      <c r="AT258" s="18" t="s">
        <v>189</v>
      </c>
      <c r="AU258" s="18" t="s">
        <v>83</v>
      </c>
    </row>
    <row r="259" spans="2:65" s="1" customFormat="1" ht="11.25">
      <c r="B259" s="33"/>
      <c r="D259" s="149" t="s">
        <v>191</v>
      </c>
      <c r="F259" s="150" t="s">
        <v>1908</v>
      </c>
      <c r="I259" s="147"/>
      <c r="L259" s="33"/>
      <c r="M259" s="148"/>
      <c r="T259" s="54"/>
      <c r="AT259" s="18" t="s">
        <v>191</v>
      </c>
      <c r="AU259" s="18" t="s">
        <v>83</v>
      </c>
    </row>
    <row r="260" spans="2:65" s="12" customFormat="1" ht="11.25">
      <c r="B260" s="151"/>
      <c r="D260" s="145" t="s">
        <v>193</v>
      </c>
      <c r="E260" s="152" t="s">
        <v>19</v>
      </c>
      <c r="F260" s="153" t="s">
        <v>1796</v>
      </c>
      <c r="H260" s="152" t="s">
        <v>19</v>
      </c>
      <c r="I260" s="154"/>
      <c r="L260" s="151"/>
      <c r="M260" s="155"/>
      <c r="T260" s="156"/>
      <c r="AT260" s="152" t="s">
        <v>193</v>
      </c>
      <c r="AU260" s="152" t="s">
        <v>83</v>
      </c>
      <c r="AV260" s="12" t="s">
        <v>81</v>
      </c>
      <c r="AW260" s="12" t="s">
        <v>35</v>
      </c>
      <c r="AX260" s="12" t="s">
        <v>73</v>
      </c>
      <c r="AY260" s="152" t="s">
        <v>180</v>
      </c>
    </row>
    <row r="261" spans="2:65" s="13" customFormat="1" ht="11.25">
      <c r="B261" s="157"/>
      <c r="D261" s="145" t="s">
        <v>193</v>
      </c>
      <c r="E261" s="158" t="s">
        <v>19</v>
      </c>
      <c r="F261" s="159" t="s">
        <v>1909</v>
      </c>
      <c r="H261" s="160">
        <v>6.3869999999999996</v>
      </c>
      <c r="I261" s="161"/>
      <c r="L261" s="157"/>
      <c r="M261" s="162"/>
      <c r="T261" s="163"/>
      <c r="AT261" s="158" t="s">
        <v>193</v>
      </c>
      <c r="AU261" s="158" t="s">
        <v>83</v>
      </c>
      <c r="AV261" s="13" t="s">
        <v>83</v>
      </c>
      <c r="AW261" s="13" t="s">
        <v>35</v>
      </c>
      <c r="AX261" s="13" t="s">
        <v>73</v>
      </c>
      <c r="AY261" s="158" t="s">
        <v>180</v>
      </c>
    </row>
    <row r="262" spans="2:65" s="12" customFormat="1" ht="11.25">
      <c r="B262" s="151"/>
      <c r="D262" s="145" t="s">
        <v>193</v>
      </c>
      <c r="E262" s="152" t="s">
        <v>19</v>
      </c>
      <c r="F262" s="153" t="s">
        <v>1910</v>
      </c>
      <c r="H262" s="152" t="s">
        <v>19</v>
      </c>
      <c r="I262" s="154"/>
      <c r="L262" s="151"/>
      <c r="M262" s="155"/>
      <c r="T262" s="156"/>
      <c r="AT262" s="152" t="s">
        <v>193</v>
      </c>
      <c r="AU262" s="152" t="s">
        <v>83</v>
      </c>
      <c r="AV262" s="12" t="s">
        <v>81</v>
      </c>
      <c r="AW262" s="12" t="s">
        <v>35</v>
      </c>
      <c r="AX262" s="12" t="s">
        <v>73</v>
      </c>
      <c r="AY262" s="152" t="s">
        <v>180</v>
      </c>
    </row>
    <row r="263" spans="2:65" s="13" customFormat="1" ht="11.25">
      <c r="B263" s="157"/>
      <c r="D263" s="145" t="s">
        <v>193</v>
      </c>
      <c r="E263" s="158" t="s">
        <v>19</v>
      </c>
      <c r="F263" s="159" t="s">
        <v>1911</v>
      </c>
      <c r="H263" s="160">
        <v>1.9159999999999999</v>
      </c>
      <c r="I263" s="161"/>
      <c r="L263" s="157"/>
      <c r="M263" s="162"/>
      <c r="T263" s="163"/>
      <c r="AT263" s="158" t="s">
        <v>193</v>
      </c>
      <c r="AU263" s="158" t="s">
        <v>83</v>
      </c>
      <c r="AV263" s="13" t="s">
        <v>83</v>
      </c>
      <c r="AW263" s="13" t="s">
        <v>35</v>
      </c>
      <c r="AX263" s="13" t="s">
        <v>73</v>
      </c>
      <c r="AY263" s="158" t="s">
        <v>180</v>
      </c>
    </row>
    <row r="264" spans="2:65" s="14" customFormat="1" ht="11.25">
      <c r="B264" s="164"/>
      <c r="D264" s="145" t="s">
        <v>193</v>
      </c>
      <c r="E264" s="165" t="s">
        <v>19</v>
      </c>
      <c r="F264" s="166" t="s">
        <v>264</v>
      </c>
      <c r="H264" s="167">
        <v>8.3030000000000008</v>
      </c>
      <c r="I264" s="168"/>
      <c r="L264" s="164"/>
      <c r="M264" s="169"/>
      <c r="T264" s="170"/>
      <c r="AT264" s="165" t="s">
        <v>193</v>
      </c>
      <c r="AU264" s="165" t="s">
        <v>83</v>
      </c>
      <c r="AV264" s="14" t="s">
        <v>187</v>
      </c>
      <c r="AW264" s="14" t="s">
        <v>35</v>
      </c>
      <c r="AX264" s="14" t="s">
        <v>81</v>
      </c>
      <c r="AY264" s="165" t="s">
        <v>180</v>
      </c>
    </row>
    <row r="265" spans="2:65" s="1" customFormat="1" ht="16.5" customHeight="1">
      <c r="B265" s="33"/>
      <c r="C265" s="132" t="s">
        <v>466</v>
      </c>
      <c r="D265" s="132" t="s">
        <v>182</v>
      </c>
      <c r="E265" s="133" t="s">
        <v>1912</v>
      </c>
      <c r="F265" s="134" t="s">
        <v>1913</v>
      </c>
      <c r="G265" s="135" t="s">
        <v>257</v>
      </c>
      <c r="H265" s="136">
        <v>70.655000000000001</v>
      </c>
      <c r="I265" s="137"/>
      <c r="J265" s="138">
        <f>ROUND(I265*H265,2)</f>
        <v>0</v>
      </c>
      <c r="K265" s="134" t="s">
        <v>186</v>
      </c>
      <c r="L265" s="33"/>
      <c r="M265" s="139" t="s">
        <v>19</v>
      </c>
      <c r="N265" s="140" t="s">
        <v>44</v>
      </c>
      <c r="P265" s="141">
        <f>O265*H265</f>
        <v>0</v>
      </c>
      <c r="Q265" s="141">
        <v>1.1169999999999999E-2</v>
      </c>
      <c r="R265" s="141">
        <f>Q265*H265</f>
        <v>0.78921635000000001</v>
      </c>
      <c r="S265" s="141">
        <v>0</v>
      </c>
      <c r="T265" s="142">
        <f>S265*H265</f>
        <v>0</v>
      </c>
      <c r="AR265" s="143" t="s">
        <v>187</v>
      </c>
      <c r="AT265" s="143" t="s">
        <v>182</v>
      </c>
      <c r="AU265" s="143" t="s">
        <v>83</v>
      </c>
      <c r="AY265" s="18" t="s">
        <v>180</v>
      </c>
      <c r="BE265" s="144">
        <f>IF(N265="základní",J265,0)</f>
        <v>0</v>
      </c>
      <c r="BF265" s="144">
        <f>IF(N265="snížená",J265,0)</f>
        <v>0</v>
      </c>
      <c r="BG265" s="144">
        <f>IF(N265="zákl. přenesená",J265,0)</f>
        <v>0</v>
      </c>
      <c r="BH265" s="144">
        <f>IF(N265="sníž. přenesená",J265,0)</f>
        <v>0</v>
      </c>
      <c r="BI265" s="144">
        <f>IF(N265="nulová",J265,0)</f>
        <v>0</v>
      </c>
      <c r="BJ265" s="18" t="s">
        <v>81</v>
      </c>
      <c r="BK265" s="144">
        <f>ROUND(I265*H265,2)</f>
        <v>0</v>
      </c>
      <c r="BL265" s="18" t="s">
        <v>187</v>
      </c>
      <c r="BM265" s="143" t="s">
        <v>1914</v>
      </c>
    </row>
    <row r="266" spans="2:65" s="1" customFormat="1" ht="11.25">
      <c r="B266" s="33"/>
      <c r="D266" s="145" t="s">
        <v>189</v>
      </c>
      <c r="F266" s="146" t="s">
        <v>1915</v>
      </c>
      <c r="I266" s="147"/>
      <c r="L266" s="33"/>
      <c r="M266" s="148"/>
      <c r="T266" s="54"/>
      <c r="AT266" s="18" t="s">
        <v>189</v>
      </c>
      <c r="AU266" s="18" t="s">
        <v>83</v>
      </c>
    </row>
    <row r="267" spans="2:65" s="1" customFormat="1" ht="11.25">
      <c r="B267" s="33"/>
      <c r="D267" s="149" t="s">
        <v>191</v>
      </c>
      <c r="F267" s="150" t="s">
        <v>1916</v>
      </c>
      <c r="I267" s="147"/>
      <c r="L267" s="33"/>
      <c r="M267" s="148"/>
      <c r="T267" s="54"/>
      <c r="AT267" s="18" t="s">
        <v>191</v>
      </c>
      <c r="AU267" s="18" t="s">
        <v>83</v>
      </c>
    </row>
    <row r="268" spans="2:65" s="13" customFormat="1" ht="11.25">
      <c r="B268" s="157"/>
      <c r="D268" s="145" t="s">
        <v>193</v>
      </c>
      <c r="E268" s="158" t="s">
        <v>19</v>
      </c>
      <c r="F268" s="159" t="s">
        <v>1917</v>
      </c>
      <c r="H268" s="160">
        <v>70.655000000000001</v>
      </c>
      <c r="I268" s="161"/>
      <c r="L268" s="157"/>
      <c r="M268" s="162"/>
      <c r="T268" s="163"/>
      <c r="AT268" s="158" t="s">
        <v>193</v>
      </c>
      <c r="AU268" s="158" t="s">
        <v>83</v>
      </c>
      <c r="AV268" s="13" t="s">
        <v>83</v>
      </c>
      <c r="AW268" s="13" t="s">
        <v>35</v>
      </c>
      <c r="AX268" s="13" t="s">
        <v>73</v>
      </c>
      <c r="AY268" s="158" t="s">
        <v>180</v>
      </c>
    </row>
    <row r="269" spans="2:65" s="14" customFormat="1" ht="11.25">
      <c r="B269" s="164"/>
      <c r="D269" s="145" t="s">
        <v>193</v>
      </c>
      <c r="E269" s="165" t="s">
        <v>19</v>
      </c>
      <c r="F269" s="166" t="s">
        <v>264</v>
      </c>
      <c r="H269" s="167">
        <v>70.655000000000001</v>
      </c>
      <c r="I269" s="168"/>
      <c r="L269" s="164"/>
      <c r="M269" s="169"/>
      <c r="T269" s="170"/>
      <c r="AT269" s="165" t="s">
        <v>193</v>
      </c>
      <c r="AU269" s="165" t="s">
        <v>83</v>
      </c>
      <c r="AV269" s="14" t="s">
        <v>187</v>
      </c>
      <c r="AW269" s="14" t="s">
        <v>35</v>
      </c>
      <c r="AX269" s="14" t="s">
        <v>81</v>
      </c>
      <c r="AY269" s="165" t="s">
        <v>180</v>
      </c>
    </row>
    <row r="270" spans="2:65" s="1" customFormat="1" ht="16.5" customHeight="1">
      <c r="B270" s="33"/>
      <c r="C270" s="132" t="s">
        <v>471</v>
      </c>
      <c r="D270" s="132" t="s">
        <v>182</v>
      </c>
      <c r="E270" s="133" t="s">
        <v>1918</v>
      </c>
      <c r="F270" s="134" t="s">
        <v>1919</v>
      </c>
      <c r="G270" s="135" t="s">
        <v>257</v>
      </c>
      <c r="H270" s="136">
        <v>70.655000000000001</v>
      </c>
      <c r="I270" s="137"/>
      <c r="J270" s="138">
        <f>ROUND(I270*H270,2)</f>
        <v>0</v>
      </c>
      <c r="K270" s="134" t="s">
        <v>186</v>
      </c>
      <c r="L270" s="33"/>
      <c r="M270" s="139" t="s">
        <v>19</v>
      </c>
      <c r="N270" s="140" t="s">
        <v>44</v>
      </c>
      <c r="P270" s="141">
        <f>O270*H270</f>
        <v>0</v>
      </c>
      <c r="Q270" s="141">
        <v>0</v>
      </c>
      <c r="R270" s="141">
        <f>Q270*H270</f>
        <v>0</v>
      </c>
      <c r="S270" s="141">
        <v>0</v>
      </c>
      <c r="T270" s="142">
        <f>S270*H270</f>
        <v>0</v>
      </c>
      <c r="AR270" s="143" t="s">
        <v>187</v>
      </c>
      <c r="AT270" s="143" t="s">
        <v>182</v>
      </c>
      <c r="AU270" s="143" t="s">
        <v>83</v>
      </c>
      <c r="AY270" s="18" t="s">
        <v>180</v>
      </c>
      <c r="BE270" s="144">
        <f>IF(N270="základní",J270,0)</f>
        <v>0</v>
      </c>
      <c r="BF270" s="144">
        <f>IF(N270="snížená",J270,0)</f>
        <v>0</v>
      </c>
      <c r="BG270" s="144">
        <f>IF(N270="zákl. přenesená",J270,0)</f>
        <v>0</v>
      </c>
      <c r="BH270" s="144">
        <f>IF(N270="sníž. přenesená",J270,0)</f>
        <v>0</v>
      </c>
      <c r="BI270" s="144">
        <f>IF(N270="nulová",J270,0)</f>
        <v>0</v>
      </c>
      <c r="BJ270" s="18" t="s">
        <v>81</v>
      </c>
      <c r="BK270" s="144">
        <f>ROUND(I270*H270,2)</f>
        <v>0</v>
      </c>
      <c r="BL270" s="18" t="s">
        <v>187</v>
      </c>
      <c r="BM270" s="143" t="s">
        <v>1920</v>
      </c>
    </row>
    <row r="271" spans="2:65" s="1" customFormat="1" ht="11.25">
      <c r="B271" s="33"/>
      <c r="D271" s="145" t="s">
        <v>189</v>
      </c>
      <c r="F271" s="146" t="s">
        <v>1921</v>
      </c>
      <c r="I271" s="147"/>
      <c r="L271" s="33"/>
      <c r="M271" s="148"/>
      <c r="T271" s="54"/>
      <c r="AT271" s="18" t="s">
        <v>189</v>
      </c>
      <c r="AU271" s="18" t="s">
        <v>83</v>
      </c>
    </row>
    <row r="272" spans="2:65" s="1" customFormat="1" ht="11.25">
      <c r="B272" s="33"/>
      <c r="D272" s="149" t="s">
        <v>191</v>
      </c>
      <c r="F272" s="150" t="s">
        <v>1922</v>
      </c>
      <c r="I272" s="147"/>
      <c r="L272" s="33"/>
      <c r="M272" s="148"/>
      <c r="T272" s="54"/>
      <c r="AT272" s="18" t="s">
        <v>191</v>
      </c>
      <c r="AU272" s="18" t="s">
        <v>83</v>
      </c>
    </row>
    <row r="273" spans="2:65" s="1" customFormat="1" ht="24.2" customHeight="1">
      <c r="B273" s="33"/>
      <c r="C273" s="132" t="s">
        <v>479</v>
      </c>
      <c r="D273" s="132" t="s">
        <v>182</v>
      </c>
      <c r="E273" s="133" t="s">
        <v>1923</v>
      </c>
      <c r="F273" s="134" t="s">
        <v>1924</v>
      </c>
      <c r="G273" s="135" t="s">
        <v>225</v>
      </c>
      <c r="H273" s="136">
        <v>0.61899999999999999</v>
      </c>
      <c r="I273" s="137"/>
      <c r="J273" s="138">
        <f>ROUND(I273*H273,2)</f>
        <v>0</v>
      </c>
      <c r="K273" s="134" t="s">
        <v>186</v>
      </c>
      <c r="L273" s="33"/>
      <c r="M273" s="139" t="s">
        <v>19</v>
      </c>
      <c r="N273" s="140" t="s">
        <v>44</v>
      </c>
      <c r="P273" s="141">
        <f>O273*H273</f>
        <v>0</v>
      </c>
      <c r="Q273" s="141">
        <v>1.05291</v>
      </c>
      <c r="R273" s="141">
        <f>Q273*H273</f>
        <v>0.65175128999999998</v>
      </c>
      <c r="S273" s="141">
        <v>0</v>
      </c>
      <c r="T273" s="142">
        <f>S273*H273</f>
        <v>0</v>
      </c>
      <c r="AR273" s="143" t="s">
        <v>187</v>
      </c>
      <c r="AT273" s="143" t="s">
        <v>182</v>
      </c>
      <c r="AU273" s="143" t="s">
        <v>83</v>
      </c>
      <c r="AY273" s="18" t="s">
        <v>180</v>
      </c>
      <c r="BE273" s="144">
        <f>IF(N273="základní",J273,0)</f>
        <v>0</v>
      </c>
      <c r="BF273" s="144">
        <f>IF(N273="snížená",J273,0)</f>
        <v>0</v>
      </c>
      <c r="BG273" s="144">
        <f>IF(N273="zákl. přenesená",J273,0)</f>
        <v>0</v>
      </c>
      <c r="BH273" s="144">
        <f>IF(N273="sníž. přenesená",J273,0)</f>
        <v>0</v>
      </c>
      <c r="BI273" s="144">
        <f>IF(N273="nulová",J273,0)</f>
        <v>0</v>
      </c>
      <c r="BJ273" s="18" t="s">
        <v>81</v>
      </c>
      <c r="BK273" s="144">
        <f>ROUND(I273*H273,2)</f>
        <v>0</v>
      </c>
      <c r="BL273" s="18" t="s">
        <v>187</v>
      </c>
      <c r="BM273" s="143" t="s">
        <v>1925</v>
      </c>
    </row>
    <row r="274" spans="2:65" s="1" customFormat="1" ht="19.5">
      <c r="B274" s="33"/>
      <c r="D274" s="145" t="s">
        <v>189</v>
      </c>
      <c r="F274" s="146" t="s">
        <v>1926</v>
      </c>
      <c r="I274" s="147"/>
      <c r="L274" s="33"/>
      <c r="M274" s="148"/>
      <c r="T274" s="54"/>
      <c r="AT274" s="18" t="s">
        <v>189</v>
      </c>
      <c r="AU274" s="18" t="s">
        <v>83</v>
      </c>
    </row>
    <row r="275" spans="2:65" s="1" customFormat="1" ht="11.25">
      <c r="B275" s="33"/>
      <c r="D275" s="149" t="s">
        <v>191</v>
      </c>
      <c r="F275" s="150" t="s">
        <v>1927</v>
      </c>
      <c r="I275" s="147"/>
      <c r="L275" s="33"/>
      <c r="M275" s="148"/>
      <c r="T275" s="54"/>
      <c r="AT275" s="18" t="s">
        <v>191</v>
      </c>
      <c r="AU275" s="18" t="s">
        <v>83</v>
      </c>
    </row>
    <row r="276" spans="2:65" s="12" customFormat="1" ht="11.25">
      <c r="B276" s="151"/>
      <c r="D276" s="145" t="s">
        <v>193</v>
      </c>
      <c r="E276" s="152" t="s">
        <v>19</v>
      </c>
      <c r="F276" s="153" t="s">
        <v>1796</v>
      </c>
      <c r="H276" s="152" t="s">
        <v>19</v>
      </c>
      <c r="I276" s="154"/>
      <c r="L276" s="151"/>
      <c r="M276" s="155"/>
      <c r="T276" s="156"/>
      <c r="AT276" s="152" t="s">
        <v>193</v>
      </c>
      <c r="AU276" s="152" t="s">
        <v>83</v>
      </c>
      <c r="AV276" s="12" t="s">
        <v>81</v>
      </c>
      <c r="AW276" s="12" t="s">
        <v>35</v>
      </c>
      <c r="AX276" s="12" t="s">
        <v>73</v>
      </c>
      <c r="AY276" s="152" t="s">
        <v>180</v>
      </c>
    </row>
    <row r="277" spans="2:65" s="13" customFormat="1" ht="11.25">
      <c r="B277" s="157"/>
      <c r="D277" s="145" t="s">
        <v>193</v>
      </c>
      <c r="E277" s="158" t="s">
        <v>19</v>
      </c>
      <c r="F277" s="159" t="s">
        <v>1928</v>
      </c>
      <c r="H277" s="160">
        <v>0.44700000000000001</v>
      </c>
      <c r="I277" s="161"/>
      <c r="L277" s="157"/>
      <c r="M277" s="162"/>
      <c r="T277" s="163"/>
      <c r="AT277" s="158" t="s">
        <v>193</v>
      </c>
      <c r="AU277" s="158" t="s">
        <v>83</v>
      </c>
      <c r="AV277" s="13" t="s">
        <v>83</v>
      </c>
      <c r="AW277" s="13" t="s">
        <v>35</v>
      </c>
      <c r="AX277" s="13" t="s">
        <v>73</v>
      </c>
      <c r="AY277" s="158" t="s">
        <v>180</v>
      </c>
    </row>
    <row r="278" spans="2:65" s="12" customFormat="1" ht="11.25">
      <c r="B278" s="151"/>
      <c r="D278" s="145" t="s">
        <v>193</v>
      </c>
      <c r="E278" s="152" t="s">
        <v>19</v>
      </c>
      <c r="F278" s="153" t="s">
        <v>1929</v>
      </c>
      <c r="H278" s="152" t="s">
        <v>19</v>
      </c>
      <c r="I278" s="154"/>
      <c r="L278" s="151"/>
      <c r="M278" s="155"/>
      <c r="T278" s="156"/>
      <c r="AT278" s="152" t="s">
        <v>193</v>
      </c>
      <c r="AU278" s="152" t="s">
        <v>83</v>
      </c>
      <c r="AV278" s="12" t="s">
        <v>81</v>
      </c>
      <c r="AW278" s="12" t="s">
        <v>35</v>
      </c>
      <c r="AX278" s="12" t="s">
        <v>73</v>
      </c>
      <c r="AY278" s="152" t="s">
        <v>180</v>
      </c>
    </row>
    <row r="279" spans="2:65" s="13" customFormat="1" ht="11.25">
      <c r="B279" s="157"/>
      <c r="D279" s="145" t="s">
        <v>193</v>
      </c>
      <c r="E279" s="158" t="s">
        <v>19</v>
      </c>
      <c r="F279" s="159" t="s">
        <v>1930</v>
      </c>
      <c r="H279" s="160">
        <v>0.17199999999999999</v>
      </c>
      <c r="I279" s="161"/>
      <c r="L279" s="157"/>
      <c r="M279" s="162"/>
      <c r="T279" s="163"/>
      <c r="AT279" s="158" t="s">
        <v>193</v>
      </c>
      <c r="AU279" s="158" t="s">
        <v>83</v>
      </c>
      <c r="AV279" s="13" t="s">
        <v>83</v>
      </c>
      <c r="AW279" s="13" t="s">
        <v>35</v>
      </c>
      <c r="AX279" s="13" t="s">
        <v>73</v>
      </c>
      <c r="AY279" s="158" t="s">
        <v>180</v>
      </c>
    </row>
    <row r="280" spans="2:65" s="14" customFormat="1" ht="11.25">
      <c r="B280" s="164"/>
      <c r="D280" s="145" t="s">
        <v>193</v>
      </c>
      <c r="E280" s="165" t="s">
        <v>19</v>
      </c>
      <c r="F280" s="166" t="s">
        <v>264</v>
      </c>
      <c r="H280" s="167">
        <v>0.61899999999999999</v>
      </c>
      <c r="I280" s="168"/>
      <c r="L280" s="164"/>
      <c r="M280" s="169"/>
      <c r="T280" s="170"/>
      <c r="AT280" s="165" t="s">
        <v>193</v>
      </c>
      <c r="AU280" s="165" t="s">
        <v>83</v>
      </c>
      <c r="AV280" s="14" t="s">
        <v>187</v>
      </c>
      <c r="AW280" s="14" t="s">
        <v>35</v>
      </c>
      <c r="AX280" s="14" t="s">
        <v>81</v>
      </c>
      <c r="AY280" s="165" t="s">
        <v>180</v>
      </c>
    </row>
    <row r="281" spans="2:65" s="1" customFormat="1" ht="21.75" customHeight="1">
      <c r="B281" s="33"/>
      <c r="C281" s="132" t="s">
        <v>487</v>
      </c>
      <c r="D281" s="132" t="s">
        <v>182</v>
      </c>
      <c r="E281" s="133" t="s">
        <v>1931</v>
      </c>
      <c r="F281" s="134" t="s">
        <v>1932</v>
      </c>
      <c r="G281" s="135" t="s">
        <v>185</v>
      </c>
      <c r="H281" s="136">
        <v>10.169</v>
      </c>
      <c r="I281" s="137"/>
      <c r="J281" s="138">
        <f>ROUND(I281*H281,2)</f>
        <v>0</v>
      </c>
      <c r="K281" s="134" t="s">
        <v>186</v>
      </c>
      <c r="L281" s="33"/>
      <c r="M281" s="139" t="s">
        <v>19</v>
      </c>
      <c r="N281" s="140" t="s">
        <v>44</v>
      </c>
      <c r="P281" s="141">
        <f>O281*H281</f>
        <v>0</v>
      </c>
      <c r="Q281" s="141">
        <v>2.5019499999999999</v>
      </c>
      <c r="R281" s="141">
        <f>Q281*H281</f>
        <v>25.44232955</v>
      </c>
      <c r="S281" s="141">
        <v>0</v>
      </c>
      <c r="T281" s="142">
        <f>S281*H281</f>
        <v>0</v>
      </c>
      <c r="AR281" s="143" t="s">
        <v>187</v>
      </c>
      <c r="AT281" s="143" t="s">
        <v>182</v>
      </c>
      <c r="AU281" s="143" t="s">
        <v>83</v>
      </c>
      <c r="AY281" s="18" t="s">
        <v>180</v>
      </c>
      <c r="BE281" s="144">
        <f>IF(N281="základní",J281,0)</f>
        <v>0</v>
      </c>
      <c r="BF281" s="144">
        <f>IF(N281="snížená",J281,0)</f>
        <v>0</v>
      </c>
      <c r="BG281" s="144">
        <f>IF(N281="zákl. přenesená",J281,0)</f>
        <v>0</v>
      </c>
      <c r="BH281" s="144">
        <f>IF(N281="sníž. přenesená",J281,0)</f>
        <v>0</v>
      </c>
      <c r="BI281" s="144">
        <f>IF(N281="nulová",J281,0)</f>
        <v>0</v>
      </c>
      <c r="BJ281" s="18" t="s">
        <v>81</v>
      </c>
      <c r="BK281" s="144">
        <f>ROUND(I281*H281,2)</f>
        <v>0</v>
      </c>
      <c r="BL281" s="18" t="s">
        <v>187</v>
      </c>
      <c r="BM281" s="143" t="s">
        <v>1933</v>
      </c>
    </row>
    <row r="282" spans="2:65" s="1" customFormat="1" ht="19.5">
      <c r="B282" s="33"/>
      <c r="D282" s="145" t="s">
        <v>189</v>
      </c>
      <c r="F282" s="146" t="s">
        <v>1934</v>
      </c>
      <c r="I282" s="147"/>
      <c r="L282" s="33"/>
      <c r="M282" s="148"/>
      <c r="T282" s="54"/>
      <c r="AT282" s="18" t="s">
        <v>189</v>
      </c>
      <c r="AU282" s="18" t="s">
        <v>83</v>
      </c>
    </row>
    <row r="283" spans="2:65" s="1" customFormat="1" ht="11.25">
      <c r="B283" s="33"/>
      <c r="D283" s="149" t="s">
        <v>191</v>
      </c>
      <c r="F283" s="150" t="s">
        <v>1935</v>
      </c>
      <c r="I283" s="147"/>
      <c r="L283" s="33"/>
      <c r="M283" s="148"/>
      <c r="T283" s="54"/>
      <c r="AT283" s="18" t="s">
        <v>191</v>
      </c>
      <c r="AU283" s="18" t="s">
        <v>83</v>
      </c>
    </row>
    <row r="284" spans="2:65" s="12" customFormat="1" ht="11.25">
      <c r="B284" s="151"/>
      <c r="D284" s="145" t="s">
        <v>193</v>
      </c>
      <c r="E284" s="152" t="s">
        <v>19</v>
      </c>
      <c r="F284" s="153" t="s">
        <v>1828</v>
      </c>
      <c r="H284" s="152" t="s">
        <v>19</v>
      </c>
      <c r="I284" s="154"/>
      <c r="L284" s="151"/>
      <c r="M284" s="155"/>
      <c r="T284" s="156"/>
      <c r="AT284" s="152" t="s">
        <v>193</v>
      </c>
      <c r="AU284" s="152" t="s">
        <v>83</v>
      </c>
      <c r="AV284" s="12" t="s">
        <v>81</v>
      </c>
      <c r="AW284" s="12" t="s">
        <v>35</v>
      </c>
      <c r="AX284" s="12" t="s">
        <v>73</v>
      </c>
      <c r="AY284" s="152" t="s">
        <v>180</v>
      </c>
    </row>
    <row r="285" spans="2:65" s="13" customFormat="1" ht="11.25">
      <c r="B285" s="157"/>
      <c r="D285" s="145" t="s">
        <v>193</v>
      </c>
      <c r="E285" s="158" t="s">
        <v>19</v>
      </c>
      <c r="F285" s="159" t="s">
        <v>1936</v>
      </c>
      <c r="H285" s="160">
        <v>1.956</v>
      </c>
      <c r="I285" s="161"/>
      <c r="L285" s="157"/>
      <c r="M285" s="162"/>
      <c r="T285" s="163"/>
      <c r="AT285" s="158" t="s">
        <v>193</v>
      </c>
      <c r="AU285" s="158" t="s">
        <v>83</v>
      </c>
      <c r="AV285" s="13" t="s">
        <v>83</v>
      </c>
      <c r="AW285" s="13" t="s">
        <v>35</v>
      </c>
      <c r="AX285" s="13" t="s">
        <v>73</v>
      </c>
      <c r="AY285" s="158" t="s">
        <v>180</v>
      </c>
    </row>
    <row r="286" spans="2:65" s="13" customFormat="1" ht="11.25">
      <c r="B286" s="157"/>
      <c r="D286" s="145" t="s">
        <v>193</v>
      </c>
      <c r="E286" s="158" t="s">
        <v>19</v>
      </c>
      <c r="F286" s="159" t="s">
        <v>1937</v>
      </c>
      <c r="H286" s="160">
        <v>0.73399999999999999</v>
      </c>
      <c r="I286" s="161"/>
      <c r="L286" s="157"/>
      <c r="M286" s="162"/>
      <c r="T286" s="163"/>
      <c r="AT286" s="158" t="s">
        <v>193</v>
      </c>
      <c r="AU286" s="158" t="s">
        <v>83</v>
      </c>
      <c r="AV286" s="13" t="s">
        <v>83</v>
      </c>
      <c r="AW286" s="13" t="s">
        <v>35</v>
      </c>
      <c r="AX286" s="13" t="s">
        <v>73</v>
      </c>
      <c r="AY286" s="158" t="s">
        <v>180</v>
      </c>
    </row>
    <row r="287" spans="2:65" s="12" customFormat="1" ht="11.25">
      <c r="B287" s="151"/>
      <c r="D287" s="145" t="s">
        <v>193</v>
      </c>
      <c r="E287" s="152" t="s">
        <v>19</v>
      </c>
      <c r="F287" s="153" t="s">
        <v>1938</v>
      </c>
      <c r="H287" s="152" t="s">
        <v>19</v>
      </c>
      <c r="I287" s="154"/>
      <c r="L287" s="151"/>
      <c r="M287" s="155"/>
      <c r="T287" s="156"/>
      <c r="AT287" s="152" t="s">
        <v>193</v>
      </c>
      <c r="AU287" s="152" t="s">
        <v>83</v>
      </c>
      <c r="AV287" s="12" t="s">
        <v>81</v>
      </c>
      <c r="AW287" s="12" t="s">
        <v>35</v>
      </c>
      <c r="AX287" s="12" t="s">
        <v>73</v>
      </c>
      <c r="AY287" s="152" t="s">
        <v>180</v>
      </c>
    </row>
    <row r="288" spans="2:65" s="13" customFormat="1" ht="11.25">
      <c r="B288" s="157"/>
      <c r="D288" s="145" t="s">
        <v>193</v>
      </c>
      <c r="E288" s="158" t="s">
        <v>19</v>
      </c>
      <c r="F288" s="159" t="s">
        <v>1939</v>
      </c>
      <c r="H288" s="160">
        <v>6.2759999999999998</v>
      </c>
      <c r="I288" s="161"/>
      <c r="L288" s="157"/>
      <c r="M288" s="162"/>
      <c r="T288" s="163"/>
      <c r="AT288" s="158" t="s">
        <v>193</v>
      </c>
      <c r="AU288" s="158" t="s">
        <v>83</v>
      </c>
      <c r="AV288" s="13" t="s">
        <v>83</v>
      </c>
      <c r="AW288" s="13" t="s">
        <v>35</v>
      </c>
      <c r="AX288" s="13" t="s">
        <v>73</v>
      </c>
      <c r="AY288" s="158" t="s">
        <v>180</v>
      </c>
    </row>
    <row r="289" spans="2:65" s="12" customFormat="1" ht="11.25">
      <c r="B289" s="151"/>
      <c r="D289" s="145" t="s">
        <v>193</v>
      </c>
      <c r="E289" s="152" t="s">
        <v>19</v>
      </c>
      <c r="F289" s="153" t="s">
        <v>1940</v>
      </c>
      <c r="H289" s="152" t="s">
        <v>19</v>
      </c>
      <c r="I289" s="154"/>
      <c r="L289" s="151"/>
      <c r="M289" s="155"/>
      <c r="T289" s="156"/>
      <c r="AT289" s="152" t="s">
        <v>193</v>
      </c>
      <c r="AU289" s="152" t="s">
        <v>83</v>
      </c>
      <c r="AV289" s="12" t="s">
        <v>81</v>
      </c>
      <c r="AW289" s="12" t="s">
        <v>35</v>
      </c>
      <c r="AX289" s="12" t="s">
        <v>73</v>
      </c>
      <c r="AY289" s="152" t="s">
        <v>180</v>
      </c>
    </row>
    <row r="290" spans="2:65" s="13" customFormat="1" ht="11.25">
      <c r="B290" s="157"/>
      <c r="D290" s="145" t="s">
        <v>193</v>
      </c>
      <c r="E290" s="158" t="s">
        <v>19</v>
      </c>
      <c r="F290" s="159" t="s">
        <v>1941</v>
      </c>
      <c r="H290" s="160">
        <v>1.2030000000000001</v>
      </c>
      <c r="I290" s="161"/>
      <c r="L290" s="157"/>
      <c r="M290" s="162"/>
      <c r="T290" s="163"/>
      <c r="AT290" s="158" t="s">
        <v>193</v>
      </c>
      <c r="AU290" s="158" t="s">
        <v>83</v>
      </c>
      <c r="AV290" s="13" t="s">
        <v>83</v>
      </c>
      <c r="AW290" s="13" t="s">
        <v>35</v>
      </c>
      <c r="AX290" s="13" t="s">
        <v>73</v>
      </c>
      <c r="AY290" s="158" t="s">
        <v>180</v>
      </c>
    </row>
    <row r="291" spans="2:65" s="14" customFormat="1" ht="11.25">
      <c r="B291" s="164"/>
      <c r="D291" s="145" t="s">
        <v>193</v>
      </c>
      <c r="E291" s="165" t="s">
        <v>19</v>
      </c>
      <c r="F291" s="166" t="s">
        <v>264</v>
      </c>
      <c r="H291" s="167">
        <v>10.169</v>
      </c>
      <c r="I291" s="168"/>
      <c r="L291" s="164"/>
      <c r="M291" s="169"/>
      <c r="T291" s="170"/>
      <c r="AT291" s="165" t="s">
        <v>193</v>
      </c>
      <c r="AU291" s="165" t="s">
        <v>83</v>
      </c>
      <c r="AV291" s="14" t="s">
        <v>187</v>
      </c>
      <c r="AW291" s="14" t="s">
        <v>35</v>
      </c>
      <c r="AX291" s="14" t="s">
        <v>81</v>
      </c>
      <c r="AY291" s="165" t="s">
        <v>180</v>
      </c>
    </row>
    <row r="292" spans="2:65" s="1" customFormat="1" ht="24.2" customHeight="1">
      <c r="B292" s="33"/>
      <c r="C292" s="132" t="s">
        <v>492</v>
      </c>
      <c r="D292" s="132" t="s">
        <v>182</v>
      </c>
      <c r="E292" s="133" t="s">
        <v>1942</v>
      </c>
      <c r="F292" s="134" t="s">
        <v>1943</v>
      </c>
      <c r="G292" s="135" t="s">
        <v>225</v>
      </c>
      <c r="H292" s="136">
        <v>0.40699999999999997</v>
      </c>
      <c r="I292" s="137"/>
      <c r="J292" s="138">
        <f>ROUND(I292*H292,2)</f>
        <v>0</v>
      </c>
      <c r="K292" s="134" t="s">
        <v>186</v>
      </c>
      <c r="L292" s="33"/>
      <c r="M292" s="139" t="s">
        <v>19</v>
      </c>
      <c r="N292" s="140" t="s">
        <v>44</v>
      </c>
      <c r="P292" s="141">
        <f>O292*H292</f>
        <v>0</v>
      </c>
      <c r="Q292" s="141">
        <v>1.06277</v>
      </c>
      <c r="R292" s="141">
        <f>Q292*H292</f>
        <v>0.43254738999999998</v>
      </c>
      <c r="S292" s="141">
        <v>0</v>
      </c>
      <c r="T292" s="142">
        <f>S292*H292</f>
        <v>0</v>
      </c>
      <c r="AR292" s="143" t="s">
        <v>187</v>
      </c>
      <c r="AT292" s="143" t="s">
        <v>182</v>
      </c>
      <c r="AU292" s="143" t="s">
        <v>83</v>
      </c>
      <c r="AY292" s="18" t="s">
        <v>180</v>
      </c>
      <c r="BE292" s="144">
        <f>IF(N292="základní",J292,0)</f>
        <v>0</v>
      </c>
      <c r="BF292" s="144">
        <f>IF(N292="snížená",J292,0)</f>
        <v>0</v>
      </c>
      <c r="BG292" s="144">
        <f>IF(N292="zákl. přenesená",J292,0)</f>
        <v>0</v>
      </c>
      <c r="BH292" s="144">
        <f>IF(N292="sníž. přenesená",J292,0)</f>
        <v>0</v>
      </c>
      <c r="BI292" s="144">
        <f>IF(N292="nulová",J292,0)</f>
        <v>0</v>
      </c>
      <c r="BJ292" s="18" t="s">
        <v>81</v>
      </c>
      <c r="BK292" s="144">
        <f>ROUND(I292*H292,2)</f>
        <v>0</v>
      </c>
      <c r="BL292" s="18" t="s">
        <v>187</v>
      </c>
      <c r="BM292" s="143" t="s">
        <v>1944</v>
      </c>
    </row>
    <row r="293" spans="2:65" s="1" customFormat="1" ht="19.5">
      <c r="B293" s="33"/>
      <c r="D293" s="145" t="s">
        <v>189</v>
      </c>
      <c r="F293" s="146" t="s">
        <v>1945</v>
      </c>
      <c r="I293" s="147"/>
      <c r="L293" s="33"/>
      <c r="M293" s="148"/>
      <c r="T293" s="54"/>
      <c r="AT293" s="18" t="s">
        <v>189</v>
      </c>
      <c r="AU293" s="18" t="s">
        <v>83</v>
      </c>
    </row>
    <row r="294" spans="2:65" s="1" customFormat="1" ht="11.25">
      <c r="B294" s="33"/>
      <c r="D294" s="149" t="s">
        <v>191</v>
      </c>
      <c r="F294" s="150" t="s">
        <v>1946</v>
      </c>
      <c r="I294" s="147"/>
      <c r="L294" s="33"/>
      <c r="M294" s="148"/>
      <c r="T294" s="54"/>
      <c r="AT294" s="18" t="s">
        <v>191</v>
      </c>
      <c r="AU294" s="18" t="s">
        <v>83</v>
      </c>
    </row>
    <row r="295" spans="2:65" s="13" customFormat="1" ht="11.25">
      <c r="B295" s="157"/>
      <c r="D295" s="145" t="s">
        <v>193</v>
      </c>
      <c r="E295" s="158" t="s">
        <v>19</v>
      </c>
      <c r="F295" s="159" t="s">
        <v>1947</v>
      </c>
      <c r="H295" s="160">
        <v>0.40699999999999997</v>
      </c>
      <c r="I295" s="161"/>
      <c r="L295" s="157"/>
      <c r="M295" s="162"/>
      <c r="T295" s="163"/>
      <c r="AT295" s="158" t="s">
        <v>193</v>
      </c>
      <c r="AU295" s="158" t="s">
        <v>83</v>
      </c>
      <c r="AV295" s="13" t="s">
        <v>83</v>
      </c>
      <c r="AW295" s="13" t="s">
        <v>35</v>
      </c>
      <c r="AX295" s="13" t="s">
        <v>73</v>
      </c>
      <c r="AY295" s="158" t="s">
        <v>180</v>
      </c>
    </row>
    <row r="296" spans="2:65" s="14" customFormat="1" ht="11.25">
      <c r="B296" s="164"/>
      <c r="D296" s="145" t="s">
        <v>193</v>
      </c>
      <c r="E296" s="165" t="s">
        <v>19</v>
      </c>
      <c r="F296" s="166" t="s">
        <v>264</v>
      </c>
      <c r="H296" s="167">
        <v>0.40699999999999997</v>
      </c>
      <c r="I296" s="168"/>
      <c r="L296" s="164"/>
      <c r="M296" s="169"/>
      <c r="T296" s="170"/>
      <c r="AT296" s="165" t="s">
        <v>193</v>
      </c>
      <c r="AU296" s="165" t="s">
        <v>83</v>
      </c>
      <c r="AV296" s="14" t="s">
        <v>187</v>
      </c>
      <c r="AW296" s="14" t="s">
        <v>35</v>
      </c>
      <c r="AX296" s="14" t="s">
        <v>81</v>
      </c>
      <c r="AY296" s="165" t="s">
        <v>180</v>
      </c>
    </row>
    <row r="297" spans="2:65" s="1" customFormat="1" ht="16.5" customHeight="1">
      <c r="B297" s="33"/>
      <c r="C297" s="132" t="s">
        <v>500</v>
      </c>
      <c r="D297" s="132" t="s">
        <v>182</v>
      </c>
      <c r="E297" s="133" t="s">
        <v>1948</v>
      </c>
      <c r="F297" s="134" t="s">
        <v>1949</v>
      </c>
      <c r="G297" s="135" t="s">
        <v>257</v>
      </c>
      <c r="H297" s="136">
        <v>19.285</v>
      </c>
      <c r="I297" s="137"/>
      <c r="J297" s="138">
        <f>ROUND(I297*H297,2)</f>
        <v>0</v>
      </c>
      <c r="K297" s="134" t="s">
        <v>186</v>
      </c>
      <c r="L297" s="33"/>
      <c r="M297" s="139" t="s">
        <v>19</v>
      </c>
      <c r="N297" s="140" t="s">
        <v>44</v>
      </c>
      <c r="P297" s="141">
        <f>O297*H297</f>
        <v>0</v>
      </c>
      <c r="Q297" s="141">
        <v>7.92E-3</v>
      </c>
      <c r="R297" s="141">
        <f>Q297*H297</f>
        <v>0.15273719999999999</v>
      </c>
      <c r="S297" s="141">
        <v>0</v>
      </c>
      <c r="T297" s="142">
        <f>S297*H297</f>
        <v>0</v>
      </c>
      <c r="AR297" s="143" t="s">
        <v>187</v>
      </c>
      <c r="AT297" s="143" t="s">
        <v>182</v>
      </c>
      <c r="AU297" s="143" t="s">
        <v>83</v>
      </c>
      <c r="AY297" s="18" t="s">
        <v>180</v>
      </c>
      <c r="BE297" s="144">
        <f>IF(N297="základní",J297,0)</f>
        <v>0</v>
      </c>
      <c r="BF297" s="144">
        <f>IF(N297="snížená",J297,0)</f>
        <v>0</v>
      </c>
      <c r="BG297" s="144">
        <f>IF(N297="zákl. přenesená",J297,0)</f>
        <v>0</v>
      </c>
      <c r="BH297" s="144">
        <f>IF(N297="sníž. přenesená",J297,0)</f>
        <v>0</v>
      </c>
      <c r="BI297" s="144">
        <f>IF(N297="nulová",J297,0)</f>
        <v>0</v>
      </c>
      <c r="BJ297" s="18" t="s">
        <v>81</v>
      </c>
      <c r="BK297" s="144">
        <f>ROUND(I297*H297,2)</f>
        <v>0</v>
      </c>
      <c r="BL297" s="18" t="s">
        <v>187</v>
      </c>
      <c r="BM297" s="143" t="s">
        <v>1950</v>
      </c>
    </row>
    <row r="298" spans="2:65" s="1" customFormat="1" ht="19.5">
      <c r="B298" s="33"/>
      <c r="D298" s="145" t="s">
        <v>189</v>
      </c>
      <c r="F298" s="146" t="s">
        <v>1951</v>
      </c>
      <c r="I298" s="147"/>
      <c r="L298" s="33"/>
      <c r="M298" s="148"/>
      <c r="T298" s="54"/>
      <c r="AT298" s="18" t="s">
        <v>189</v>
      </c>
      <c r="AU298" s="18" t="s">
        <v>83</v>
      </c>
    </row>
    <row r="299" spans="2:65" s="1" customFormat="1" ht="11.25">
      <c r="B299" s="33"/>
      <c r="D299" s="149" t="s">
        <v>191</v>
      </c>
      <c r="F299" s="150" t="s">
        <v>1952</v>
      </c>
      <c r="I299" s="147"/>
      <c r="L299" s="33"/>
      <c r="M299" s="148"/>
      <c r="T299" s="54"/>
      <c r="AT299" s="18" t="s">
        <v>191</v>
      </c>
      <c r="AU299" s="18" t="s">
        <v>83</v>
      </c>
    </row>
    <row r="300" spans="2:65" s="13" customFormat="1" ht="11.25">
      <c r="B300" s="157"/>
      <c r="D300" s="145" t="s">
        <v>193</v>
      </c>
      <c r="E300" s="158" t="s">
        <v>19</v>
      </c>
      <c r="F300" s="159" t="s">
        <v>1953</v>
      </c>
      <c r="H300" s="160">
        <v>0.54</v>
      </c>
      <c r="I300" s="161"/>
      <c r="L300" s="157"/>
      <c r="M300" s="162"/>
      <c r="T300" s="163"/>
      <c r="AT300" s="158" t="s">
        <v>193</v>
      </c>
      <c r="AU300" s="158" t="s">
        <v>83</v>
      </c>
      <c r="AV300" s="13" t="s">
        <v>83</v>
      </c>
      <c r="AW300" s="13" t="s">
        <v>35</v>
      </c>
      <c r="AX300" s="13" t="s">
        <v>73</v>
      </c>
      <c r="AY300" s="158" t="s">
        <v>180</v>
      </c>
    </row>
    <row r="301" spans="2:65" s="13" customFormat="1" ht="11.25">
      <c r="B301" s="157"/>
      <c r="D301" s="145" t="s">
        <v>193</v>
      </c>
      <c r="E301" s="158" t="s">
        <v>19</v>
      </c>
      <c r="F301" s="159" t="s">
        <v>1954</v>
      </c>
      <c r="H301" s="160">
        <v>10.595000000000001</v>
      </c>
      <c r="I301" s="161"/>
      <c r="L301" s="157"/>
      <c r="M301" s="162"/>
      <c r="T301" s="163"/>
      <c r="AT301" s="158" t="s">
        <v>193</v>
      </c>
      <c r="AU301" s="158" t="s">
        <v>83</v>
      </c>
      <c r="AV301" s="13" t="s">
        <v>83</v>
      </c>
      <c r="AW301" s="13" t="s">
        <v>35</v>
      </c>
      <c r="AX301" s="13" t="s">
        <v>73</v>
      </c>
      <c r="AY301" s="158" t="s">
        <v>180</v>
      </c>
    </row>
    <row r="302" spans="2:65" s="13" customFormat="1" ht="11.25">
      <c r="B302" s="157"/>
      <c r="D302" s="145" t="s">
        <v>193</v>
      </c>
      <c r="E302" s="158" t="s">
        <v>19</v>
      </c>
      <c r="F302" s="159" t="s">
        <v>1955</v>
      </c>
      <c r="H302" s="160">
        <v>8.15</v>
      </c>
      <c r="I302" s="161"/>
      <c r="L302" s="157"/>
      <c r="M302" s="162"/>
      <c r="T302" s="163"/>
      <c r="AT302" s="158" t="s">
        <v>193</v>
      </c>
      <c r="AU302" s="158" t="s">
        <v>83</v>
      </c>
      <c r="AV302" s="13" t="s">
        <v>83</v>
      </c>
      <c r="AW302" s="13" t="s">
        <v>35</v>
      </c>
      <c r="AX302" s="13" t="s">
        <v>73</v>
      </c>
      <c r="AY302" s="158" t="s">
        <v>180</v>
      </c>
    </row>
    <row r="303" spans="2:65" s="14" customFormat="1" ht="11.25">
      <c r="B303" s="164"/>
      <c r="D303" s="145" t="s">
        <v>193</v>
      </c>
      <c r="E303" s="165" t="s">
        <v>19</v>
      </c>
      <c r="F303" s="166" t="s">
        <v>264</v>
      </c>
      <c r="H303" s="167">
        <v>19.285</v>
      </c>
      <c r="I303" s="168"/>
      <c r="L303" s="164"/>
      <c r="M303" s="169"/>
      <c r="T303" s="170"/>
      <c r="AT303" s="165" t="s">
        <v>193</v>
      </c>
      <c r="AU303" s="165" t="s">
        <v>83</v>
      </c>
      <c r="AV303" s="14" t="s">
        <v>187</v>
      </c>
      <c r="AW303" s="14" t="s">
        <v>35</v>
      </c>
      <c r="AX303" s="14" t="s">
        <v>81</v>
      </c>
      <c r="AY303" s="165" t="s">
        <v>180</v>
      </c>
    </row>
    <row r="304" spans="2:65" s="1" customFormat="1" ht="16.5" customHeight="1">
      <c r="B304" s="33"/>
      <c r="C304" s="132" t="s">
        <v>526</v>
      </c>
      <c r="D304" s="132" t="s">
        <v>182</v>
      </c>
      <c r="E304" s="133" t="s">
        <v>1956</v>
      </c>
      <c r="F304" s="134" t="s">
        <v>1957</v>
      </c>
      <c r="G304" s="135" t="s">
        <v>257</v>
      </c>
      <c r="H304" s="136">
        <v>19.285</v>
      </c>
      <c r="I304" s="137"/>
      <c r="J304" s="138">
        <f>ROUND(I304*H304,2)</f>
        <v>0</v>
      </c>
      <c r="K304" s="134" t="s">
        <v>186</v>
      </c>
      <c r="L304" s="33"/>
      <c r="M304" s="139" t="s">
        <v>19</v>
      </c>
      <c r="N304" s="140" t="s">
        <v>44</v>
      </c>
      <c r="P304" s="141">
        <f>O304*H304</f>
        <v>0</v>
      </c>
      <c r="Q304" s="141">
        <v>0</v>
      </c>
      <c r="R304" s="141">
        <f>Q304*H304</f>
        <v>0</v>
      </c>
      <c r="S304" s="141">
        <v>0</v>
      </c>
      <c r="T304" s="142">
        <f>S304*H304</f>
        <v>0</v>
      </c>
      <c r="AR304" s="143" t="s">
        <v>187</v>
      </c>
      <c r="AT304" s="143" t="s">
        <v>182</v>
      </c>
      <c r="AU304" s="143" t="s">
        <v>83</v>
      </c>
      <c r="AY304" s="18" t="s">
        <v>180</v>
      </c>
      <c r="BE304" s="144">
        <f>IF(N304="základní",J304,0)</f>
        <v>0</v>
      </c>
      <c r="BF304" s="144">
        <f>IF(N304="snížená",J304,0)</f>
        <v>0</v>
      </c>
      <c r="BG304" s="144">
        <f>IF(N304="zákl. přenesená",J304,0)</f>
        <v>0</v>
      </c>
      <c r="BH304" s="144">
        <f>IF(N304="sníž. přenesená",J304,0)</f>
        <v>0</v>
      </c>
      <c r="BI304" s="144">
        <f>IF(N304="nulová",J304,0)</f>
        <v>0</v>
      </c>
      <c r="BJ304" s="18" t="s">
        <v>81</v>
      </c>
      <c r="BK304" s="144">
        <f>ROUND(I304*H304,2)</f>
        <v>0</v>
      </c>
      <c r="BL304" s="18" t="s">
        <v>187</v>
      </c>
      <c r="BM304" s="143" t="s">
        <v>1958</v>
      </c>
    </row>
    <row r="305" spans="2:65" s="1" customFormat="1" ht="19.5">
      <c r="B305" s="33"/>
      <c r="D305" s="145" t="s">
        <v>189</v>
      </c>
      <c r="F305" s="146" t="s">
        <v>1959</v>
      </c>
      <c r="I305" s="147"/>
      <c r="L305" s="33"/>
      <c r="M305" s="148"/>
      <c r="T305" s="54"/>
      <c r="AT305" s="18" t="s">
        <v>189</v>
      </c>
      <c r="AU305" s="18" t="s">
        <v>83</v>
      </c>
    </row>
    <row r="306" spans="2:65" s="1" customFormat="1" ht="11.25">
      <c r="B306" s="33"/>
      <c r="D306" s="149" t="s">
        <v>191</v>
      </c>
      <c r="F306" s="150" t="s">
        <v>1960</v>
      </c>
      <c r="I306" s="147"/>
      <c r="L306" s="33"/>
      <c r="M306" s="148"/>
      <c r="T306" s="54"/>
      <c r="AT306" s="18" t="s">
        <v>191</v>
      </c>
      <c r="AU306" s="18" t="s">
        <v>83</v>
      </c>
    </row>
    <row r="307" spans="2:65" s="1" customFormat="1" ht="16.5" customHeight="1">
      <c r="B307" s="33"/>
      <c r="C307" s="132" t="s">
        <v>533</v>
      </c>
      <c r="D307" s="132" t="s">
        <v>182</v>
      </c>
      <c r="E307" s="133" t="s">
        <v>1961</v>
      </c>
      <c r="F307" s="134" t="s">
        <v>1962</v>
      </c>
      <c r="G307" s="135" t="s">
        <v>185</v>
      </c>
      <c r="H307" s="136">
        <v>40.4</v>
      </c>
      <c r="I307" s="137"/>
      <c r="J307" s="138">
        <f>ROUND(I307*H307,2)</f>
        <v>0</v>
      </c>
      <c r="K307" s="134" t="s">
        <v>186</v>
      </c>
      <c r="L307" s="33"/>
      <c r="M307" s="139" t="s">
        <v>19</v>
      </c>
      <c r="N307" s="140" t="s">
        <v>44</v>
      </c>
      <c r="P307" s="141">
        <f>O307*H307</f>
        <v>0</v>
      </c>
      <c r="Q307" s="141">
        <v>2.5019399999999998</v>
      </c>
      <c r="R307" s="141">
        <f>Q307*H307</f>
        <v>101.07837599999999</v>
      </c>
      <c r="S307" s="141">
        <v>0</v>
      </c>
      <c r="T307" s="142">
        <f>S307*H307</f>
        <v>0</v>
      </c>
      <c r="AR307" s="143" t="s">
        <v>187</v>
      </c>
      <c r="AT307" s="143" t="s">
        <v>182</v>
      </c>
      <c r="AU307" s="143" t="s">
        <v>83</v>
      </c>
      <c r="AY307" s="18" t="s">
        <v>180</v>
      </c>
      <c r="BE307" s="144">
        <f>IF(N307="základní",J307,0)</f>
        <v>0</v>
      </c>
      <c r="BF307" s="144">
        <f>IF(N307="snížená",J307,0)</f>
        <v>0</v>
      </c>
      <c r="BG307" s="144">
        <f>IF(N307="zákl. přenesená",J307,0)</f>
        <v>0</v>
      </c>
      <c r="BH307" s="144">
        <f>IF(N307="sníž. přenesená",J307,0)</f>
        <v>0</v>
      </c>
      <c r="BI307" s="144">
        <f>IF(N307="nulová",J307,0)</f>
        <v>0</v>
      </c>
      <c r="BJ307" s="18" t="s">
        <v>81</v>
      </c>
      <c r="BK307" s="144">
        <f>ROUND(I307*H307,2)</f>
        <v>0</v>
      </c>
      <c r="BL307" s="18" t="s">
        <v>187</v>
      </c>
      <c r="BM307" s="143" t="s">
        <v>1963</v>
      </c>
    </row>
    <row r="308" spans="2:65" s="1" customFormat="1" ht="19.5">
      <c r="B308" s="33"/>
      <c r="D308" s="145" t="s">
        <v>189</v>
      </c>
      <c r="F308" s="146" t="s">
        <v>1964</v>
      </c>
      <c r="I308" s="147"/>
      <c r="L308" s="33"/>
      <c r="M308" s="148"/>
      <c r="T308" s="54"/>
      <c r="AT308" s="18" t="s">
        <v>189</v>
      </c>
      <c r="AU308" s="18" t="s">
        <v>83</v>
      </c>
    </row>
    <row r="309" spans="2:65" s="1" customFormat="1" ht="11.25">
      <c r="B309" s="33"/>
      <c r="D309" s="149" t="s">
        <v>191</v>
      </c>
      <c r="F309" s="150" t="s">
        <v>1965</v>
      </c>
      <c r="I309" s="147"/>
      <c r="L309" s="33"/>
      <c r="M309" s="148"/>
      <c r="T309" s="54"/>
      <c r="AT309" s="18" t="s">
        <v>191</v>
      </c>
      <c r="AU309" s="18" t="s">
        <v>83</v>
      </c>
    </row>
    <row r="310" spans="2:65" s="12" customFormat="1" ht="11.25">
      <c r="B310" s="151"/>
      <c r="D310" s="145" t="s">
        <v>193</v>
      </c>
      <c r="E310" s="152" t="s">
        <v>19</v>
      </c>
      <c r="F310" s="153" t="s">
        <v>1891</v>
      </c>
      <c r="H310" s="152" t="s">
        <v>19</v>
      </c>
      <c r="I310" s="154"/>
      <c r="L310" s="151"/>
      <c r="M310" s="155"/>
      <c r="T310" s="156"/>
      <c r="AT310" s="152" t="s">
        <v>193</v>
      </c>
      <c r="AU310" s="152" t="s">
        <v>83</v>
      </c>
      <c r="AV310" s="12" t="s">
        <v>81</v>
      </c>
      <c r="AW310" s="12" t="s">
        <v>35</v>
      </c>
      <c r="AX310" s="12" t="s">
        <v>73</v>
      </c>
      <c r="AY310" s="152" t="s">
        <v>180</v>
      </c>
    </row>
    <row r="311" spans="2:65" s="13" customFormat="1" ht="11.25">
      <c r="B311" s="157"/>
      <c r="D311" s="145" t="s">
        <v>193</v>
      </c>
      <c r="E311" s="158" t="s">
        <v>19</v>
      </c>
      <c r="F311" s="159" t="s">
        <v>1380</v>
      </c>
      <c r="H311" s="160">
        <v>40.4</v>
      </c>
      <c r="I311" s="161"/>
      <c r="L311" s="157"/>
      <c r="M311" s="162"/>
      <c r="T311" s="163"/>
      <c r="AT311" s="158" t="s">
        <v>193</v>
      </c>
      <c r="AU311" s="158" t="s">
        <v>83</v>
      </c>
      <c r="AV311" s="13" t="s">
        <v>83</v>
      </c>
      <c r="AW311" s="13" t="s">
        <v>35</v>
      </c>
      <c r="AX311" s="13" t="s">
        <v>81</v>
      </c>
      <c r="AY311" s="158" t="s">
        <v>180</v>
      </c>
    </row>
    <row r="312" spans="2:65" s="11" customFormat="1" ht="22.9" customHeight="1">
      <c r="B312" s="120"/>
      <c r="D312" s="121" t="s">
        <v>72</v>
      </c>
      <c r="E312" s="130" t="s">
        <v>216</v>
      </c>
      <c r="F312" s="130" t="s">
        <v>1966</v>
      </c>
      <c r="I312" s="123"/>
      <c r="J312" s="131">
        <f>BK312</f>
        <v>0</v>
      </c>
      <c r="L312" s="120"/>
      <c r="M312" s="125"/>
      <c r="P312" s="126">
        <f>SUM(P313:P330)</f>
        <v>0</v>
      </c>
      <c r="R312" s="126">
        <f>SUM(R313:R330)</f>
        <v>30.17979648</v>
      </c>
      <c r="T312" s="127">
        <f>SUM(T313:T330)</f>
        <v>0</v>
      </c>
      <c r="AR312" s="121" t="s">
        <v>81</v>
      </c>
      <c r="AT312" s="128" t="s">
        <v>72</v>
      </c>
      <c r="AU312" s="128" t="s">
        <v>81</v>
      </c>
      <c r="AY312" s="121" t="s">
        <v>180</v>
      </c>
      <c r="BK312" s="129">
        <f>SUM(BK313:BK330)</f>
        <v>0</v>
      </c>
    </row>
    <row r="313" spans="2:65" s="1" customFormat="1" ht="16.5" customHeight="1">
      <c r="B313" s="33"/>
      <c r="C313" s="132" t="s">
        <v>538</v>
      </c>
      <c r="D313" s="132" t="s">
        <v>182</v>
      </c>
      <c r="E313" s="133" t="s">
        <v>1967</v>
      </c>
      <c r="F313" s="134" t="s">
        <v>1968</v>
      </c>
      <c r="G313" s="135" t="s">
        <v>257</v>
      </c>
      <c r="H313" s="136">
        <v>47.12</v>
      </c>
      <c r="I313" s="137"/>
      <c r="J313" s="138">
        <f>ROUND(I313*H313,2)</f>
        <v>0</v>
      </c>
      <c r="K313" s="134" t="s">
        <v>186</v>
      </c>
      <c r="L313" s="33"/>
      <c r="M313" s="139" t="s">
        <v>19</v>
      </c>
      <c r="N313" s="140" t="s">
        <v>44</v>
      </c>
      <c r="P313" s="141">
        <f>O313*H313</f>
        <v>0</v>
      </c>
      <c r="Q313" s="141">
        <v>0.43878</v>
      </c>
      <c r="R313" s="141">
        <f>Q313*H313</f>
        <v>20.675313599999999</v>
      </c>
      <c r="S313" s="141">
        <v>0</v>
      </c>
      <c r="T313" s="142">
        <f>S313*H313</f>
        <v>0</v>
      </c>
      <c r="AR313" s="143" t="s">
        <v>187</v>
      </c>
      <c r="AT313" s="143" t="s">
        <v>182</v>
      </c>
      <c r="AU313" s="143" t="s">
        <v>83</v>
      </c>
      <c r="AY313" s="18" t="s">
        <v>180</v>
      </c>
      <c r="BE313" s="144">
        <f>IF(N313="základní",J313,0)</f>
        <v>0</v>
      </c>
      <c r="BF313" s="144">
        <f>IF(N313="snížená",J313,0)</f>
        <v>0</v>
      </c>
      <c r="BG313" s="144">
        <f>IF(N313="zákl. přenesená",J313,0)</f>
        <v>0</v>
      </c>
      <c r="BH313" s="144">
        <f>IF(N313="sníž. přenesená",J313,0)</f>
        <v>0</v>
      </c>
      <c r="BI313" s="144">
        <f>IF(N313="nulová",J313,0)</f>
        <v>0</v>
      </c>
      <c r="BJ313" s="18" t="s">
        <v>81</v>
      </c>
      <c r="BK313" s="144">
        <f>ROUND(I313*H313,2)</f>
        <v>0</v>
      </c>
      <c r="BL313" s="18" t="s">
        <v>187</v>
      </c>
      <c r="BM313" s="143" t="s">
        <v>1969</v>
      </c>
    </row>
    <row r="314" spans="2:65" s="1" customFormat="1" ht="19.5">
      <c r="B314" s="33"/>
      <c r="D314" s="145" t="s">
        <v>189</v>
      </c>
      <c r="F314" s="146" t="s">
        <v>1970</v>
      </c>
      <c r="I314" s="147"/>
      <c r="L314" s="33"/>
      <c r="M314" s="148"/>
      <c r="T314" s="54"/>
      <c r="AT314" s="18" t="s">
        <v>189</v>
      </c>
      <c r="AU314" s="18" t="s">
        <v>83</v>
      </c>
    </row>
    <row r="315" spans="2:65" s="1" customFormat="1" ht="11.25">
      <c r="B315" s="33"/>
      <c r="D315" s="149" t="s">
        <v>191</v>
      </c>
      <c r="F315" s="150" t="s">
        <v>1971</v>
      </c>
      <c r="I315" s="147"/>
      <c r="L315" s="33"/>
      <c r="M315" s="148"/>
      <c r="T315" s="54"/>
      <c r="AT315" s="18" t="s">
        <v>191</v>
      </c>
      <c r="AU315" s="18" t="s">
        <v>83</v>
      </c>
    </row>
    <row r="316" spans="2:65" s="12" customFormat="1" ht="11.25">
      <c r="B316" s="151"/>
      <c r="D316" s="145" t="s">
        <v>193</v>
      </c>
      <c r="E316" s="152" t="s">
        <v>19</v>
      </c>
      <c r="F316" s="153" t="s">
        <v>1781</v>
      </c>
      <c r="H316" s="152" t="s">
        <v>19</v>
      </c>
      <c r="I316" s="154"/>
      <c r="L316" s="151"/>
      <c r="M316" s="155"/>
      <c r="T316" s="156"/>
      <c r="AT316" s="152" t="s">
        <v>193</v>
      </c>
      <c r="AU316" s="152" t="s">
        <v>83</v>
      </c>
      <c r="AV316" s="12" t="s">
        <v>81</v>
      </c>
      <c r="AW316" s="12" t="s">
        <v>35</v>
      </c>
      <c r="AX316" s="12" t="s">
        <v>73</v>
      </c>
      <c r="AY316" s="152" t="s">
        <v>180</v>
      </c>
    </row>
    <row r="317" spans="2:65" s="13" customFormat="1" ht="11.25">
      <c r="B317" s="157"/>
      <c r="D317" s="145" t="s">
        <v>193</v>
      </c>
      <c r="E317" s="158" t="s">
        <v>19</v>
      </c>
      <c r="F317" s="159" t="s">
        <v>1782</v>
      </c>
      <c r="H317" s="160">
        <v>47.12</v>
      </c>
      <c r="I317" s="161"/>
      <c r="L317" s="157"/>
      <c r="M317" s="162"/>
      <c r="T317" s="163"/>
      <c r="AT317" s="158" t="s">
        <v>193</v>
      </c>
      <c r="AU317" s="158" t="s">
        <v>83</v>
      </c>
      <c r="AV317" s="13" t="s">
        <v>83</v>
      </c>
      <c r="AW317" s="13" t="s">
        <v>35</v>
      </c>
      <c r="AX317" s="13" t="s">
        <v>81</v>
      </c>
      <c r="AY317" s="158" t="s">
        <v>180</v>
      </c>
    </row>
    <row r="318" spans="2:65" s="1" customFormat="1" ht="24.2" customHeight="1">
      <c r="B318" s="33"/>
      <c r="C318" s="132" t="s">
        <v>546</v>
      </c>
      <c r="D318" s="132" t="s">
        <v>182</v>
      </c>
      <c r="E318" s="133" t="s">
        <v>1972</v>
      </c>
      <c r="F318" s="134" t="s">
        <v>1973</v>
      </c>
      <c r="G318" s="135" t="s">
        <v>257</v>
      </c>
      <c r="H318" s="136">
        <v>47.12</v>
      </c>
      <c r="I318" s="137"/>
      <c r="J318" s="138">
        <f>ROUND(I318*H318,2)</f>
        <v>0</v>
      </c>
      <c r="K318" s="134" t="s">
        <v>186</v>
      </c>
      <c r="L318" s="33"/>
      <c r="M318" s="139" t="s">
        <v>19</v>
      </c>
      <c r="N318" s="140" t="s">
        <v>44</v>
      </c>
      <c r="P318" s="141">
        <f>O318*H318</f>
        <v>0</v>
      </c>
      <c r="Q318" s="141">
        <v>8.9219999999999994E-2</v>
      </c>
      <c r="R318" s="141">
        <f>Q318*H318</f>
        <v>4.2040463999999993</v>
      </c>
      <c r="S318" s="141">
        <v>0</v>
      </c>
      <c r="T318" s="142">
        <f>S318*H318</f>
        <v>0</v>
      </c>
      <c r="AR318" s="143" t="s">
        <v>187</v>
      </c>
      <c r="AT318" s="143" t="s">
        <v>182</v>
      </c>
      <c r="AU318" s="143" t="s">
        <v>83</v>
      </c>
      <c r="AY318" s="18" t="s">
        <v>180</v>
      </c>
      <c r="BE318" s="144">
        <f>IF(N318="základní",J318,0)</f>
        <v>0</v>
      </c>
      <c r="BF318" s="144">
        <f>IF(N318="snížená",J318,0)</f>
        <v>0</v>
      </c>
      <c r="BG318" s="144">
        <f>IF(N318="zákl. přenesená",J318,0)</f>
        <v>0</v>
      </c>
      <c r="BH318" s="144">
        <f>IF(N318="sníž. přenesená",J318,0)</f>
        <v>0</v>
      </c>
      <c r="BI318" s="144">
        <f>IF(N318="nulová",J318,0)</f>
        <v>0</v>
      </c>
      <c r="BJ318" s="18" t="s">
        <v>81</v>
      </c>
      <c r="BK318" s="144">
        <f>ROUND(I318*H318,2)</f>
        <v>0</v>
      </c>
      <c r="BL318" s="18" t="s">
        <v>187</v>
      </c>
      <c r="BM318" s="143" t="s">
        <v>1974</v>
      </c>
    </row>
    <row r="319" spans="2:65" s="1" customFormat="1" ht="48.75">
      <c r="B319" s="33"/>
      <c r="D319" s="145" t="s">
        <v>189</v>
      </c>
      <c r="F319" s="146" t="s">
        <v>1975</v>
      </c>
      <c r="I319" s="147"/>
      <c r="L319" s="33"/>
      <c r="M319" s="148"/>
      <c r="T319" s="54"/>
      <c r="AT319" s="18" t="s">
        <v>189</v>
      </c>
      <c r="AU319" s="18" t="s">
        <v>83</v>
      </c>
    </row>
    <row r="320" spans="2:65" s="1" customFormat="1" ht="11.25">
      <c r="B320" s="33"/>
      <c r="D320" s="149" t="s">
        <v>191</v>
      </c>
      <c r="F320" s="150" t="s">
        <v>1976</v>
      </c>
      <c r="I320" s="147"/>
      <c r="L320" s="33"/>
      <c r="M320" s="148"/>
      <c r="T320" s="54"/>
      <c r="AT320" s="18" t="s">
        <v>191</v>
      </c>
      <c r="AU320" s="18" t="s">
        <v>83</v>
      </c>
    </row>
    <row r="321" spans="2:65" s="12" customFormat="1" ht="11.25">
      <c r="B321" s="151"/>
      <c r="D321" s="145" t="s">
        <v>193</v>
      </c>
      <c r="E321" s="152" t="s">
        <v>19</v>
      </c>
      <c r="F321" s="153" t="s">
        <v>1781</v>
      </c>
      <c r="H321" s="152" t="s">
        <v>19</v>
      </c>
      <c r="I321" s="154"/>
      <c r="L321" s="151"/>
      <c r="M321" s="155"/>
      <c r="T321" s="156"/>
      <c r="AT321" s="152" t="s">
        <v>193</v>
      </c>
      <c r="AU321" s="152" t="s">
        <v>83</v>
      </c>
      <c r="AV321" s="12" t="s">
        <v>81</v>
      </c>
      <c r="AW321" s="12" t="s">
        <v>35</v>
      </c>
      <c r="AX321" s="12" t="s">
        <v>73</v>
      </c>
      <c r="AY321" s="152" t="s">
        <v>180</v>
      </c>
    </row>
    <row r="322" spans="2:65" s="13" customFormat="1" ht="11.25">
      <c r="B322" s="157"/>
      <c r="D322" s="145" t="s">
        <v>193</v>
      </c>
      <c r="E322" s="158" t="s">
        <v>19</v>
      </c>
      <c r="F322" s="159" t="s">
        <v>1782</v>
      </c>
      <c r="H322" s="160">
        <v>47.12</v>
      </c>
      <c r="I322" s="161"/>
      <c r="L322" s="157"/>
      <c r="M322" s="162"/>
      <c r="T322" s="163"/>
      <c r="AT322" s="158" t="s">
        <v>193</v>
      </c>
      <c r="AU322" s="158" t="s">
        <v>83</v>
      </c>
      <c r="AV322" s="13" t="s">
        <v>83</v>
      </c>
      <c r="AW322" s="13" t="s">
        <v>35</v>
      </c>
      <c r="AX322" s="13" t="s">
        <v>81</v>
      </c>
      <c r="AY322" s="158" t="s">
        <v>180</v>
      </c>
    </row>
    <row r="323" spans="2:65" s="1" customFormat="1" ht="24.2" customHeight="1">
      <c r="B323" s="33"/>
      <c r="C323" s="171" t="s">
        <v>554</v>
      </c>
      <c r="D323" s="171" t="s">
        <v>353</v>
      </c>
      <c r="E323" s="172" t="s">
        <v>1977</v>
      </c>
      <c r="F323" s="173" t="s">
        <v>1978</v>
      </c>
      <c r="G323" s="174" t="s">
        <v>257</v>
      </c>
      <c r="H323" s="175">
        <v>9.1769999999999996</v>
      </c>
      <c r="I323" s="176"/>
      <c r="J323" s="177">
        <f>ROUND(I323*H323,2)</f>
        <v>0</v>
      </c>
      <c r="K323" s="173" t="s">
        <v>186</v>
      </c>
      <c r="L323" s="178"/>
      <c r="M323" s="179" t="s">
        <v>19</v>
      </c>
      <c r="N323" s="180" t="s">
        <v>44</v>
      </c>
      <c r="P323" s="141">
        <f>O323*H323</f>
        <v>0</v>
      </c>
      <c r="Q323" s="141">
        <v>0.113</v>
      </c>
      <c r="R323" s="141">
        <f>Q323*H323</f>
        <v>1.0370010000000001</v>
      </c>
      <c r="S323" s="141">
        <v>0</v>
      </c>
      <c r="T323" s="142">
        <f>S323*H323</f>
        <v>0</v>
      </c>
      <c r="AR323" s="143" t="s">
        <v>238</v>
      </c>
      <c r="AT323" s="143" t="s">
        <v>353</v>
      </c>
      <c r="AU323" s="143" t="s">
        <v>83</v>
      </c>
      <c r="AY323" s="18" t="s">
        <v>180</v>
      </c>
      <c r="BE323" s="144">
        <f>IF(N323="základní",J323,0)</f>
        <v>0</v>
      </c>
      <c r="BF323" s="144">
        <f>IF(N323="snížená",J323,0)</f>
        <v>0</v>
      </c>
      <c r="BG323" s="144">
        <f>IF(N323="zákl. přenesená",J323,0)</f>
        <v>0</v>
      </c>
      <c r="BH323" s="144">
        <f>IF(N323="sníž. přenesená",J323,0)</f>
        <v>0</v>
      </c>
      <c r="BI323" s="144">
        <f>IF(N323="nulová",J323,0)</f>
        <v>0</v>
      </c>
      <c r="BJ323" s="18" t="s">
        <v>81</v>
      </c>
      <c r="BK323" s="144">
        <f>ROUND(I323*H323,2)</f>
        <v>0</v>
      </c>
      <c r="BL323" s="18" t="s">
        <v>187</v>
      </c>
      <c r="BM323" s="143" t="s">
        <v>1979</v>
      </c>
    </row>
    <row r="324" spans="2:65" s="1" customFormat="1" ht="11.25">
      <c r="B324" s="33"/>
      <c r="D324" s="145" t="s">
        <v>189</v>
      </c>
      <c r="F324" s="146" t="s">
        <v>1978</v>
      </c>
      <c r="I324" s="147"/>
      <c r="L324" s="33"/>
      <c r="M324" s="148"/>
      <c r="T324" s="54"/>
      <c r="AT324" s="18" t="s">
        <v>189</v>
      </c>
      <c r="AU324" s="18" t="s">
        <v>83</v>
      </c>
    </row>
    <row r="325" spans="2:65" s="13" customFormat="1" ht="11.25">
      <c r="B325" s="157"/>
      <c r="D325" s="145" t="s">
        <v>193</v>
      </c>
      <c r="E325" s="158" t="s">
        <v>19</v>
      </c>
      <c r="F325" s="159" t="s">
        <v>1980</v>
      </c>
      <c r="H325" s="160">
        <v>8.91</v>
      </c>
      <c r="I325" s="161"/>
      <c r="L325" s="157"/>
      <c r="M325" s="162"/>
      <c r="T325" s="163"/>
      <c r="AT325" s="158" t="s">
        <v>193</v>
      </c>
      <c r="AU325" s="158" t="s">
        <v>83</v>
      </c>
      <c r="AV325" s="13" t="s">
        <v>83</v>
      </c>
      <c r="AW325" s="13" t="s">
        <v>35</v>
      </c>
      <c r="AX325" s="13" t="s">
        <v>81</v>
      </c>
      <c r="AY325" s="158" t="s">
        <v>180</v>
      </c>
    </row>
    <row r="326" spans="2:65" s="13" customFormat="1" ht="11.25">
      <c r="B326" s="157"/>
      <c r="D326" s="145" t="s">
        <v>193</v>
      </c>
      <c r="F326" s="159" t="s">
        <v>1981</v>
      </c>
      <c r="H326" s="160">
        <v>9.1769999999999996</v>
      </c>
      <c r="I326" s="161"/>
      <c r="L326" s="157"/>
      <c r="M326" s="162"/>
      <c r="T326" s="163"/>
      <c r="AT326" s="158" t="s">
        <v>193</v>
      </c>
      <c r="AU326" s="158" t="s">
        <v>83</v>
      </c>
      <c r="AV326" s="13" t="s">
        <v>83</v>
      </c>
      <c r="AW326" s="13" t="s">
        <v>4</v>
      </c>
      <c r="AX326" s="13" t="s">
        <v>81</v>
      </c>
      <c r="AY326" s="158" t="s">
        <v>180</v>
      </c>
    </row>
    <row r="327" spans="2:65" s="1" customFormat="1" ht="24.2" customHeight="1">
      <c r="B327" s="33"/>
      <c r="C327" s="171" t="s">
        <v>562</v>
      </c>
      <c r="D327" s="171" t="s">
        <v>353</v>
      </c>
      <c r="E327" s="172" t="s">
        <v>1982</v>
      </c>
      <c r="F327" s="173" t="s">
        <v>1983</v>
      </c>
      <c r="G327" s="174" t="s">
        <v>257</v>
      </c>
      <c r="H327" s="175">
        <v>39.356000000000002</v>
      </c>
      <c r="I327" s="176"/>
      <c r="J327" s="177">
        <f>ROUND(I327*H327,2)</f>
        <v>0</v>
      </c>
      <c r="K327" s="173" t="s">
        <v>186</v>
      </c>
      <c r="L327" s="178"/>
      <c r="M327" s="179" t="s">
        <v>19</v>
      </c>
      <c r="N327" s="180" t="s">
        <v>44</v>
      </c>
      <c r="P327" s="141">
        <f>O327*H327</f>
        <v>0</v>
      </c>
      <c r="Q327" s="141">
        <v>0.10833</v>
      </c>
      <c r="R327" s="141">
        <f>Q327*H327</f>
        <v>4.2634354800000001</v>
      </c>
      <c r="S327" s="141">
        <v>0</v>
      </c>
      <c r="T327" s="142">
        <f>S327*H327</f>
        <v>0</v>
      </c>
      <c r="AR327" s="143" t="s">
        <v>238</v>
      </c>
      <c r="AT327" s="143" t="s">
        <v>353</v>
      </c>
      <c r="AU327" s="143" t="s">
        <v>83</v>
      </c>
      <c r="AY327" s="18" t="s">
        <v>180</v>
      </c>
      <c r="BE327" s="144">
        <f>IF(N327="základní",J327,0)</f>
        <v>0</v>
      </c>
      <c r="BF327" s="144">
        <f>IF(N327="snížená",J327,0)</f>
        <v>0</v>
      </c>
      <c r="BG327" s="144">
        <f>IF(N327="zákl. přenesená",J327,0)</f>
        <v>0</v>
      </c>
      <c r="BH327" s="144">
        <f>IF(N327="sníž. přenesená",J327,0)</f>
        <v>0</v>
      </c>
      <c r="BI327" s="144">
        <f>IF(N327="nulová",J327,0)</f>
        <v>0</v>
      </c>
      <c r="BJ327" s="18" t="s">
        <v>81</v>
      </c>
      <c r="BK327" s="144">
        <f>ROUND(I327*H327,2)</f>
        <v>0</v>
      </c>
      <c r="BL327" s="18" t="s">
        <v>187</v>
      </c>
      <c r="BM327" s="143" t="s">
        <v>1984</v>
      </c>
    </row>
    <row r="328" spans="2:65" s="1" customFormat="1" ht="11.25">
      <c r="B328" s="33"/>
      <c r="D328" s="145" t="s">
        <v>189</v>
      </c>
      <c r="F328" s="146" t="s">
        <v>1983</v>
      </c>
      <c r="I328" s="147"/>
      <c r="L328" s="33"/>
      <c r="M328" s="148"/>
      <c r="T328" s="54"/>
      <c r="AT328" s="18" t="s">
        <v>189</v>
      </c>
      <c r="AU328" s="18" t="s">
        <v>83</v>
      </c>
    </row>
    <row r="329" spans="2:65" s="13" customFormat="1" ht="11.25">
      <c r="B329" s="157"/>
      <c r="D329" s="145" t="s">
        <v>193</v>
      </c>
      <c r="E329" s="158" t="s">
        <v>19</v>
      </c>
      <c r="F329" s="159" t="s">
        <v>1985</v>
      </c>
      <c r="H329" s="160">
        <v>38.21</v>
      </c>
      <c r="I329" s="161"/>
      <c r="L329" s="157"/>
      <c r="M329" s="162"/>
      <c r="T329" s="163"/>
      <c r="AT329" s="158" t="s">
        <v>193</v>
      </c>
      <c r="AU329" s="158" t="s">
        <v>83</v>
      </c>
      <c r="AV329" s="13" t="s">
        <v>83</v>
      </c>
      <c r="AW329" s="13" t="s">
        <v>35</v>
      </c>
      <c r="AX329" s="13" t="s">
        <v>81</v>
      </c>
      <c r="AY329" s="158" t="s">
        <v>180</v>
      </c>
    </row>
    <row r="330" spans="2:65" s="13" customFormat="1" ht="11.25">
      <c r="B330" s="157"/>
      <c r="D330" s="145" t="s">
        <v>193</v>
      </c>
      <c r="F330" s="159" t="s">
        <v>1986</v>
      </c>
      <c r="H330" s="160">
        <v>39.356000000000002</v>
      </c>
      <c r="I330" s="161"/>
      <c r="L330" s="157"/>
      <c r="M330" s="162"/>
      <c r="T330" s="163"/>
      <c r="AT330" s="158" t="s">
        <v>193</v>
      </c>
      <c r="AU330" s="158" t="s">
        <v>83</v>
      </c>
      <c r="AV330" s="13" t="s">
        <v>83</v>
      </c>
      <c r="AW330" s="13" t="s">
        <v>4</v>
      </c>
      <c r="AX330" s="13" t="s">
        <v>81</v>
      </c>
      <c r="AY330" s="158" t="s">
        <v>180</v>
      </c>
    </row>
    <row r="331" spans="2:65" s="11" customFormat="1" ht="22.9" customHeight="1">
      <c r="B331" s="120"/>
      <c r="D331" s="121" t="s">
        <v>72</v>
      </c>
      <c r="E331" s="130" t="s">
        <v>222</v>
      </c>
      <c r="F331" s="130" t="s">
        <v>273</v>
      </c>
      <c r="I331" s="123"/>
      <c r="J331" s="131">
        <f>BK331</f>
        <v>0</v>
      </c>
      <c r="L331" s="120"/>
      <c r="M331" s="125"/>
      <c r="P331" s="126">
        <f>SUM(P332:P497)</f>
        <v>0</v>
      </c>
      <c r="R331" s="126">
        <f>SUM(R332:R497)</f>
        <v>30.886521270000003</v>
      </c>
      <c r="T331" s="127">
        <f>SUM(T332:T497)</f>
        <v>0</v>
      </c>
      <c r="AR331" s="121" t="s">
        <v>81</v>
      </c>
      <c r="AT331" s="128" t="s">
        <v>72</v>
      </c>
      <c r="AU331" s="128" t="s">
        <v>81</v>
      </c>
      <c r="AY331" s="121" t="s">
        <v>180</v>
      </c>
      <c r="BK331" s="129">
        <f>SUM(BK332:BK497)</f>
        <v>0</v>
      </c>
    </row>
    <row r="332" spans="2:65" s="1" customFormat="1" ht="24.2" customHeight="1">
      <c r="B332" s="33"/>
      <c r="C332" s="132" t="s">
        <v>569</v>
      </c>
      <c r="D332" s="132" t="s">
        <v>182</v>
      </c>
      <c r="E332" s="133" t="s">
        <v>1987</v>
      </c>
      <c r="F332" s="134" t="s">
        <v>1988</v>
      </c>
      <c r="G332" s="135" t="s">
        <v>257</v>
      </c>
      <c r="H332" s="136">
        <v>118.297</v>
      </c>
      <c r="I332" s="137"/>
      <c r="J332" s="138">
        <f>ROUND(I332*H332,2)</f>
        <v>0</v>
      </c>
      <c r="K332" s="134" t="s">
        <v>186</v>
      </c>
      <c r="L332" s="33"/>
      <c r="M332" s="139" t="s">
        <v>19</v>
      </c>
      <c r="N332" s="140" t="s">
        <v>44</v>
      </c>
      <c r="P332" s="141">
        <f>O332*H332</f>
        <v>0</v>
      </c>
      <c r="Q332" s="141">
        <v>7.3499999999999998E-3</v>
      </c>
      <c r="R332" s="141">
        <f>Q332*H332</f>
        <v>0.86948294999999998</v>
      </c>
      <c r="S332" s="141">
        <v>0</v>
      </c>
      <c r="T332" s="142">
        <f>S332*H332</f>
        <v>0</v>
      </c>
      <c r="AR332" s="143" t="s">
        <v>187</v>
      </c>
      <c r="AT332" s="143" t="s">
        <v>182</v>
      </c>
      <c r="AU332" s="143" t="s">
        <v>83</v>
      </c>
      <c r="AY332" s="18" t="s">
        <v>180</v>
      </c>
      <c r="BE332" s="144">
        <f>IF(N332="základní",J332,0)</f>
        <v>0</v>
      </c>
      <c r="BF332" s="144">
        <f>IF(N332="snížená",J332,0)</f>
        <v>0</v>
      </c>
      <c r="BG332" s="144">
        <f>IF(N332="zákl. přenesená",J332,0)</f>
        <v>0</v>
      </c>
      <c r="BH332" s="144">
        <f>IF(N332="sníž. přenesená",J332,0)</f>
        <v>0</v>
      </c>
      <c r="BI332" s="144">
        <f>IF(N332="nulová",J332,0)</f>
        <v>0</v>
      </c>
      <c r="BJ332" s="18" t="s">
        <v>81</v>
      </c>
      <c r="BK332" s="144">
        <f>ROUND(I332*H332,2)</f>
        <v>0</v>
      </c>
      <c r="BL332" s="18" t="s">
        <v>187</v>
      </c>
      <c r="BM332" s="143" t="s">
        <v>1989</v>
      </c>
    </row>
    <row r="333" spans="2:65" s="1" customFormat="1" ht="19.5">
      <c r="B333" s="33"/>
      <c r="D333" s="145" t="s">
        <v>189</v>
      </c>
      <c r="F333" s="146" t="s">
        <v>1990</v>
      </c>
      <c r="I333" s="147"/>
      <c r="L333" s="33"/>
      <c r="M333" s="148"/>
      <c r="T333" s="54"/>
      <c r="AT333" s="18" t="s">
        <v>189</v>
      </c>
      <c r="AU333" s="18" t="s">
        <v>83</v>
      </c>
    </row>
    <row r="334" spans="2:65" s="1" customFormat="1" ht="11.25">
      <c r="B334" s="33"/>
      <c r="D334" s="149" t="s">
        <v>191</v>
      </c>
      <c r="F334" s="150" t="s">
        <v>1991</v>
      </c>
      <c r="I334" s="147"/>
      <c r="L334" s="33"/>
      <c r="M334" s="148"/>
      <c r="T334" s="54"/>
      <c r="AT334" s="18" t="s">
        <v>191</v>
      </c>
      <c r="AU334" s="18" t="s">
        <v>83</v>
      </c>
    </row>
    <row r="335" spans="2:65" s="12" customFormat="1" ht="11.25">
      <c r="B335" s="151"/>
      <c r="D335" s="145" t="s">
        <v>193</v>
      </c>
      <c r="E335" s="152" t="s">
        <v>19</v>
      </c>
      <c r="F335" s="153" t="s">
        <v>1992</v>
      </c>
      <c r="H335" s="152" t="s">
        <v>19</v>
      </c>
      <c r="I335" s="154"/>
      <c r="L335" s="151"/>
      <c r="M335" s="155"/>
      <c r="T335" s="156"/>
      <c r="AT335" s="152" t="s">
        <v>193</v>
      </c>
      <c r="AU335" s="152" t="s">
        <v>83</v>
      </c>
      <c r="AV335" s="12" t="s">
        <v>81</v>
      </c>
      <c r="AW335" s="12" t="s">
        <v>35</v>
      </c>
      <c r="AX335" s="12" t="s">
        <v>73</v>
      </c>
      <c r="AY335" s="152" t="s">
        <v>180</v>
      </c>
    </row>
    <row r="336" spans="2:65" s="13" customFormat="1" ht="11.25">
      <c r="B336" s="157"/>
      <c r="D336" s="145" t="s">
        <v>193</v>
      </c>
      <c r="E336" s="158" t="s">
        <v>19</v>
      </c>
      <c r="F336" s="159" t="s">
        <v>1993</v>
      </c>
      <c r="H336" s="160">
        <v>52.954000000000001</v>
      </c>
      <c r="I336" s="161"/>
      <c r="L336" s="157"/>
      <c r="M336" s="162"/>
      <c r="T336" s="163"/>
      <c r="AT336" s="158" t="s">
        <v>193</v>
      </c>
      <c r="AU336" s="158" t="s">
        <v>83</v>
      </c>
      <c r="AV336" s="13" t="s">
        <v>83</v>
      </c>
      <c r="AW336" s="13" t="s">
        <v>35</v>
      </c>
      <c r="AX336" s="13" t="s">
        <v>73</v>
      </c>
      <c r="AY336" s="158" t="s">
        <v>180</v>
      </c>
    </row>
    <row r="337" spans="2:65" s="13" customFormat="1" ht="11.25">
      <c r="B337" s="157"/>
      <c r="D337" s="145" t="s">
        <v>193</v>
      </c>
      <c r="E337" s="158" t="s">
        <v>19</v>
      </c>
      <c r="F337" s="159" t="s">
        <v>1994</v>
      </c>
      <c r="H337" s="160">
        <v>37.4</v>
      </c>
      <c r="I337" s="161"/>
      <c r="L337" s="157"/>
      <c r="M337" s="162"/>
      <c r="T337" s="163"/>
      <c r="AT337" s="158" t="s">
        <v>193</v>
      </c>
      <c r="AU337" s="158" t="s">
        <v>83</v>
      </c>
      <c r="AV337" s="13" t="s">
        <v>83</v>
      </c>
      <c r="AW337" s="13" t="s">
        <v>35</v>
      </c>
      <c r="AX337" s="13" t="s">
        <v>73</v>
      </c>
      <c r="AY337" s="158" t="s">
        <v>180</v>
      </c>
    </row>
    <row r="338" spans="2:65" s="12" customFormat="1" ht="11.25">
      <c r="B338" s="151"/>
      <c r="D338" s="145" t="s">
        <v>193</v>
      </c>
      <c r="E338" s="152" t="s">
        <v>19</v>
      </c>
      <c r="F338" s="153" t="s">
        <v>1995</v>
      </c>
      <c r="H338" s="152" t="s">
        <v>19</v>
      </c>
      <c r="I338" s="154"/>
      <c r="L338" s="151"/>
      <c r="M338" s="155"/>
      <c r="T338" s="156"/>
      <c r="AT338" s="152" t="s">
        <v>193</v>
      </c>
      <c r="AU338" s="152" t="s">
        <v>83</v>
      </c>
      <c r="AV338" s="12" t="s">
        <v>81</v>
      </c>
      <c r="AW338" s="12" t="s">
        <v>35</v>
      </c>
      <c r="AX338" s="12" t="s">
        <v>73</v>
      </c>
      <c r="AY338" s="152" t="s">
        <v>180</v>
      </c>
    </row>
    <row r="339" spans="2:65" s="13" customFormat="1" ht="11.25">
      <c r="B339" s="157"/>
      <c r="D339" s="145" t="s">
        <v>193</v>
      </c>
      <c r="E339" s="158" t="s">
        <v>19</v>
      </c>
      <c r="F339" s="159" t="s">
        <v>1996</v>
      </c>
      <c r="H339" s="160">
        <v>18.68</v>
      </c>
      <c r="I339" s="161"/>
      <c r="L339" s="157"/>
      <c r="M339" s="162"/>
      <c r="T339" s="163"/>
      <c r="AT339" s="158" t="s">
        <v>193</v>
      </c>
      <c r="AU339" s="158" t="s">
        <v>83</v>
      </c>
      <c r="AV339" s="13" t="s">
        <v>83</v>
      </c>
      <c r="AW339" s="13" t="s">
        <v>35</v>
      </c>
      <c r="AX339" s="13" t="s">
        <v>73</v>
      </c>
      <c r="AY339" s="158" t="s">
        <v>180</v>
      </c>
    </row>
    <row r="340" spans="2:65" s="12" customFormat="1" ht="11.25">
      <c r="B340" s="151"/>
      <c r="D340" s="145" t="s">
        <v>193</v>
      </c>
      <c r="E340" s="152" t="s">
        <v>19</v>
      </c>
      <c r="F340" s="153" t="s">
        <v>1997</v>
      </c>
      <c r="H340" s="152" t="s">
        <v>19</v>
      </c>
      <c r="I340" s="154"/>
      <c r="L340" s="151"/>
      <c r="M340" s="155"/>
      <c r="T340" s="156"/>
      <c r="AT340" s="152" t="s">
        <v>193</v>
      </c>
      <c r="AU340" s="152" t="s">
        <v>83</v>
      </c>
      <c r="AV340" s="12" t="s">
        <v>81</v>
      </c>
      <c r="AW340" s="12" t="s">
        <v>35</v>
      </c>
      <c r="AX340" s="12" t="s">
        <v>73</v>
      </c>
      <c r="AY340" s="152" t="s">
        <v>180</v>
      </c>
    </row>
    <row r="341" spans="2:65" s="13" customFormat="1" ht="11.25">
      <c r="B341" s="157"/>
      <c r="D341" s="145" t="s">
        <v>193</v>
      </c>
      <c r="E341" s="158" t="s">
        <v>19</v>
      </c>
      <c r="F341" s="159" t="s">
        <v>1998</v>
      </c>
      <c r="H341" s="160">
        <v>9.2629999999999999</v>
      </c>
      <c r="I341" s="161"/>
      <c r="L341" s="157"/>
      <c r="M341" s="162"/>
      <c r="T341" s="163"/>
      <c r="AT341" s="158" t="s">
        <v>193</v>
      </c>
      <c r="AU341" s="158" t="s">
        <v>83</v>
      </c>
      <c r="AV341" s="13" t="s">
        <v>83</v>
      </c>
      <c r="AW341" s="13" t="s">
        <v>35</v>
      </c>
      <c r="AX341" s="13" t="s">
        <v>73</v>
      </c>
      <c r="AY341" s="158" t="s">
        <v>180</v>
      </c>
    </row>
    <row r="342" spans="2:65" s="14" customFormat="1" ht="11.25">
      <c r="B342" s="164"/>
      <c r="D342" s="145" t="s">
        <v>193</v>
      </c>
      <c r="E342" s="165" t="s">
        <v>19</v>
      </c>
      <c r="F342" s="166" t="s">
        <v>264</v>
      </c>
      <c r="H342" s="167">
        <v>118.297</v>
      </c>
      <c r="I342" s="168"/>
      <c r="L342" s="164"/>
      <c r="M342" s="169"/>
      <c r="T342" s="170"/>
      <c r="AT342" s="165" t="s">
        <v>193</v>
      </c>
      <c r="AU342" s="165" t="s">
        <v>83</v>
      </c>
      <c r="AV342" s="14" t="s">
        <v>187</v>
      </c>
      <c r="AW342" s="14" t="s">
        <v>35</v>
      </c>
      <c r="AX342" s="14" t="s">
        <v>81</v>
      </c>
      <c r="AY342" s="165" t="s">
        <v>180</v>
      </c>
    </row>
    <row r="343" spans="2:65" s="1" customFormat="1" ht="24.2" customHeight="1">
      <c r="B343" s="33"/>
      <c r="C343" s="132" t="s">
        <v>576</v>
      </c>
      <c r="D343" s="132" t="s">
        <v>182</v>
      </c>
      <c r="E343" s="133" t="s">
        <v>1999</v>
      </c>
      <c r="F343" s="134" t="s">
        <v>2000</v>
      </c>
      <c r="G343" s="135" t="s">
        <v>257</v>
      </c>
      <c r="H343" s="136">
        <v>135.95699999999999</v>
      </c>
      <c r="I343" s="137"/>
      <c r="J343" s="138">
        <f>ROUND(I343*H343,2)</f>
        <v>0</v>
      </c>
      <c r="K343" s="134" t="s">
        <v>186</v>
      </c>
      <c r="L343" s="33"/>
      <c r="M343" s="139" t="s">
        <v>19</v>
      </c>
      <c r="N343" s="140" t="s">
        <v>44</v>
      </c>
      <c r="P343" s="141">
        <f>O343*H343</f>
        <v>0</v>
      </c>
      <c r="Q343" s="141">
        <v>4.3800000000000002E-3</v>
      </c>
      <c r="R343" s="141">
        <f>Q343*H343</f>
        <v>0.59549165999999998</v>
      </c>
      <c r="S343" s="141">
        <v>0</v>
      </c>
      <c r="T343" s="142">
        <f>S343*H343</f>
        <v>0</v>
      </c>
      <c r="AR343" s="143" t="s">
        <v>187</v>
      </c>
      <c r="AT343" s="143" t="s">
        <v>182</v>
      </c>
      <c r="AU343" s="143" t="s">
        <v>83</v>
      </c>
      <c r="AY343" s="18" t="s">
        <v>180</v>
      </c>
      <c r="BE343" s="144">
        <f>IF(N343="základní",J343,0)</f>
        <v>0</v>
      </c>
      <c r="BF343" s="144">
        <f>IF(N343="snížená",J343,0)</f>
        <v>0</v>
      </c>
      <c r="BG343" s="144">
        <f>IF(N343="zákl. přenesená",J343,0)</f>
        <v>0</v>
      </c>
      <c r="BH343" s="144">
        <f>IF(N343="sníž. přenesená",J343,0)</f>
        <v>0</v>
      </c>
      <c r="BI343" s="144">
        <f>IF(N343="nulová",J343,0)</f>
        <v>0</v>
      </c>
      <c r="BJ343" s="18" t="s">
        <v>81</v>
      </c>
      <c r="BK343" s="144">
        <f>ROUND(I343*H343,2)</f>
        <v>0</v>
      </c>
      <c r="BL343" s="18" t="s">
        <v>187</v>
      </c>
      <c r="BM343" s="143" t="s">
        <v>2001</v>
      </c>
    </row>
    <row r="344" spans="2:65" s="1" customFormat="1" ht="19.5">
      <c r="B344" s="33"/>
      <c r="D344" s="145" t="s">
        <v>189</v>
      </c>
      <c r="F344" s="146" t="s">
        <v>2002</v>
      </c>
      <c r="I344" s="147"/>
      <c r="L344" s="33"/>
      <c r="M344" s="148"/>
      <c r="T344" s="54"/>
      <c r="AT344" s="18" t="s">
        <v>189</v>
      </c>
      <c r="AU344" s="18" t="s">
        <v>83</v>
      </c>
    </row>
    <row r="345" spans="2:65" s="1" customFormat="1" ht="11.25">
      <c r="B345" s="33"/>
      <c r="D345" s="149" t="s">
        <v>191</v>
      </c>
      <c r="F345" s="150" t="s">
        <v>2003</v>
      </c>
      <c r="I345" s="147"/>
      <c r="L345" s="33"/>
      <c r="M345" s="148"/>
      <c r="T345" s="54"/>
      <c r="AT345" s="18" t="s">
        <v>191</v>
      </c>
      <c r="AU345" s="18" t="s">
        <v>83</v>
      </c>
    </row>
    <row r="346" spans="2:65" s="1" customFormat="1" ht="24.2" customHeight="1">
      <c r="B346" s="33"/>
      <c r="C346" s="132" t="s">
        <v>581</v>
      </c>
      <c r="D346" s="132" t="s">
        <v>182</v>
      </c>
      <c r="E346" s="133" t="s">
        <v>2004</v>
      </c>
      <c r="F346" s="134" t="s">
        <v>2005</v>
      </c>
      <c r="G346" s="135" t="s">
        <v>257</v>
      </c>
      <c r="H346" s="136">
        <v>135.95699999999999</v>
      </c>
      <c r="I346" s="137"/>
      <c r="J346" s="138">
        <f>ROUND(I346*H346,2)</f>
        <v>0</v>
      </c>
      <c r="K346" s="134" t="s">
        <v>186</v>
      </c>
      <c r="L346" s="33"/>
      <c r="M346" s="139" t="s">
        <v>19</v>
      </c>
      <c r="N346" s="140" t="s">
        <v>44</v>
      </c>
      <c r="P346" s="141">
        <f>O346*H346</f>
        <v>0</v>
      </c>
      <c r="Q346" s="141">
        <v>2.0000000000000001E-4</v>
      </c>
      <c r="R346" s="141">
        <f>Q346*H346</f>
        <v>2.7191400000000001E-2</v>
      </c>
      <c r="S346" s="141">
        <v>0</v>
      </c>
      <c r="T346" s="142">
        <f>S346*H346</f>
        <v>0</v>
      </c>
      <c r="AR346" s="143" t="s">
        <v>187</v>
      </c>
      <c r="AT346" s="143" t="s">
        <v>182</v>
      </c>
      <c r="AU346" s="143" t="s">
        <v>83</v>
      </c>
      <c r="AY346" s="18" t="s">
        <v>180</v>
      </c>
      <c r="BE346" s="144">
        <f>IF(N346="základní",J346,0)</f>
        <v>0</v>
      </c>
      <c r="BF346" s="144">
        <f>IF(N346="snížená",J346,0)</f>
        <v>0</v>
      </c>
      <c r="BG346" s="144">
        <f>IF(N346="zákl. přenesená",J346,0)</f>
        <v>0</v>
      </c>
      <c r="BH346" s="144">
        <f>IF(N346="sníž. přenesená",J346,0)</f>
        <v>0</v>
      </c>
      <c r="BI346" s="144">
        <f>IF(N346="nulová",J346,0)</f>
        <v>0</v>
      </c>
      <c r="BJ346" s="18" t="s">
        <v>81</v>
      </c>
      <c r="BK346" s="144">
        <f>ROUND(I346*H346,2)</f>
        <v>0</v>
      </c>
      <c r="BL346" s="18" t="s">
        <v>187</v>
      </c>
      <c r="BM346" s="143" t="s">
        <v>2006</v>
      </c>
    </row>
    <row r="347" spans="2:65" s="1" customFormat="1" ht="19.5">
      <c r="B347" s="33"/>
      <c r="D347" s="145" t="s">
        <v>189</v>
      </c>
      <c r="F347" s="146" t="s">
        <v>2007</v>
      </c>
      <c r="I347" s="147"/>
      <c r="L347" s="33"/>
      <c r="M347" s="148"/>
      <c r="T347" s="54"/>
      <c r="AT347" s="18" t="s">
        <v>189</v>
      </c>
      <c r="AU347" s="18" t="s">
        <v>83</v>
      </c>
    </row>
    <row r="348" spans="2:65" s="1" customFormat="1" ht="11.25">
      <c r="B348" s="33"/>
      <c r="D348" s="149" t="s">
        <v>191</v>
      </c>
      <c r="F348" s="150" t="s">
        <v>2008</v>
      </c>
      <c r="I348" s="147"/>
      <c r="L348" s="33"/>
      <c r="M348" s="148"/>
      <c r="T348" s="54"/>
      <c r="AT348" s="18" t="s">
        <v>191</v>
      </c>
      <c r="AU348" s="18" t="s">
        <v>83</v>
      </c>
    </row>
    <row r="349" spans="2:65" s="12" customFormat="1" ht="11.25">
      <c r="B349" s="151"/>
      <c r="D349" s="145" t="s">
        <v>193</v>
      </c>
      <c r="E349" s="152" t="s">
        <v>19</v>
      </c>
      <c r="F349" s="153" t="s">
        <v>2009</v>
      </c>
      <c r="H349" s="152" t="s">
        <v>19</v>
      </c>
      <c r="I349" s="154"/>
      <c r="L349" s="151"/>
      <c r="M349" s="155"/>
      <c r="T349" s="156"/>
      <c r="AT349" s="152" t="s">
        <v>193</v>
      </c>
      <c r="AU349" s="152" t="s">
        <v>83</v>
      </c>
      <c r="AV349" s="12" t="s">
        <v>81</v>
      </c>
      <c r="AW349" s="12" t="s">
        <v>35</v>
      </c>
      <c r="AX349" s="12" t="s">
        <v>73</v>
      </c>
      <c r="AY349" s="152" t="s">
        <v>180</v>
      </c>
    </row>
    <row r="350" spans="2:65" s="13" customFormat="1" ht="11.25">
      <c r="B350" s="157"/>
      <c r="D350" s="145" t="s">
        <v>193</v>
      </c>
      <c r="E350" s="158" t="s">
        <v>19</v>
      </c>
      <c r="F350" s="159" t="s">
        <v>1993</v>
      </c>
      <c r="H350" s="160">
        <v>52.954000000000001</v>
      </c>
      <c r="I350" s="161"/>
      <c r="L350" s="157"/>
      <c r="M350" s="162"/>
      <c r="T350" s="163"/>
      <c r="AT350" s="158" t="s">
        <v>193</v>
      </c>
      <c r="AU350" s="158" t="s">
        <v>83</v>
      </c>
      <c r="AV350" s="13" t="s">
        <v>83</v>
      </c>
      <c r="AW350" s="13" t="s">
        <v>35</v>
      </c>
      <c r="AX350" s="13" t="s">
        <v>73</v>
      </c>
      <c r="AY350" s="158" t="s">
        <v>180</v>
      </c>
    </row>
    <row r="351" spans="2:65" s="13" customFormat="1" ht="11.25">
      <c r="B351" s="157"/>
      <c r="D351" s="145" t="s">
        <v>193</v>
      </c>
      <c r="E351" s="158" t="s">
        <v>19</v>
      </c>
      <c r="F351" s="159" t="s">
        <v>1994</v>
      </c>
      <c r="H351" s="160">
        <v>37.4</v>
      </c>
      <c r="I351" s="161"/>
      <c r="L351" s="157"/>
      <c r="M351" s="162"/>
      <c r="T351" s="163"/>
      <c r="AT351" s="158" t="s">
        <v>193</v>
      </c>
      <c r="AU351" s="158" t="s">
        <v>83</v>
      </c>
      <c r="AV351" s="13" t="s">
        <v>83</v>
      </c>
      <c r="AW351" s="13" t="s">
        <v>35</v>
      </c>
      <c r="AX351" s="13" t="s">
        <v>73</v>
      </c>
      <c r="AY351" s="158" t="s">
        <v>180</v>
      </c>
    </row>
    <row r="352" spans="2:65" s="12" customFormat="1" ht="11.25">
      <c r="B352" s="151"/>
      <c r="D352" s="145" t="s">
        <v>193</v>
      </c>
      <c r="E352" s="152" t="s">
        <v>19</v>
      </c>
      <c r="F352" s="153" t="s">
        <v>2010</v>
      </c>
      <c r="H352" s="152" t="s">
        <v>19</v>
      </c>
      <c r="I352" s="154"/>
      <c r="L352" s="151"/>
      <c r="M352" s="155"/>
      <c r="T352" s="156"/>
      <c r="AT352" s="152" t="s">
        <v>193</v>
      </c>
      <c r="AU352" s="152" t="s">
        <v>83</v>
      </c>
      <c r="AV352" s="12" t="s">
        <v>81</v>
      </c>
      <c r="AW352" s="12" t="s">
        <v>35</v>
      </c>
      <c r="AX352" s="12" t="s">
        <v>73</v>
      </c>
      <c r="AY352" s="152" t="s">
        <v>180</v>
      </c>
    </row>
    <row r="353" spans="2:65" s="13" customFormat="1" ht="11.25">
      <c r="B353" s="157"/>
      <c r="D353" s="145" t="s">
        <v>193</v>
      </c>
      <c r="E353" s="158" t="s">
        <v>19</v>
      </c>
      <c r="F353" s="159" t="s">
        <v>1996</v>
      </c>
      <c r="H353" s="160">
        <v>18.68</v>
      </c>
      <c r="I353" s="161"/>
      <c r="L353" s="157"/>
      <c r="M353" s="162"/>
      <c r="T353" s="163"/>
      <c r="AT353" s="158" t="s">
        <v>193</v>
      </c>
      <c r="AU353" s="158" t="s">
        <v>83</v>
      </c>
      <c r="AV353" s="13" t="s">
        <v>83</v>
      </c>
      <c r="AW353" s="13" t="s">
        <v>35</v>
      </c>
      <c r="AX353" s="13" t="s">
        <v>73</v>
      </c>
      <c r="AY353" s="158" t="s">
        <v>180</v>
      </c>
    </row>
    <row r="354" spans="2:65" s="12" customFormat="1" ht="11.25">
      <c r="B354" s="151"/>
      <c r="D354" s="145" t="s">
        <v>193</v>
      </c>
      <c r="E354" s="152" t="s">
        <v>19</v>
      </c>
      <c r="F354" s="153" t="s">
        <v>2011</v>
      </c>
      <c r="H354" s="152" t="s">
        <v>19</v>
      </c>
      <c r="I354" s="154"/>
      <c r="L354" s="151"/>
      <c r="M354" s="155"/>
      <c r="T354" s="156"/>
      <c r="AT354" s="152" t="s">
        <v>193</v>
      </c>
      <c r="AU354" s="152" t="s">
        <v>83</v>
      </c>
      <c r="AV354" s="12" t="s">
        <v>81</v>
      </c>
      <c r="AW354" s="12" t="s">
        <v>35</v>
      </c>
      <c r="AX354" s="12" t="s">
        <v>73</v>
      </c>
      <c r="AY354" s="152" t="s">
        <v>180</v>
      </c>
    </row>
    <row r="355" spans="2:65" s="13" customFormat="1" ht="11.25">
      <c r="B355" s="157"/>
      <c r="D355" s="145" t="s">
        <v>193</v>
      </c>
      <c r="E355" s="158" t="s">
        <v>19</v>
      </c>
      <c r="F355" s="159" t="s">
        <v>2012</v>
      </c>
      <c r="H355" s="160">
        <v>17.66</v>
      </c>
      <c r="I355" s="161"/>
      <c r="L355" s="157"/>
      <c r="M355" s="162"/>
      <c r="T355" s="163"/>
      <c r="AT355" s="158" t="s">
        <v>193</v>
      </c>
      <c r="AU355" s="158" t="s">
        <v>83</v>
      </c>
      <c r="AV355" s="13" t="s">
        <v>83</v>
      </c>
      <c r="AW355" s="13" t="s">
        <v>35</v>
      </c>
      <c r="AX355" s="13" t="s">
        <v>73</v>
      </c>
      <c r="AY355" s="158" t="s">
        <v>180</v>
      </c>
    </row>
    <row r="356" spans="2:65" s="12" customFormat="1" ht="11.25">
      <c r="B356" s="151"/>
      <c r="D356" s="145" t="s">
        <v>193</v>
      </c>
      <c r="E356" s="152" t="s">
        <v>19</v>
      </c>
      <c r="F356" s="153" t="s">
        <v>1997</v>
      </c>
      <c r="H356" s="152" t="s">
        <v>19</v>
      </c>
      <c r="I356" s="154"/>
      <c r="L356" s="151"/>
      <c r="M356" s="155"/>
      <c r="T356" s="156"/>
      <c r="AT356" s="152" t="s">
        <v>193</v>
      </c>
      <c r="AU356" s="152" t="s">
        <v>83</v>
      </c>
      <c r="AV356" s="12" t="s">
        <v>81</v>
      </c>
      <c r="AW356" s="12" t="s">
        <v>35</v>
      </c>
      <c r="AX356" s="12" t="s">
        <v>73</v>
      </c>
      <c r="AY356" s="152" t="s">
        <v>180</v>
      </c>
    </row>
    <row r="357" spans="2:65" s="13" customFormat="1" ht="11.25">
      <c r="B357" s="157"/>
      <c r="D357" s="145" t="s">
        <v>193</v>
      </c>
      <c r="E357" s="158" t="s">
        <v>19</v>
      </c>
      <c r="F357" s="159" t="s">
        <v>1998</v>
      </c>
      <c r="H357" s="160">
        <v>9.2629999999999999</v>
      </c>
      <c r="I357" s="161"/>
      <c r="L357" s="157"/>
      <c r="M357" s="162"/>
      <c r="T357" s="163"/>
      <c r="AT357" s="158" t="s">
        <v>193</v>
      </c>
      <c r="AU357" s="158" t="s">
        <v>83</v>
      </c>
      <c r="AV357" s="13" t="s">
        <v>83</v>
      </c>
      <c r="AW357" s="13" t="s">
        <v>35</v>
      </c>
      <c r="AX357" s="13" t="s">
        <v>73</v>
      </c>
      <c r="AY357" s="158" t="s">
        <v>180</v>
      </c>
    </row>
    <row r="358" spans="2:65" s="14" customFormat="1" ht="11.25">
      <c r="B358" s="164"/>
      <c r="D358" s="145" t="s">
        <v>193</v>
      </c>
      <c r="E358" s="165" t="s">
        <v>19</v>
      </c>
      <c r="F358" s="166" t="s">
        <v>264</v>
      </c>
      <c r="H358" s="167">
        <v>135.95699999999999</v>
      </c>
      <c r="I358" s="168"/>
      <c r="L358" s="164"/>
      <c r="M358" s="169"/>
      <c r="T358" s="170"/>
      <c r="AT358" s="165" t="s">
        <v>193</v>
      </c>
      <c r="AU358" s="165" t="s">
        <v>83</v>
      </c>
      <c r="AV358" s="14" t="s">
        <v>187</v>
      </c>
      <c r="AW358" s="14" t="s">
        <v>35</v>
      </c>
      <c r="AX358" s="14" t="s">
        <v>81</v>
      </c>
      <c r="AY358" s="165" t="s">
        <v>180</v>
      </c>
    </row>
    <row r="359" spans="2:65" s="1" customFormat="1" ht="49.15" customHeight="1">
      <c r="B359" s="33"/>
      <c r="C359" s="132" t="s">
        <v>587</v>
      </c>
      <c r="D359" s="132" t="s">
        <v>182</v>
      </c>
      <c r="E359" s="133" t="s">
        <v>2013</v>
      </c>
      <c r="F359" s="134" t="s">
        <v>2014</v>
      </c>
      <c r="G359" s="135" t="s">
        <v>257</v>
      </c>
      <c r="H359" s="136">
        <v>18.68</v>
      </c>
      <c r="I359" s="137"/>
      <c r="J359" s="138">
        <f>ROUND(I359*H359,2)</f>
        <v>0</v>
      </c>
      <c r="K359" s="134" t="s">
        <v>186</v>
      </c>
      <c r="L359" s="33"/>
      <c r="M359" s="139" t="s">
        <v>19</v>
      </c>
      <c r="N359" s="140" t="s">
        <v>44</v>
      </c>
      <c r="P359" s="141">
        <f>O359*H359</f>
        <v>0</v>
      </c>
      <c r="Q359" s="141">
        <v>1.1390000000000001E-2</v>
      </c>
      <c r="R359" s="141">
        <f>Q359*H359</f>
        <v>0.21276520000000002</v>
      </c>
      <c r="S359" s="141">
        <v>0</v>
      </c>
      <c r="T359" s="142">
        <f>S359*H359</f>
        <v>0</v>
      </c>
      <c r="AR359" s="143" t="s">
        <v>187</v>
      </c>
      <c r="AT359" s="143" t="s">
        <v>182</v>
      </c>
      <c r="AU359" s="143" t="s">
        <v>83</v>
      </c>
      <c r="AY359" s="18" t="s">
        <v>180</v>
      </c>
      <c r="BE359" s="144">
        <f>IF(N359="základní",J359,0)</f>
        <v>0</v>
      </c>
      <c r="BF359" s="144">
        <f>IF(N359="snížená",J359,0)</f>
        <v>0</v>
      </c>
      <c r="BG359" s="144">
        <f>IF(N359="zákl. přenesená",J359,0)</f>
        <v>0</v>
      </c>
      <c r="BH359" s="144">
        <f>IF(N359="sníž. přenesená",J359,0)</f>
        <v>0</v>
      </c>
      <c r="BI359" s="144">
        <f>IF(N359="nulová",J359,0)</f>
        <v>0</v>
      </c>
      <c r="BJ359" s="18" t="s">
        <v>81</v>
      </c>
      <c r="BK359" s="144">
        <f>ROUND(I359*H359,2)</f>
        <v>0</v>
      </c>
      <c r="BL359" s="18" t="s">
        <v>187</v>
      </c>
      <c r="BM359" s="143" t="s">
        <v>2015</v>
      </c>
    </row>
    <row r="360" spans="2:65" s="1" customFormat="1" ht="48.75">
      <c r="B360" s="33"/>
      <c r="D360" s="145" t="s">
        <v>189</v>
      </c>
      <c r="F360" s="146" t="s">
        <v>2016</v>
      </c>
      <c r="I360" s="147"/>
      <c r="L360" s="33"/>
      <c r="M360" s="148"/>
      <c r="T360" s="54"/>
      <c r="AT360" s="18" t="s">
        <v>189</v>
      </c>
      <c r="AU360" s="18" t="s">
        <v>83</v>
      </c>
    </row>
    <row r="361" spans="2:65" s="1" customFormat="1" ht="11.25">
      <c r="B361" s="33"/>
      <c r="D361" s="149" t="s">
        <v>191</v>
      </c>
      <c r="F361" s="150" t="s">
        <v>2017</v>
      </c>
      <c r="I361" s="147"/>
      <c r="L361" s="33"/>
      <c r="M361" s="148"/>
      <c r="T361" s="54"/>
      <c r="AT361" s="18" t="s">
        <v>191</v>
      </c>
      <c r="AU361" s="18" t="s">
        <v>83</v>
      </c>
    </row>
    <row r="362" spans="2:65" s="12" customFormat="1" ht="11.25">
      <c r="B362" s="151"/>
      <c r="D362" s="145" t="s">
        <v>193</v>
      </c>
      <c r="E362" s="152" t="s">
        <v>19</v>
      </c>
      <c r="F362" s="153" t="s">
        <v>2010</v>
      </c>
      <c r="H362" s="152" t="s">
        <v>19</v>
      </c>
      <c r="I362" s="154"/>
      <c r="L362" s="151"/>
      <c r="M362" s="155"/>
      <c r="T362" s="156"/>
      <c r="AT362" s="152" t="s">
        <v>193</v>
      </c>
      <c r="AU362" s="152" t="s">
        <v>83</v>
      </c>
      <c r="AV362" s="12" t="s">
        <v>81</v>
      </c>
      <c r="AW362" s="12" t="s">
        <v>35</v>
      </c>
      <c r="AX362" s="12" t="s">
        <v>73</v>
      </c>
      <c r="AY362" s="152" t="s">
        <v>180</v>
      </c>
    </row>
    <row r="363" spans="2:65" s="13" customFormat="1" ht="11.25">
      <c r="B363" s="157"/>
      <c r="D363" s="145" t="s">
        <v>193</v>
      </c>
      <c r="E363" s="158" t="s">
        <v>19</v>
      </c>
      <c r="F363" s="159" t="s">
        <v>1996</v>
      </c>
      <c r="H363" s="160">
        <v>18.68</v>
      </c>
      <c r="I363" s="161"/>
      <c r="L363" s="157"/>
      <c r="M363" s="162"/>
      <c r="T363" s="163"/>
      <c r="AT363" s="158" t="s">
        <v>193</v>
      </c>
      <c r="AU363" s="158" t="s">
        <v>83</v>
      </c>
      <c r="AV363" s="13" t="s">
        <v>83</v>
      </c>
      <c r="AW363" s="13" t="s">
        <v>35</v>
      </c>
      <c r="AX363" s="13" t="s">
        <v>81</v>
      </c>
      <c r="AY363" s="158" t="s">
        <v>180</v>
      </c>
    </row>
    <row r="364" spans="2:65" s="1" customFormat="1" ht="24.2" customHeight="1">
      <c r="B364" s="33"/>
      <c r="C364" s="171" t="s">
        <v>592</v>
      </c>
      <c r="D364" s="171" t="s">
        <v>353</v>
      </c>
      <c r="E364" s="172" t="s">
        <v>2018</v>
      </c>
      <c r="F364" s="173" t="s">
        <v>2019</v>
      </c>
      <c r="G364" s="174" t="s">
        <v>257</v>
      </c>
      <c r="H364" s="175">
        <v>9.8070000000000004</v>
      </c>
      <c r="I364" s="176"/>
      <c r="J364" s="177">
        <f>ROUND(I364*H364,2)</f>
        <v>0</v>
      </c>
      <c r="K364" s="173" t="s">
        <v>186</v>
      </c>
      <c r="L364" s="178"/>
      <c r="M364" s="179" t="s">
        <v>19</v>
      </c>
      <c r="N364" s="180" t="s">
        <v>44</v>
      </c>
      <c r="P364" s="141">
        <f>O364*H364</f>
        <v>0</v>
      </c>
      <c r="Q364" s="141">
        <v>8.8000000000000003E-4</v>
      </c>
      <c r="R364" s="141">
        <f>Q364*H364</f>
        <v>8.6301600000000013E-3</v>
      </c>
      <c r="S364" s="141">
        <v>0</v>
      </c>
      <c r="T364" s="142">
        <f>S364*H364</f>
        <v>0</v>
      </c>
      <c r="AR364" s="143" t="s">
        <v>238</v>
      </c>
      <c r="AT364" s="143" t="s">
        <v>353</v>
      </c>
      <c r="AU364" s="143" t="s">
        <v>83</v>
      </c>
      <c r="AY364" s="18" t="s">
        <v>180</v>
      </c>
      <c r="BE364" s="144">
        <f>IF(N364="základní",J364,0)</f>
        <v>0</v>
      </c>
      <c r="BF364" s="144">
        <f>IF(N364="snížená",J364,0)</f>
        <v>0</v>
      </c>
      <c r="BG364" s="144">
        <f>IF(N364="zákl. přenesená",J364,0)</f>
        <v>0</v>
      </c>
      <c r="BH364" s="144">
        <f>IF(N364="sníž. přenesená",J364,0)</f>
        <v>0</v>
      </c>
      <c r="BI364" s="144">
        <f>IF(N364="nulová",J364,0)</f>
        <v>0</v>
      </c>
      <c r="BJ364" s="18" t="s">
        <v>81</v>
      </c>
      <c r="BK364" s="144">
        <f>ROUND(I364*H364,2)</f>
        <v>0</v>
      </c>
      <c r="BL364" s="18" t="s">
        <v>187</v>
      </c>
      <c r="BM364" s="143" t="s">
        <v>2020</v>
      </c>
    </row>
    <row r="365" spans="2:65" s="1" customFormat="1" ht="19.5">
      <c r="B365" s="33"/>
      <c r="D365" s="145" t="s">
        <v>189</v>
      </c>
      <c r="F365" s="146" t="s">
        <v>2019</v>
      </c>
      <c r="I365" s="147"/>
      <c r="L365" s="33"/>
      <c r="M365" s="148"/>
      <c r="T365" s="54"/>
      <c r="AT365" s="18" t="s">
        <v>189</v>
      </c>
      <c r="AU365" s="18" t="s">
        <v>83</v>
      </c>
    </row>
    <row r="366" spans="2:65" s="13" customFormat="1" ht="11.25">
      <c r="B366" s="157"/>
      <c r="D366" s="145" t="s">
        <v>193</v>
      </c>
      <c r="F366" s="159" t="s">
        <v>2021</v>
      </c>
      <c r="H366" s="160">
        <v>9.8070000000000004</v>
      </c>
      <c r="I366" s="161"/>
      <c r="L366" s="157"/>
      <c r="M366" s="162"/>
      <c r="T366" s="163"/>
      <c r="AT366" s="158" t="s">
        <v>193</v>
      </c>
      <c r="AU366" s="158" t="s">
        <v>83</v>
      </c>
      <c r="AV366" s="13" t="s">
        <v>83</v>
      </c>
      <c r="AW366" s="13" t="s">
        <v>4</v>
      </c>
      <c r="AX366" s="13" t="s">
        <v>81</v>
      </c>
      <c r="AY366" s="158" t="s">
        <v>180</v>
      </c>
    </row>
    <row r="367" spans="2:65" s="1" customFormat="1" ht="24.2" customHeight="1">
      <c r="B367" s="33"/>
      <c r="C367" s="171" t="s">
        <v>598</v>
      </c>
      <c r="D367" s="171" t="s">
        <v>353</v>
      </c>
      <c r="E367" s="172" t="s">
        <v>2022</v>
      </c>
      <c r="F367" s="173" t="s">
        <v>2023</v>
      </c>
      <c r="G367" s="174" t="s">
        <v>257</v>
      </c>
      <c r="H367" s="175">
        <v>9.8070000000000004</v>
      </c>
      <c r="I367" s="176"/>
      <c r="J367" s="177">
        <f>ROUND(I367*H367,2)</f>
        <v>0</v>
      </c>
      <c r="K367" s="173" t="s">
        <v>186</v>
      </c>
      <c r="L367" s="178"/>
      <c r="M367" s="179" t="s">
        <v>19</v>
      </c>
      <c r="N367" s="180" t="s">
        <v>44</v>
      </c>
      <c r="P367" s="141">
        <f>O367*H367</f>
        <v>0</v>
      </c>
      <c r="Q367" s="141">
        <v>2.2000000000000001E-3</v>
      </c>
      <c r="R367" s="141">
        <f>Q367*H367</f>
        <v>2.1575400000000002E-2</v>
      </c>
      <c r="S367" s="141">
        <v>0</v>
      </c>
      <c r="T367" s="142">
        <f>S367*H367</f>
        <v>0</v>
      </c>
      <c r="AR367" s="143" t="s">
        <v>238</v>
      </c>
      <c r="AT367" s="143" t="s">
        <v>353</v>
      </c>
      <c r="AU367" s="143" t="s">
        <v>83</v>
      </c>
      <c r="AY367" s="18" t="s">
        <v>180</v>
      </c>
      <c r="BE367" s="144">
        <f>IF(N367="základní",J367,0)</f>
        <v>0</v>
      </c>
      <c r="BF367" s="144">
        <f>IF(N367="snížená",J367,0)</f>
        <v>0</v>
      </c>
      <c r="BG367" s="144">
        <f>IF(N367="zákl. přenesená",J367,0)</f>
        <v>0</v>
      </c>
      <c r="BH367" s="144">
        <f>IF(N367="sníž. přenesená",J367,0)</f>
        <v>0</v>
      </c>
      <c r="BI367" s="144">
        <f>IF(N367="nulová",J367,0)</f>
        <v>0</v>
      </c>
      <c r="BJ367" s="18" t="s">
        <v>81</v>
      </c>
      <c r="BK367" s="144">
        <f>ROUND(I367*H367,2)</f>
        <v>0</v>
      </c>
      <c r="BL367" s="18" t="s">
        <v>187</v>
      </c>
      <c r="BM367" s="143" t="s">
        <v>2024</v>
      </c>
    </row>
    <row r="368" spans="2:65" s="1" customFormat="1" ht="19.5">
      <c r="B368" s="33"/>
      <c r="D368" s="145" t="s">
        <v>189</v>
      </c>
      <c r="F368" s="146" t="s">
        <v>2023</v>
      </c>
      <c r="I368" s="147"/>
      <c r="L368" s="33"/>
      <c r="M368" s="148"/>
      <c r="T368" s="54"/>
      <c r="AT368" s="18" t="s">
        <v>189</v>
      </c>
      <c r="AU368" s="18" t="s">
        <v>83</v>
      </c>
    </row>
    <row r="369" spans="2:65" s="13" customFormat="1" ht="11.25">
      <c r="B369" s="157"/>
      <c r="D369" s="145" t="s">
        <v>193</v>
      </c>
      <c r="F369" s="159" t="s">
        <v>2021</v>
      </c>
      <c r="H369" s="160">
        <v>9.8070000000000004</v>
      </c>
      <c r="I369" s="161"/>
      <c r="L369" s="157"/>
      <c r="M369" s="162"/>
      <c r="T369" s="163"/>
      <c r="AT369" s="158" t="s">
        <v>193</v>
      </c>
      <c r="AU369" s="158" t="s">
        <v>83</v>
      </c>
      <c r="AV369" s="13" t="s">
        <v>83</v>
      </c>
      <c r="AW369" s="13" t="s">
        <v>4</v>
      </c>
      <c r="AX369" s="13" t="s">
        <v>81</v>
      </c>
      <c r="AY369" s="158" t="s">
        <v>180</v>
      </c>
    </row>
    <row r="370" spans="2:65" s="1" customFormat="1" ht="49.15" customHeight="1">
      <c r="B370" s="33"/>
      <c r="C370" s="132" t="s">
        <v>602</v>
      </c>
      <c r="D370" s="132" t="s">
        <v>182</v>
      </c>
      <c r="E370" s="133" t="s">
        <v>2025</v>
      </c>
      <c r="F370" s="134" t="s">
        <v>2026</v>
      </c>
      <c r="G370" s="135" t="s">
        <v>257</v>
      </c>
      <c r="H370" s="136">
        <v>90.353999999999999</v>
      </c>
      <c r="I370" s="137"/>
      <c r="J370" s="138">
        <f>ROUND(I370*H370,2)</f>
        <v>0</v>
      </c>
      <c r="K370" s="134" t="s">
        <v>186</v>
      </c>
      <c r="L370" s="33"/>
      <c r="M370" s="139" t="s">
        <v>19</v>
      </c>
      <c r="N370" s="140" t="s">
        <v>44</v>
      </c>
      <c r="P370" s="141">
        <f>O370*H370</f>
        <v>0</v>
      </c>
      <c r="Q370" s="141">
        <v>1.1390000000000001E-2</v>
      </c>
      <c r="R370" s="141">
        <f>Q370*H370</f>
        <v>1.02913206</v>
      </c>
      <c r="S370" s="141">
        <v>0</v>
      </c>
      <c r="T370" s="142">
        <f>S370*H370</f>
        <v>0</v>
      </c>
      <c r="AR370" s="143" t="s">
        <v>187</v>
      </c>
      <c r="AT370" s="143" t="s">
        <v>182</v>
      </c>
      <c r="AU370" s="143" t="s">
        <v>83</v>
      </c>
      <c r="AY370" s="18" t="s">
        <v>180</v>
      </c>
      <c r="BE370" s="144">
        <f>IF(N370="základní",J370,0)</f>
        <v>0</v>
      </c>
      <c r="BF370" s="144">
        <f>IF(N370="snížená",J370,0)</f>
        <v>0</v>
      </c>
      <c r="BG370" s="144">
        <f>IF(N370="zákl. přenesená",J370,0)</f>
        <v>0</v>
      </c>
      <c r="BH370" s="144">
        <f>IF(N370="sníž. přenesená",J370,0)</f>
        <v>0</v>
      </c>
      <c r="BI370" s="144">
        <f>IF(N370="nulová",J370,0)</f>
        <v>0</v>
      </c>
      <c r="BJ370" s="18" t="s">
        <v>81</v>
      </c>
      <c r="BK370" s="144">
        <f>ROUND(I370*H370,2)</f>
        <v>0</v>
      </c>
      <c r="BL370" s="18" t="s">
        <v>187</v>
      </c>
      <c r="BM370" s="143" t="s">
        <v>2027</v>
      </c>
    </row>
    <row r="371" spans="2:65" s="1" customFormat="1" ht="48.75">
      <c r="B371" s="33"/>
      <c r="D371" s="145" t="s">
        <v>189</v>
      </c>
      <c r="F371" s="146" t="s">
        <v>2028</v>
      </c>
      <c r="I371" s="147"/>
      <c r="L371" s="33"/>
      <c r="M371" s="148"/>
      <c r="T371" s="54"/>
      <c r="AT371" s="18" t="s">
        <v>189</v>
      </c>
      <c r="AU371" s="18" t="s">
        <v>83</v>
      </c>
    </row>
    <row r="372" spans="2:65" s="1" customFormat="1" ht="11.25">
      <c r="B372" s="33"/>
      <c r="D372" s="149" t="s">
        <v>191</v>
      </c>
      <c r="F372" s="150" t="s">
        <v>2029</v>
      </c>
      <c r="I372" s="147"/>
      <c r="L372" s="33"/>
      <c r="M372" s="148"/>
      <c r="T372" s="54"/>
      <c r="AT372" s="18" t="s">
        <v>191</v>
      </c>
      <c r="AU372" s="18" t="s">
        <v>83</v>
      </c>
    </row>
    <row r="373" spans="2:65" s="12" customFormat="1" ht="11.25">
      <c r="B373" s="151"/>
      <c r="D373" s="145" t="s">
        <v>193</v>
      </c>
      <c r="E373" s="152" t="s">
        <v>19</v>
      </c>
      <c r="F373" s="153" t="s">
        <v>2030</v>
      </c>
      <c r="H373" s="152" t="s">
        <v>19</v>
      </c>
      <c r="I373" s="154"/>
      <c r="L373" s="151"/>
      <c r="M373" s="155"/>
      <c r="T373" s="156"/>
      <c r="AT373" s="152" t="s">
        <v>193</v>
      </c>
      <c r="AU373" s="152" t="s">
        <v>83</v>
      </c>
      <c r="AV373" s="12" t="s">
        <v>81</v>
      </c>
      <c r="AW373" s="12" t="s">
        <v>35</v>
      </c>
      <c r="AX373" s="12" t="s">
        <v>73</v>
      </c>
      <c r="AY373" s="152" t="s">
        <v>180</v>
      </c>
    </row>
    <row r="374" spans="2:65" s="13" customFormat="1" ht="11.25">
      <c r="B374" s="157"/>
      <c r="D374" s="145" t="s">
        <v>193</v>
      </c>
      <c r="E374" s="158" t="s">
        <v>19</v>
      </c>
      <c r="F374" s="159" t="s">
        <v>1993</v>
      </c>
      <c r="H374" s="160">
        <v>52.954000000000001</v>
      </c>
      <c r="I374" s="161"/>
      <c r="L374" s="157"/>
      <c r="M374" s="162"/>
      <c r="T374" s="163"/>
      <c r="AT374" s="158" t="s">
        <v>193</v>
      </c>
      <c r="AU374" s="158" t="s">
        <v>83</v>
      </c>
      <c r="AV374" s="13" t="s">
        <v>83</v>
      </c>
      <c r="AW374" s="13" t="s">
        <v>35</v>
      </c>
      <c r="AX374" s="13" t="s">
        <v>73</v>
      </c>
      <c r="AY374" s="158" t="s">
        <v>180</v>
      </c>
    </row>
    <row r="375" spans="2:65" s="13" customFormat="1" ht="11.25">
      <c r="B375" s="157"/>
      <c r="D375" s="145" t="s">
        <v>193</v>
      </c>
      <c r="E375" s="158" t="s">
        <v>19</v>
      </c>
      <c r="F375" s="159" t="s">
        <v>1994</v>
      </c>
      <c r="H375" s="160">
        <v>37.4</v>
      </c>
      <c r="I375" s="161"/>
      <c r="L375" s="157"/>
      <c r="M375" s="162"/>
      <c r="T375" s="163"/>
      <c r="AT375" s="158" t="s">
        <v>193</v>
      </c>
      <c r="AU375" s="158" t="s">
        <v>83</v>
      </c>
      <c r="AV375" s="13" t="s">
        <v>83</v>
      </c>
      <c r="AW375" s="13" t="s">
        <v>35</v>
      </c>
      <c r="AX375" s="13" t="s">
        <v>73</v>
      </c>
      <c r="AY375" s="158" t="s">
        <v>180</v>
      </c>
    </row>
    <row r="376" spans="2:65" s="14" customFormat="1" ht="11.25">
      <c r="B376" s="164"/>
      <c r="D376" s="145" t="s">
        <v>193</v>
      </c>
      <c r="E376" s="165" t="s">
        <v>19</v>
      </c>
      <c r="F376" s="166" t="s">
        <v>264</v>
      </c>
      <c r="H376" s="167">
        <v>90.353999999999999</v>
      </c>
      <c r="I376" s="168"/>
      <c r="L376" s="164"/>
      <c r="M376" s="169"/>
      <c r="T376" s="170"/>
      <c r="AT376" s="165" t="s">
        <v>193</v>
      </c>
      <c r="AU376" s="165" t="s">
        <v>83</v>
      </c>
      <c r="AV376" s="14" t="s">
        <v>187</v>
      </c>
      <c r="AW376" s="14" t="s">
        <v>35</v>
      </c>
      <c r="AX376" s="14" t="s">
        <v>81</v>
      </c>
      <c r="AY376" s="165" t="s">
        <v>180</v>
      </c>
    </row>
    <row r="377" spans="2:65" s="1" customFormat="1" ht="24.2" customHeight="1">
      <c r="B377" s="33"/>
      <c r="C377" s="171" t="s">
        <v>608</v>
      </c>
      <c r="D377" s="171" t="s">
        <v>353</v>
      </c>
      <c r="E377" s="172" t="s">
        <v>2031</v>
      </c>
      <c r="F377" s="173" t="s">
        <v>2032</v>
      </c>
      <c r="G377" s="174" t="s">
        <v>257</v>
      </c>
      <c r="H377" s="175">
        <v>94.872</v>
      </c>
      <c r="I377" s="176"/>
      <c r="J377" s="177">
        <f>ROUND(I377*H377,2)</f>
        <v>0</v>
      </c>
      <c r="K377" s="173" t="s">
        <v>186</v>
      </c>
      <c r="L377" s="178"/>
      <c r="M377" s="179" t="s">
        <v>19</v>
      </c>
      <c r="N377" s="180" t="s">
        <v>44</v>
      </c>
      <c r="P377" s="141">
        <f>O377*H377</f>
        <v>0</v>
      </c>
      <c r="Q377" s="141">
        <v>9.5999999999999992E-3</v>
      </c>
      <c r="R377" s="141">
        <f>Q377*H377</f>
        <v>0.91077119999999989</v>
      </c>
      <c r="S377" s="141">
        <v>0</v>
      </c>
      <c r="T377" s="142">
        <f>S377*H377</f>
        <v>0</v>
      </c>
      <c r="AR377" s="143" t="s">
        <v>238</v>
      </c>
      <c r="AT377" s="143" t="s">
        <v>353</v>
      </c>
      <c r="AU377" s="143" t="s">
        <v>83</v>
      </c>
      <c r="AY377" s="18" t="s">
        <v>180</v>
      </c>
      <c r="BE377" s="144">
        <f>IF(N377="základní",J377,0)</f>
        <v>0</v>
      </c>
      <c r="BF377" s="144">
        <f>IF(N377="snížená",J377,0)</f>
        <v>0</v>
      </c>
      <c r="BG377" s="144">
        <f>IF(N377="zákl. přenesená",J377,0)</f>
        <v>0</v>
      </c>
      <c r="BH377" s="144">
        <f>IF(N377="sníž. přenesená",J377,0)</f>
        <v>0</v>
      </c>
      <c r="BI377" s="144">
        <f>IF(N377="nulová",J377,0)</f>
        <v>0</v>
      </c>
      <c r="BJ377" s="18" t="s">
        <v>81</v>
      </c>
      <c r="BK377" s="144">
        <f>ROUND(I377*H377,2)</f>
        <v>0</v>
      </c>
      <c r="BL377" s="18" t="s">
        <v>187</v>
      </c>
      <c r="BM377" s="143" t="s">
        <v>2033</v>
      </c>
    </row>
    <row r="378" spans="2:65" s="1" customFormat="1" ht="19.5">
      <c r="B378" s="33"/>
      <c r="D378" s="145" t="s">
        <v>189</v>
      </c>
      <c r="F378" s="146" t="s">
        <v>2032</v>
      </c>
      <c r="I378" s="147"/>
      <c r="L378" s="33"/>
      <c r="M378" s="148"/>
      <c r="T378" s="54"/>
      <c r="AT378" s="18" t="s">
        <v>189</v>
      </c>
      <c r="AU378" s="18" t="s">
        <v>83</v>
      </c>
    </row>
    <row r="379" spans="2:65" s="13" customFormat="1" ht="11.25">
      <c r="B379" s="157"/>
      <c r="D379" s="145" t="s">
        <v>193</v>
      </c>
      <c r="F379" s="159" t="s">
        <v>2034</v>
      </c>
      <c r="H379" s="160">
        <v>94.872</v>
      </c>
      <c r="I379" s="161"/>
      <c r="L379" s="157"/>
      <c r="M379" s="162"/>
      <c r="T379" s="163"/>
      <c r="AT379" s="158" t="s">
        <v>193</v>
      </c>
      <c r="AU379" s="158" t="s">
        <v>83</v>
      </c>
      <c r="AV379" s="13" t="s">
        <v>83</v>
      </c>
      <c r="AW379" s="13" t="s">
        <v>4</v>
      </c>
      <c r="AX379" s="13" t="s">
        <v>81</v>
      </c>
      <c r="AY379" s="158" t="s">
        <v>180</v>
      </c>
    </row>
    <row r="380" spans="2:65" s="1" customFormat="1" ht="24.2" customHeight="1">
      <c r="B380" s="33"/>
      <c r="C380" s="132" t="s">
        <v>614</v>
      </c>
      <c r="D380" s="132" t="s">
        <v>182</v>
      </c>
      <c r="E380" s="133" t="s">
        <v>2035</v>
      </c>
      <c r="F380" s="134" t="s">
        <v>2036</v>
      </c>
      <c r="G380" s="135" t="s">
        <v>257</v>
      </c>
      <c r="H380" s="136">
        <v>18.68</v>
      </c>
      <c r="I380" s="137"/>
      <c r="J380" s="138">
        <f>ROUND(I380*H380,2)</f>
        <v>0</v>
      </c>
      <c r="K380" s="134" t="s">
        <v>186</v>
      </c>
      <c r="L380" s="33"/>
      <c r="M380" s="139" t="s">
        <v>19</v>
      </c>
      <c r="N380" s="140" t="s">
        <v>44</v>
      </c>
      <c r="P380" s="141">
        <f>O380*H380</f>
        <v>0</v>
      </c>
      <c r="Q380" s="141">
        <v>2.7499999999999998E-3</v>
      </c>
      <c r="R380" s="141">
        <f>Q380*H380</f>
        <v>5.1369999999999999E-2</v>
      </c>
      <c r="S380" s="141">
        <v>0</v>
      </c>
      <c r="T380" s="142">
        <f>S380*H380</f>
        <v>0</v>
      </c>
      <c r="AR380" s="143" t="s">
        <v>187</v>
      </c>
      <c r="AT380" s="143" t="s">
        <v>182</v>
      </c>
      <c r="AU380" s="143" t="s">
        <v>83</v>
      </c>
      <c r="AY380" s="18" t="s">
        <v>180</v>
      </c>
      <c r="BE380" s="144">
        <f>IF(N380="základní",J380,0)</f>
        <v>0</v>
      </c>
      <c r="BF380" s="144">
        <f>IF(N380="snížená",J380,0)</f>
        <v>0</v>
      </c>
      <c r="BG380" s="144">
        <f>IF(N380="zákl. přenesená",J380,0)</f>
        <v>0</v>
      </c>
      <c r="BH380" s="144">
        <f>IF(N380="sníž. přenesená",J380,0)</f>
        <v>0</v>
      </c>
      <c r="BI380" s="144">
        <f>IF(N380="nulová",J380,0)</f>
        <v>0</v>
      </c>
      <c r="BJ380" s="18" t="s">
        <v>81</v>
      </c>
      <c r="BK380" s="144">
        <f>ROUND(I380*H380,2)</f>
        <v>0</v>
      </c>
      <c r="BL380" s="18" t="s">
        <v>187</v>
      </c>
      <c r="BM380" s="143" t="s">
        <v>2037</v>
      </c>
    </row>
    <row r="381" spans="2:65" s="1" customFormat="1" ht="19.5">
      <c r="B381" s="33"/>
      <c r="D381" s="145" t="s">
        <v>189</v>
      </c>
      <c r="F381" s="146" t="s">
        <v>2038</v>
      </c>
      <c r="I381" s="147"/>
      <c r="L381" s="33"/>
      <c r="M381" s="148"/>
      <c r="T381" s="54"/>
      <c r="AT381" s="18" t="s">
        <v>189</v>
      </c>
      <c r="AU381" s="18" t="s">
        <v>83</v>
      </c>
    </row>
    <row r="382" spans="2:65" s="1" customFormat="1" ht="11.25">
      <c r="B382" s="33"/>
      <c r="D382" s="149" t="s">
        <v>191</v>
      </c>
      <c r="F382" s="150" t="s">
        <v>2039</v>
      </c>
      <c r="I382" s="147"/>
      <c r="L382" s="33"/>
      <c r="M382" s="148"/>
      <c r="T382" s="54"/>
      <c r="AT382" s="18" t="s">
        <v>191</v>
      </c>
      <c r="AU382" s="18" t="s">
        <v>83</v>
      </c>
    </row>
    <row r="383" spans="2:65" s="12" customFormat="1" ht="11.25">
      <c r="B383" s="151"/>
      <c r="D383" s="145" t="s">
        <v>193</v>
      </c>
      <c r="E383" s="152" t="s">
        <v>19</v>
      </c>
      <c r="F383" s="153" t="s">
        <v>2010</v>
      </c>
      <c r="H383" s="152" t="s">
        <v>19</v>
      </c>
      <c r="I383" s="154"/>
      <c r="L383" s="151"/>
      <c r="M383" s="155"/>
      <c r="T383" s="156"/>
      <c r="AT383" s="152" t="s">
        <v>193</v>
      </c>
      <c r="AU383" s="152" t="s">
        <v>83</v>
      </c>
      <c r="AV383" s="12" t="s">
        <v>81</v>
      </c>
      <c r="AW383" s="12" t="s">
        <v>35</v>
      </c>
      <c r="AX383" s="12" t="s">
        <v>73</v>
      </c>
      <c r="AY383" s="152" t="s">
        <v>180</v>
      </c>
    </row>
    <row r="384" spans="2:65" s="13" customFormat="1" ht="11.25">
      <c r="B384" s="157"/>
      <c r="D384" s="145" t="s">
        <v>193</v>
      </c>
      <c r="E384" s="158" t="s">
        <v>19</v>
      </c>
      <c r="F384" s="159" t="s">
        <v>1996</v>
      </c>
      <c r="H384" s="160">
        <v>18.68</v>
      </c>
      <c r="I384" s="161"/>
      <c r="L384" s="157"/>
      <c r="M384" s="162"/>
      <c r="T384" s="163"/>
      <c r="AT384" s="158" t="s">
        <v>193</v>
      </c>
      <c r="AU384" s="158" t="s">
        <v>83</v>
      </c>
      <c r="AV384" s="13" t="s">
        <v>83</v>
      </c>
      <c r="AW384" s="13" t="s">
        <v>35</v>
      </c>
      <c r="AX384" s="13" t="s">
        <v>81</v>
      </c>
      <c r="AY384" s="158" t="s">
        <v>180</v>
      </c>
    </row>
    <row r="385" spans="2:65" s="1" customFormat="1" ht="44.25" customHeight="1">
      <c r="B385" s="33"/>
      <c r="C385" s="132" t="s">
        <v>618</v>
      </c>
      <c r="D385" s="132" t="s">
        <v>182</v>
      </c>
      <c r="E385" s="133" t="s">
        <v>2040</v>
      </c>
      <c r="F385" s="134" t="s">
        <v>2041</v>
      </c>
      <c r="G385" s="135" t="s">
        <v>257</v>
      </c>
      <c r="H385" s="136">
        <v>125.2</v>
      </c>
      <c r="I385" s="137"/>
      <c r="J385" s="138">
        <f>ROUND(I385*H385,2)</f>
        <v>0</v>
      </c>
      <c r="K385" s="134" t="s">
        <v>186</v>
      </c>
      <c r="L385" s="33"/>
      <c r="M385" s="139" t="s">
        <v>19</v>
      </c>
      <c r="N385" s="140" t="s">
        <v>44</v>
      </c>
      <c r="P385" s="141">
        <f>O385*H385</f>
        <v>0</v>
      </c>
      <c r="Q385" s="141">
        <v>1.1599999999999999E-2</v>
      </c>
      <c r="R385" s="141">
        <f>Q385*H385</f>
        <v>1.4523199999999998</v>
      </c>
      <c r="S385" s="141">
        <v>0</v>
      </c>
      <c r="T385" s="142">
        <f>S385*H385</f>
        <v>0</v>
      </c>
      <c r="AR385" s="143" t="s">
        <v>187</v>
      </c>
      <c r="AT385" s="143" t="s">
        <v>182</v>
      </c>
      <c r="AU385" s="143" t="s">
        <v>83</v>
      </c>
      <c r="AY385" s="18" t="s">
        <v>180</v>
      </c>
      <c r="BE385" s="144">
        <f>IF(N385="základní",J385,0)</f>
        <v>0</v>
      </c>
      <c r="BF385" s="144">
        <f>IF(N385="snížená",J385,0)</f>
        <v>0</v>
      </c>
      <c r="BG385" s="144">
        <f>IF(N385="zákl. přenesená",J385,0)</f>
        <v>0</v>
      </c>
      <c r="BH385" s="144">
        <f>IF(N385="sníž. přenesená",J385,0)</f>
        <v>0</v>
      </c>
      <c r="BI385" s="144">
        <f>IF(N385="nulová",J385,0)</f>
        <v>0</v>
      </c>
      <c r="BJ385" s="18" t="s">
        <v>81</v>
      </c>
      <c r="BK385" s="144">
        <f>ROUND(I385*H385,2)</f>
        <v>0</v>
      </c>
      <c r="BL385" s="18" t="s">
        <v>187</v>
      </c>
      <c r="BM385" s="143" t="s">
        <v>2042</v>
      </c>
    </row>
    <row r="386" spans="2:65" s="1" customFormat="1" ht="48.75">
      <c r="B386" s="33"/>
      <c r="D386" s="145" t="s">
        <v>189</v>
      </c>
      <c r="F386" s="146" t="s">
        <v>2043</v>
      </c>
      <c r="I386" s="147"/>
      <c r="L386" s="33"/>
      <c r="M386" s="148"/>
      <c r="T386" s="54"/>
      <c r="AT386" s="18" t="s">
        <v>189</v>
      </c>
      <c r="AU386" s="18" t="s">
        <v>83</v>
      </c>
    </row>
    <row r="387" spans="2:65" s="1" customFormat="1" ht="11.25">
      <c r="B387" s="33"/>
      <c r="D387" s="149" t="s">
        <v>191</v>
      </c>
      <c r="F387" s="150" t="s">
        <v>2044</v>
      </c>
      <c r="I387" s="147"/>
      <c r="L387" s="33"/>
      <c r="M387" s="148"/>
      <c r="T387" s="54"/>
      <c r="AT387" s="18" t="s">
        <v>191</v>
      </c>
      <c r="AU387" s="18" t="s">
        <v>83</v>
      </c>
    </row>
    <row r="388" spans="2:65" s="12" customFormat="1" ht="11.25">
      <c r="B388" s="151"/>
      <c r="D388" s="145" t="s">
        <v>193</v>
      </c>
      <c r="E388" s="152" t="s">
        <v>19</v>
      </c>
      <c r="F388" s="153" t="s">
        <v>2045</v>
      </c>
      <c r="H388" s="152" t="s">
        <v>19</v>
      </c>
      <c r="I388" s="154"/>
      <c r="L388" s="151"/>
      <c r="M388" s="155"/>
      <c r="T388" s="156"/>
      <c r="AT388" s="152" t="s">
        <v>193</v>
      </c>
      <c r="AU388" s="152" t="s">
        <v>83</v>
      </c>
      <c r="AV388" s="12" t="s">
        <v>81</v>
      </c>
      <c r="AW388" s="12" t="s">
        <v>35</v>
      </c>
      <c r="AX388" s="12" t="s">
        <v>73</v>
      </c>
      <c r="AY388" s="152" t="s">
        <v>180</v>
      </c>
    </row>
    <row r="389" spans="2:65" s="13" customFormat="1" ht="11.25">
      <c r="B389" s="157"/>
      <c r="D389" s="145" t="s">
        <v>193</v>
      </c>
      <c r="E389" s="158" t="s">
        <v>19</v>
      </c>
      <c r="F389" s="159" t="s">
        <v>2046</v>
      </c>
      <c r="H389" s="160">
        <v>125.2</v>
      </c>
      <c r="I389" s="161"/>
      <c r="L389" s="157"/>
      <c r="M389" s="162"/>
      <c r="T389" s="163"/>
      <c r="AT389" s="158" t="s">
        <v>193</v>
      </c>
      <c r="AU389" s="158" t="s">
        <v>83</v>
      </c>
      <c r="AV389" s="13" t="s">
        <v>83</v>
      </c>
      <c r="AW389" s="13" t="s">
        <v>35</v>
      </c>
      <c r="AX389" s="13" t="s">
        <v>81</v>
      </c>
      <c r="AY389" s="158" t="s">
        <v>180</v>
      </c>
    </row>
    <row r="390" spans="2:65" s="1" customFormat="1" ht="24.2" customHeight="1">
      <c r="B390" s="33"/>
      <c r="C390" s="171" t="s">
        <v>623</v>
      </c>
      <c r="D390" s="171" t="s">
        <v>353</v>
      </c>
      <c r="E390" s="172" t="s">
        <v>2047</v>
      </c>
      <c r="F390" s="173" t="s">
        <v>2048</v>
      </c>
      <c r="G390" s="174" t="s">
        <v>257</v>
      </c>
      <c r="H390" s="175">
        <v>131.46</v>
      </c>
      <c r="I390" s="176"/>
      <c r="J390" s="177">
        <f>ROUND(I390*H390,2)</f>
        <v>0</v>
      </c>
      <c r="K390" s="173" t="s">
        <v>186</v>
      </c>
      <c r="L390" s="178"/>
      <c r="M390" s="179" t="s">
        <v>19</v>
      </c>
      <c r="N390" s="180" t="s">
        <v>44</v>
      </c>
      <c r="P390" s="141">
        <f>O390*H390</f>
        <v>0</v>
      </c>
      <c r="Q390" s="141">
        <v>2.5000000000000001E-2</v>
      </c>
      <c r="R390" s="141">
        <f>Q390*H390</f>
        <v>3.2865000000000002</v>
      </c>
      <c r="S390" s="141">
        <v>0</v>
      </c>
      <c r="T390" s="142">
        <f>S390*H390</f>
        <v>0</v>
      </c>
      <c r="AR390" s="143" t="s">
        <v>238</v>
      </c>
      <c r="AT390" s="143" t="s">
        <v>353</v>
      </c>
      <c r="AU390" s="143" t="s">
        <v>83</v>
      </c>
      <c r="AY390" s="18" t="s">
        <v>180</v>
      </c>
      <c r="BE390" s="144">
        <f>IF(N390="základní",J390,0)</f>
        <v>0</v>
      </c>
      <c r="BF390" s="144">
        <f>IF(N390="snížená",J390,0)</f>
        <v>0</v>
      </c>
      <c r="BG390" s="144">
        <f>IF(N390="zákl. přenesená",J390,0)</f>
        <v>0</v>
      </c>
      <c r="BH390" s="144">
        <f>IF(N390="sníž. přenesená",J390,0)</f>
        <v>0</v>
      </c>
      <c r="BI390" s="144">
        <f>IF(N390="nulová",J390,0)</f>
        <v>0</v>
      </c>
      <c r="BJ390" s="18" t="s">
        <v>81</v>
      </c>
      <c r="BK390" s="144">
        <f>ROUND(I390*H390,2)</f>
        <v>0</v>
      </c>
      <c r="BL390" s="18" t="s">
        <v>187</v>
      </c>
      <c r="BM390" s="143" t="s">
        <v>2049</v>
      </c>
    </row>
    <row r="391" spans="2:65" s="1" customFormat="1" ht="19.5">
      <c r="B391" s="33"/>
      <c r="D391" s="145" t="s">
        <v>189</v>
      </c>
      <c r="F391" s="146" t="s">
        <v>2048</v>
      </c>
      <c r="I391" s="147"/>
      <c r="L391" s="33"/>
      <c r="M391" s="148"/>
      <c r="T391" s="54"/>
      <c r="AT391" s="18" t="s">
        <v>189</v>
      </c>
      <c r="AU391" s="18" t="s">
        <v>83</v>
      </c>
    </row>
    <row r="392" spans="2:65" s="13" customFormat="1" ht="11.25">
      <c r="B392" s="157"/>
      <c r="D392" s="145" t="s">
        <v>193</v>
      </c>
      <c r="F392" s="159" t="s">
        <v>2050</v>
      </c>
      <c r="H392" s="160">
        <v>131.46</v>
      </c>
      <c r="I392" s="161"/>
      <c r="L392" s="157"/>
      <c r="M392" s="162"/>
      <c r="T392" s="163"/>
      <c r="AT392" s="158" t="s">
        <v>193</v>
      </c>
      <c r="AU392" s="158" t="s">
        <v>83</v>
      </c>
      <c r="AV392" s="13" t="s">
        <v>83</v>
      </c>
      <c r="AW392" s="13" t="s">
        <v>4</v>
      </c>
      <c r="AX392" s="13" t="s">
        <v>81</v>
      </c>
      <c r="AY392" s="158" t="s">
        <v>180</v>
      </c>
    </row>
    <row r="393" spans="2:65" s="1" customFormat="1" ht="49.15" customHeight="1">
      <c r="B393" s="33"/>
      <c r="C393" s="132" t="s">
        <v>627</v>
      </c>
      <c r="D393" s="132" t="s">
        <v>182</v>
      </c>
      <c r="E393" s="133" t="s">
        <v>2051</v>
      </c>
      <c r="F393" s="134" t="s">
        <v>2052</v>
      </c>
      <c r="G393" s="135" t="s">
        <v>257</v>
      </c>
      <c r="H393" s="136">
        <v>9.2629999999999999</v>
      </c>
      <c r="I393" s="137"/>
      <c r="J393" s="138">
        <f>ROUND(I393*H393,2)</f>
        <v>0</v>
      </c>
      <c r="K393" s="134" t="s">
        <v>186</v>
      </c>
      <c r="L393" s="33"/>
      <c r="M393" s="139" t="s">
        <v>19</v>
      </c>
      <c r="N393" s="140" t="s">
        <v>44</v>
      </c>
      <c r="P393" s="141">
        <f>O393*H393</f>
        <v>0</v>
      </c>
      <c r="Q393" s="141">
        <v>1.1900000000000001E-2</v>
      </c>
      <c r="R393" s="141">
        <f>Q393*H393</f>
        <v>0.1102297</v>
      </c>
      <c r="S393" s="141">
        <v>0</v>
      </c>
      <c r="T393" s="142">
        <f>S393*H393</f>
        <v>0</v>
      </c>
      <c r="AR393" s="143" t="s">
        <v>187</v>
      </c>
      <c r="AT393" s="143" t="s">
        <v>182</v>
      </c>
      <c r="AU393" s="143" t="s">
        <v>83</v>
      </c>
      <c r="AY393" s="18" t="s">
        <v>180</v>
      </c>
      <c r="BE393" s="144">
        <f>IF(N393="základní",J393,0)</f>
        <v>0</v>
      </c>
      <c r="BF393" s="144">
        <f>IF(N393="snížená",J393,0)</f>
        <v>0</v>
      </c>
      <c r="BG393" s="144">
        <f>IF(N393="zákl. přenesená",J393,0)</f>
        <v>0</v>
      </c>
      <c r="BH393" s="144">
        <f>IF(N393="sníž. přenesená",J393,0)</f>
        <v>0</v>
      </c>
      <c r="BI393" s="144">
        <f>IF(N393="nulová",J393,0)</f>
        <v>0</v>
      </c>
      <c r="BJ393" s="18" t="s">
        <v>81</v>
      </c>
      <c r="BK393" s="144">
        <f>ROUND(I393*H393,2)</f>
        <v>0</v>
      </c>
      <c r="BL393" s="18" t="s">
        <v>187</v>
      </c>
      <c r="BM393" s="143" t="s">
        <v>2053</v>
      </c>
    </row>
    <row r="394" spans="2:65" s="1" customFormat="1" ht="48.75">
      <c r="B394" s="33"/>
      <c r="D394" s="145" t="s">
        <v>189</v>
      </c>
      <c r="F394" s="146" t="s">
        <v>2054</v>
      </c>
      <c r="I394" s="147"/>
      <c r="L394" s="33"/>
      <c r="M394" s="148"/>
      <c r="T394" s="54"/>
      <c r="AT394" s="18" t="s">
        <v>189</v>
      </c>
      <c r="AU394" s="18" t="s">
        <v>83</v>
      </c>
    </row>
    <row r="395" spans="2:65" s="1" customFormat="1" ht="11.25">
      <c r="B395" s="33"/>
      <c r="D395" s="149" t="s">
        <v>191</v>
      </c>
      <c r="F395" s="150" t="s">
        <v>2055</v>
      </c>
      <c r="I395" s="147"/>
      <c r="L395" s="33"/>
      <c r="M395" s="148"/>
      <c r="T395" s="54"/>
      <c r="AT395" s="18" t="s">
        <v>191</v>
      </c>
      <c r="AU395" s="18" t="s">
        <v>83</v>
      </c>
    </row>
    <row r="396" spans="2:65" s="12" customFormat="1" ht="11.25">
      <c r="B396" s="151"/>
      <c r="D396" s="145" t="s">
        <v>193</v>
      </c>
      <c r="E396" s="152" t="s">
        <v>19</v>
      </c>
      <c r="F396" s="153" t="s">
        <v>2056</v>
      </c>
      <c r="H396" s="152" t="s">
        <v>19</v>
      </c>
      <c r="I396" s="154"/>
      <c r="L396" s="151"/>
      <c r="M396" s="155"/>
      <c r="T396" s="156"/>
      <c r="AT396" s="152" t="s">
        <v>193</v>
      </c>
      <c r="AU396" s="152" t="s">
        <v>83</v>
      </c>
      <c r="AV396" s="12" t="s">
        <v>81</v>
      </c>
      <c r="AW396" s="12" t="s">
        <v>35</v>
      </c>
      <c r="AX396" s="12" t="s">
        <v>73</v>
      </c>
      <c r="AY396" s="152" t="s">
        <v>180</v>
      </c>
    </row>
    <row r="397" spans="2:65" s="13" customFormat="1" ht="11.25">
      <c r="B397" s="157"/>
      <c r="D397" s="145" t="s">
        <v>193</v>
      </c>
      <c r="E397" s="158" t="s">
        <v>19</v>
      </c>
      <c r="F397" s="159" t="s">
        <v>2057</v>
      </c>
      <c r="H397" s="160">
        <v>9.2629999999999999</v>
      </c>
      <c r="I397" s="161"/>
      <c r="L397" s="157"/>
      <c r="M397" s="162"/>
      <c r="T397" s="163"/>
      <c r="AT397" s="158" t="s">
        <v>193</v>
      </c>
      <c r="AU397" s="158" t="s">
        <v>83</v>
      </c>
      <c r="AV397" s="13" t="s">
        <v>83</v>
      </c>
      <c r="AW397" s="13" t="s">
        <v>35</v>
      </c>
      <c r="AX397" s="13" t="s">
        <v>81</v>
      </c>
      <c r="AY397" s="158" t="s">
        <v>180</v>
      </c>
    </row>
    <row r="398" spans="2:65" s="1" customFormat="1" ht="24.2" customHeight="1">
      <c r="B398" s="33"/>
      <c r="C398" s="171" t="s">
        <v>631</v>
      </c>
      <c r="D398" s="171" t="s">
        <v>353</v>
      </c>
      <c r="E398" s="172" t="s">
        <v>2058</v>
      </c>
      <c r="F398" s="173" t="s">
        <v>2059</v>
      </c>
      <c r="G398" s="174" t="s">
        <v>257</v>
      </c>
      <c r="H398" s="175">
        <v>9.7260000000000009</v>
      </c>
      <c r="I398" s="176"/>
      <c r="J398" s="177">
        <f>ROUND(I398*H398,2)</f>
        <v>0</v>
      </c>
      <c r="K398" s="173" t="s">
        <v>186</v>
      </c>
      <c r="L398" s="178"/>
      <c r="M398" s="179" t="s">
        <v>19</v>
      </c>
      <c r="N398" s="180" t="s">
        <v>44</v>
      </c>
      <c r="P398" s="141">
        <f>O398*H398</f>
        <v>0</v>
      </c>
      <c r="Q398" s="141">
        <v>3.6999999999999998E-2</v>
      </c>
      <c r="R398" s="141">
        <f>Q398*H398</f>
        <v>0.35986200000000002</v>
      </c>
      <c r="S398" s="141">
        <v>0</v>
      </c>
      <c r="T398" s="142">
        <f>S398*H398</f>
        <v>0</v>
      </c>
      <c r="AR398" s="143" t="s">
        <v>238</v>
      </c>
      <c r="AT398" s="143" t="s">
        <v>353</v>
      </c>
      <c r="AU398" s="143" t="s">
        <v>83</v>
      </c>
      <c r="AY398" s="18" t="s">
        <v>180</v>
      </c>
      <c r="BE398" s="144">
        <f>IF(N398="základní",J398,0)</f>
        <v>0</v>
      </c>
      <c r="BF398" s="144">
        <f>IF(N398="snížená",J398,0)</f>
        <v>0</v>
      </c>
      <c r="BG398" s="144">
        <f>IF(N398="zákl. přenesená",J398,0)</f>
        <v>0</v>
      </c>
      <c r="BH398" s="144">
        <f>IF(N398="sníž. přenesená",J398,0)</f>
        <v>0</v>
      </c>
      <c r="BI398" s="144">
        <f>IF(N398="nulová",J398,0)</f>
        <v>0</v>
      </c>
      <c r="BJ398" s="18" t="s">
        <v>81</v>
      </c>
      <c r="BK398" s="144">
        <f>ROUND(I398*H398,2)</f>
        <v>0</v>
      </c>
      <c r="BL398" s="18" t="s">
        <v>187</v>
      </c>
      <c r="BM398" s="143" t="s">
        <v>2060</v>
      </c>
    </row>
    <row r="399" spans="2:65" s="1" customFormat="1" ht="19.5">
      <c r="B399" s="33"/>
      <c r="D399" s="145" t="s">
        <v>189</v>
      </c>
      <c r="F399" s="146" t="s">
        <v>2059</v>
      </c>
      <c r="I399" s="147"/>
      <c r="L399" s="33"/>
      <c r="M399" s="148"/>
      <c r="T399" s="54"/>
      <c r="AT399" s="18" t="s">
        <v>189</v>
      </c>
      <c r="AU399" s="18" t="s">
        <v>83</v>
      </c>
    </row>
    <row r="400" spans="2:65" s="13" customFormat="1" ht="11.25">
      <c r="B400" s="157"/>
      <c r="D400" s="145" t="s">
        <v>193</v>
      </c>
      <c r="F400" s="159" t="s">
        <v>2061</v>
      </c>
      <c r="H400" s="160">
        <v>9.7260000000000009</v>
      </c>
      <c r="I400" s="161"/>
      <c r="L400" s="157"/>
      <c r="M400" s="162"/>
      <c r="T400" s="163"/>
      <c r="AT400" s="158" t="s">
        <v>193</v>
      </c>
      <c r="AU400" s="158" t="s">
        <v>83</v>
      </c>
      <c r="AV400" s="13" t="s">
        <v>83</v>
      </c>
      <c r="AW400" s="13" t="s">
        <v>4</v>
      </c>
      <c r="AX400" s="13" t="s">
        <v>81</v>
      </c>
      <c r="AY400" s="158" t="s">
        <v>180</v>
      </c>
    </row>
    <row r="401" spans="2:65" s="1" customFormat="1" ht="24.2" customHeight="1">
      <c r="B401" s="33"/>
      <c r="C401" s="132" t="s">
        <v>638</v>
      </c>
      <c r="D401" s="132" t="s">
        <v>182</v>
      </c>
      <c r="E401" s="133" t="s">
        <v>2062</v>
      </c>
      <c r="F401" s="134" t="s">
        <v>2063</v>
      </c>
      <c r="G401" s="135" t="s">
        <v>257</v>
      </c>
      <c r="H401" s="136">
        <v>530.95399999999995</v>
      </c>
      <c r="I401" s="137"/>
      <c r="J401" s="138">
        <f>ROUND(I401*H401,2)</f>
        <v>0</v>
      </c>
      <c r="K401" s="134" t="s">
        <v>186</v>
      </c>
      <c r="L401" s="33"/>
      <c r="M401" s="139" t="s">
        <v>19</v>
      </c>
      <c r="N401" s="140" t="s">
        <v>44</v>
      </c>
      <c r="P401" s="141">
        <f>O401*H401</f>
        <v>0</v>
      </c>
      <c r="Q401" s="141">
        <v>7.3499999999999998E-3</v>
      </c>
      <c r="R401" s="141">
        <f>Q401*H401</f>
        <v>3.9025118999999995</v>
      </c>
      <c r="S401" s="141">
        <v>0</v>
      </c>
      <c r="T401" s="142">
        <f>S401*H401</f>
        <v>0</v>
      </c>
      <c r="AR401" s="143" t="s">
        <v>187</v>
      </c>
      <c r="AT401" s="143" t="s">
        <v>182</v>
      </c>
      <c r="AU401" s="143" t="s">
        <v>83</v>
      </c>
      <c r="AY401" s="18" t="s">
        <v>180</v>
      </c>
      <c r="BE401" s="144">
        <f>IF(N401="základní",J401,0)</f>
        <v>0</v>
      </c>
      <c r="BF401" s="144">
        <f>IF(N401="snížená",J401,0)</f>
        <v>0</v>
      </c>
      <c r="BG401" s="144">
        <f>IF(N401="zákl. přenesená",J401,0)</f>
        <v>0</v>
      </c>
      <c r="BH401" s="144">
        <f>IF(N401="sníž. přenesená",J401,0)</f>
        <v>0</v>
      </c>
      <c r="BI401" s="144">
        <f>IF(N401="nulová",J401,0)</f>
        <v>0</v>
      </c>
      <c r="BJ401" s="18" t="s">
        <v>81</v>
      </c>
      <c r="BK401" s="144">
        <f>ROUND(I401*H401,2)</f>
        <v>0</v>
      </c>
      <c r="BL401" s="18" t="s">
        <v>187</v>
      </c>
      <c r="BM401" s="143" t="s">
        <v>2064</v>
      </c>
    </row>
    <row r="402" spans="2:65" s="1" customFormat="1" ht="19.5">
      <c r="B402" s="33"/>
      <c r="D402" s="145" t="s">
        <v>189</v>
      </c>
      <c r="F402" s="146" t="s">
        <v>2065</v>
      </c>
      <c r="I402" s="147"/>
      <c r="L402" s="33"/>
      <c r="M402" s="148"/>
      <c r="T402" s="54"/>
      <c r="AT402" s="18" t="s">
        <v>189</v>
      </c>
      <c r="AU402" s="18" t="s">
        <v>83</v>
      </c>
    </row>
    <row r="403" spans="2:65" s="1" customFormat="1" ht="11.25">
      <c r="B403" s="33"/>
      <c r="D403" s="149" t="s">
        <v>191</v>
      </c>
      <c r="F403" s="150" t="s">
        <v>2066</v>
      </c>
      <c r="I403" s="147"/>
      <c r="L403" s="33"/>
      <c r="M403" s="148"/>
      <c r="T403" s="54"/>
      <c r="AT403" s="18" t="s">
        <v>191</v>
      </c>
      <c r="AU403" s="18" t="s">
        <v>83</v>
      </c>
    </row>
    <row r="404" spans="2:65" s="12" customFormat="1" ht="22.5">
      <c r="B404" s="151"/>
      <c r="D404" s="145" t="s">
        <v>193</v>
      </c>
      <c r="E404" s="152" t="s">
        <v>19</v>
      </c>
      <c r="F404" s="153" t="s">
        <v>2067</v>
      </c>
      <c r="H404" s="152" t="s">
        <v>19</v>
      </c>
      <c r="I404" s="154"/>
      <c r="L404" s="151"/>
      <c r="M404" s="155"/>
      <c r="T404" s="156"/>
      <c r="AT404" s="152" t="s">
        <v>193</v>
      </c>
      <c r="AU404" s="152" t="s">
        <v>83</v>
      </c>
      <c r="AV404" s="12" t="s">
        <v>81</v>
      </c>
      <c r="AW404" s="12" t="s">
        <v>35</v>
      </c>
      <c r="AX404" s="12" t="s">
        <v>73</v>
      </c>
      <c r="AY404" s="152" t="s">
        <v>180</v>
      </c>
    </row>
    <row r="405" spans="2:65" s="13" customFormat="1" ht="11.25">
      <c r="B405" s="157"/>
      <c r="D405" s="145" t="s">
        <v>193</v>
      </c>
      <c r="E405" s="158" t="s">
        <v>19</v>
      </c>
      <c r="F405" s="159" t="s">
        <v>2068</v>
      </c>
      <c r="H405" s="160">
        <v>156.054</v>
      </c>
      <c r="I405" s="161"/>
      <c r="L405" s="157"/>
      <c r="M405" s="162"/>
      <c r="T405" s="163"/>
      <c r="AT405" s="158" t="s">
        <v>193</v>
      </c>
      <c r="AU405" s="158" t="s">
        <v>83</v>
      </c>
      <c r="AV405" s="13" t="s">
        <v>83</v>
      </c>
      <c r="AW405" s="13" t="s">
        <v>35</v>
      </c>
      <c r="AX405" s="13" t="s">
        <v>73</v>
      </c>
      <c r="AY405" s="158" t="s">
        <v>180</v>
      </c>
    </row>
    <row r="406" spans="2:65" s="13" customFormat="1" ht="11.25">
      <c r="B406" s="157"/>
      <c r="D406" s="145" t="s">
        <v>193</v>
      </c>
      <c r="E406" s="158" t="s">
        <v>19</v>
      </c>
      <c r="F406" s="159" t="s">
        <v>2069</v>
      </c>
      <c r="H406" s="160">
        <v>123.06</v>
      </c>
      <c r="I406" s="161"/>
      <c r="L406" s="157"/>
      <c r="M406" s="162"/>
      <c r="T406" s="163"/>
      <c r="AT406" s="158" t="s">
        <v>193</v>
      </c>
      <c r="AU406" s="158" t="s">
        <v>83</v>
      </c>
      <c r="AV406" s="13" t="s">
        <v>83</v>
      </c>
      <c r="AW406" s="13" t="s">
        <v>35</v>
      </c>
      <c r="AX406" s="13" t="s">
        <v>73</v>
      </c>
      <c r="AY406" s="158" t="s">
        <v>180</v>
      </c>
    </row>
    <row r="407" spans="2:65" s="13" customFormat="1" ht="11.25">
      <c r="B407" s="157"/>
      <c r="D407" s="145" t="s">
        <v>193</v>
      </c>
      <c r="E407" s="158" t="s">
        <v>19</v>
      </c>
      <c r="F407" s="159" t="s">
        <v>2070</v>
      </c>
      <c r="H407" s="160">
        <v>122.52</v>
      </c>
      <c r="I407" s="161"/>
      <c r="L407" s="157"/>
      <c r="M407" s="162"/>
      <c r="T407" s="163"/>
      <c r="AT407" s="158" t="s">
        <v>193</v>
      </c>
      <c r="AU407" s="158" t="s">
        <v>83</v>
      </c>
      <c r="AV407" s="13" t="s">
        <v>83</v>
      </c>
      <c r="AW407" s="13" t="s">
        <v>35</v>
      </c>
      <c r="AX407" s="13" t="s">
        <v>73</v>
      </c>
      <c r="AY407" s="158" t="s">
        <v>180</v>
      </c>
    </row>
    <row r="408" spans="2:65" s="13" customFormat="1" ht="11.25">
      <c r="B408" s="157"/>
      <c r="D408" s="145" t="s">
        <v>193</v>
      </c>
      <c r="E408" s="158" t="s">
        <v>19</v>
      </c>
      <c r="F408" s="159" t="s">
        <v>2071</v>
      </c>
      <c r="H408" s="160">
        <v>129.32</v>
      </c>
      <c r="I408" s="161"/>
      <c r="L408" s="157"/>
      <c r="M408" s="162"/>
      <c r="T408" s="163"/>
      <c r="AT408" s="158" t="s">
        <v>193</v>
      </c>
      <c r="AU408" s="158" t="s">
        <v>83</v>
      </c>
      <c r="AV408" s="13" t="s">
        <v>83</v>
      </c>
      <c r="AW408" s="13" t="s">
        <v>35</v>
      </c>
      <c r="AX408" s="13" t="s">
        <v>73</v>
      </c>
      <c r="AY408" s="158" t="s">
        <v>180</v>
      </c>
    </row>
    <row r="409" spans="2:65" s="14" customFormat="1" ht="11.25">
      <c r="B409" s="164"/>
      <c r="D409" s="145" t="s">
        <v>193</v>
      </c>
      <c r="E409" s="165" t="s">
        <v>19</v>
      </c>
      <c r="F409" s="166" t="s">
        <v>264</v>
      </c>
      <c r="H409" s="167">
        <v>530.95399999999995</v>
      </c>
      <c r="I409" s="168"/>
      <c r="L409" s="164"/>
      <c r="M409" s="169"/>
      <c r="T409" s="170"/>
      <c r="AT409" s="165" t="s">
        <v>193</v>
      </c>
      <c r="AU409" s="165" t="s">
        <v>83</v>
      </c>
      <c r="AV409" s="14" t="s">
        <v>187</v>
      </c>
      <c r="AW409" s="14" t="s">
        <v>35</v>
      </c>
      <c r="AX409" s="14" t="s">
        <v>81</v>
      </c>
      <c r="AY409" s="165" t="s">
        <v>180</v>
      </c>
    </row>
    <row r="410" spans="2:65" s="1" customFormat="1" ht="21.75" customHeight="1">
      <c r="B410" s="33"/>
      <c r="C410" s="132" t="s">
        <v>643</v>
      </c>
      <c r="D410" s="132" t="s">
        <v>182</v>
      </c>
      <c r="E410" s="133" t="s">
        <v>2072</v>
      </c>
      <c r="F410" s="134" t="s">
        <v>2073</v>
      </c>
      <c r="G410" s="135" t="s">
        <v>257</v>
      </c>
      <c r="H410" s="136">
        <v>530.95399999999995</v>
      </c>
      <c r="I410" s="137"/>
      <c r="J410" s="138">
        <f>ROUND(I410*H410,2)</f>
        <v>0</v>
      </c>
      <c r="K410" s="134" t="s">
        <v>186</v>
      </c>
      <c r="L410" s="33"/>
      <c r="M410" s="139" t="s">
        <v>19</v>
      </c>
      <c r="N410" s="140" t="s">
        <v>44</v>
      </c>
      <c r="P410" s="141">
        <f>O410*H410</f>
        <v>0</v>
      </c>
      <c r="Q410" s="141">
        <v>4.3800000000000002E-3</v>
      </c>
      <c r="R410" s="141">
        <f>Q410*H410</f>
        <v>2.3255785200000001</v>
      </c>
      <c r="S410" s="141">
        <v>0</v>
      </c>
      <c r="T410" s="142">
        <f>S410*H410</f>
        <v>0</v>
      </c>
      <c r="AR410" s="143" t="s">
        <v>187</v>
      </c>
      <c r="AT410" s="143" t="s">
        <v>182</v>
      </c>
      <c r="AU410" s="143" t="s">
        <v>83</v>
      </c>
      <c r="AY410" s="18" t="s">
        <v>180</v>
      </c>
      <c r="BE410" s="144">
        <f>IF(N410="základní",J410,0)</f>
        <v>0</v>
      </c>
      <c r="BF410" s="144">
        <f>IF(N410="snížená",J410,0)</f>
        <v>0</v>
      </c>
      <c r="BG410" s="144">
        <f>IF(N410="zákl. přenesená",J410,0)</f>
        <v>0</v>
      </c>
      <c r="BH410" s="144">
        <f>IF(N410="sníž. přenesená",J410,0)</f>
        <v>0</v>
      </c>
      <c r="BI410" s="144">
        <f>IF(N410="nulová",J410,0)</f>
        <v>0</v>
      </c>
      <c r="BJ410" s="18" t="s">
        <v>81</v>
      </c>
      <c r="BK410" s="144">
        <f>ROUND(I410*H410,2)</f>
        <v>0</v>
      </c>
      <c r="BL410" s="18" t="s">
        <v>187</v>
      </c>
      <c r="BM410" s="143" t="s">
        <v>2074</v>
      </c>
    </row>
    <row r="411" spans="2:65" s="1" customFormat="1" ht="19.5">
      <c r="B411" s="33"/>
      <c r="D411" s="145" t="s">
        <v>189</v>
      </c>
      <c r="F411" s="146" t="s">
        <v>2075</v>
      </c>
      <c r="I411" s="147"/>
      <c r="L411" s="33"/>
      <c r="M411" s="148"/>
      <c r="T411" s="54"/>
      <c r="AT411" s="18" t="s">
        <v>189</v>
      </c>
      <c r="AU411" s="18" t="s">
        <v>83</v>
      </c>
    </row>
    <row r="412" spans="2:65" s="1" customFormat="1" ht="11.25">
      <c r="B412" s="33"/>
      <c r="D412" s="149" t="s">
        <v>191</v>
      </c>
      <c r="F412" s="150" t="s">
        <v>2076</v>
      </c>
      <c r="I412" s="147"/>
      <c r="L412" s="33"/>
      <c r="M412" s="148"/>
      <c r="T412" s="54"/>
      <c r="AT412" s="18" t="s">
        <v>191</v>
      </c>
      <c r="AU412" s="18" t="s">
        <v>83</v>
      </c>
    </row>
    <row r="413" spans="2:65" s="1" customFormat="1" ht="24.2" customHeight="1">
      <c r="B413" s="33"/>
      <c r="C413" s="132" t="s">
        <v>649</v>
      </c>
      <c r="D413" s="132" t="s">
        <v>182</v>
      </c>
      <c r="E413" s="133" t="s">
        <v>2077</v>
      </c>
      <c r="F413" s="134" t="s">
        <v>2078</v>
      </c>
      <c r="G413" s="135" t="s">
        <v>257</v>
      </c>
      <c r="H413" s="136">
        <v>530.95399999999995</v>
      </c>
      <c r="I413" s="137"/>
      <c r="J413" s="138">
        <f>ROUND(I413*H413,2)</f>
        <v>0</v>
      </c>
      <c r="K413" s="134" t="s">
        <v>186</v>
      </c>
      <c r="L413" s="33"/>
      <c r="M413" s="139" t="s">
        <v>19</v>
      </c>
      <c r="N413" s="140" t="s">
        <v>44</v>
      </c>
      <c r="P413" s="141">
        <f>O413*H413</f>
        <v>0</v>
      </c>
      <c r="Q413" s="141">
        <v>2.0000000000000001E-4</v>
      </c>
      <c r="R413" s="141">
        <f>Q413*H413</f>
        <v>0.1061908</v>
      </c>
      <c r="S413" s="141">
        <v>0</v>
      </c>
      <c r="T413" s="142">
        <f>S413*H413</f>
        <v>0</v>
      </c>
      <c r="AR413" s="143" t="s">
        <v>187</v>
      </c>
      <c r="AT413" s="143" t="s">
        <v>182</v>
      </c>
      <c r="AU413" s="143" t="s">
        <v>83</v>
      </c>
      <c r="AY413" s="18" t="s">
        <v>180</v>
      </c>
      <c r="BE413" s="144">
        <f>IF(N413="základní",J413,0)</f>
        <v>0</v>
      </c>
      <c r="BF413" s="144">
        <f>IF(N413="snížená",J413,0)</f>
        <v>0</v>
      </c>
      <c r="BG413" s="144">
        <f>IF(N413="zákl. přenesená",J413,0)</f>
        <v>0</v>
      </c>
      <c r="BH413" s="144">
        <f>IF(N413="sníž. přenesená",J413,0)</f>
        <v>0</v>
      </c>
      <c r="BI413" s="144">
        <f>IF(N413="nulová",J413,0)</f>
        <v>0</v>
      </c>
      <c r="BJ413" s="18" t="s">
        <v>81</v>
      </c>
      <c r="BK413" s="144">
        <f>ROUND(I413*H413,2)</f>
        <v>0</v>
      </c>
      <c r="BL413" s="18" t="s">
        <v>187</v>
      </c>
      <c r="BM413" s="143" t="s">
        <v>2079</v>
      </c>
    </row>
    <row r="414" spans="2:65" s="1" customFormat="1" ht="19.5">
      <c r="B414" s="33"/>
      <c r="D414" s="145" t="s">
        <v>189</v>
      </c>
      <c r="F414" s="146" t="s">
        <v>2080</v>
      </c>
      <c r="I414" s="147"/>
      <c r="L414" s="33"/>
      <c r="M414" s="148"/>
      <c r="T414" s="54"/>
      <c r="AT414" s="18" t="s">
        <v>189</v>
      </c>
      <c r="AU414" s="18" t="s">
        <v>83</v>
      </c>
    </row>
    <row r="415" spans="2:65" s="1" customFormat="1" ht="11.25">
      <c r="B415" s="33"/>
      <c r="D415" s="149" t="s">
        <v>191</v>
      </c>
      <c r="F415" s="150" t="s">
        <v>2081</v>
      </c>
      <c r="I415" s="147"/>
      <c r="L415" s="33"/>
      <c r="M415" s="148"/>
      <c r="T415" s="54"/>
      <c r="AT415" s="18" t="s">
        <v>191</v>
      </c>
      <c r="AU415" s="18" t="s">
        <v>83</v>
      </c>
    </row>
    <row r="416" spans="2:65" s="12" customFormat="1" ht="11.25">
      <c r="B416" s="151"/>
      <c r="D416" s="145" t="s">
        <v>193</v>
      </c>
      <c r="E416" s="152" t="s">
        <v>19</v>
      </c>
      <c r="F416" s="153" t="s">
        <v>2082</v>
      </c>
      <c r="H416" s="152" t="s">
        <v>19</v>
      </c>
      <c r="I416" s="154"/>
      <c r="L416" s="151"/>
      <c r="M416" s="155"/>
      <c r="T416" s="156"/>
      <c r="AT416" s="152" t="s">
        <v>193</v>
      </c>
      <c r="AU416" s="152" t="s">
        <v>83</v>
      </c>
      <c r="AV416" s="12" t="s">
        <v>81</v>
      </c>
      <c r="AW416" s="12" t="s">
        <v>35</v>
      </c>
      <c r="AX416" s="12" t="s">
        <v>73</v>
      </c>
      <c r="AY416" s="152" t="s">
        <v>180</v>
      </c>
    </row>
    <row r="417" spans="2:65" s="13" customFormat="1" ht="11.25">
      <c r="B417" s="157"/>
      <c r="D417" s="145" t="s">
        <v>193</v>
      </c>
      <c r="E417" s="158" t="s">
        <v>19</v>
      </c>
      <c r="F417" s="159" t="s">
        <v>2083</v>
      </c>
      <c r="H417" s="160">
        <v>530.95399999999995</v>
      </c>
      <c r="I417" s="161"/>
      <c r="L417" s="157"/>
      <c r="M417" s="162"/>
      <c r="T417" s="163"/>
      <c r="AT417" s="158" t="s">
        <v>193</v>
      </c>
      <c r="AU417" s="158" t="s">
        <v>83</v>
      </c>
      <c r="AV417" s="13" t="s">
        <v>83</v>
      </c>
      <c r="AW417" s="13" t="s">
        <v>35</v>
      </c>
      <c r="AX417" s="13" t="s">
        <v>81</v>
      </c>
      <c r="AY417" s="158" t="s">
        <v>180</v>
      </c>
    </row>
    <row r="418" spans="2:65" s="1" customFormat="1" ht="44.25" customHeight="1">
      <c r="B418" s="33"/>
      <c r="C418" s="132" t="s">
        <v>654</v>
      </c>
      <c r="D418" s="132" t="s">
        <v>182</v>
      </c>
      <c r="E418" s="133" t="s">
        <v>2084</v>
      </c>
      <c r="F418" s="134" t="s">
        <v>2085</v>
      </c>
      <c r="G418" s="135" t="s">
        <v>257</v>
      </c>
      <c r="H418" s="136">
        <v>21.58</v>
      </c>
      <c r="I418" s="137"/>
      <c r="J418" s="138">
        <f>ROUND(I418*H418,2)</f>
        <v>0</v>
      </c>
      <c r="K418" s="134" t="s">
        <v>186</v>
      </c>
      <c r="L418" s="33"/>
      <c r="M418" s="139" t="s">
        <v>19</v>
      </c>
      <c r="N418" s="140" t="s">
        <v>44</v>
      </c>
      <c r="P418" s="141">
        <f>O418*H418</f>
        <v>0</v>
      </c>
      <c r="Q418" s="141">
        <v>8.6E-3</v>
      </c>
      <c r="R418" s="141">
        <f>Q418*H418</f>
        <v>0.18558799999999998</v>
      </c>
      <c r="S418" s="141">
        <v>0</v>
      </c>
      <c r="T418" s="142">
        <f>S418*H418</f>
        <v>0</v>
      </c>
      <c r="AR418" s="143" t="s">
        <v>187</v>
      </c>
      <c r="AT418" s="143" t="s">
        <v>182</v>
      </c>
      <c r="AU418" s="143" t="s">
        <v>83</v>
      </c>
      <c r="AY418" s="18" t="s">
        <v>180</v>
      </c>
      <c r="BE418" s="144">
        <f>IF(N418="základní",J418,0)</f>
        <v>0</v>
      </c>
      <c r="BF418" s="144">
        <f>IF(N418="snížená",J418,0)</f>
        <v>0</v>
      </c>
      <c r="BG418" s="144">
        <f>IF(N418="zákl. přenesená",J418,0)</f>
        <v>0</v>
      </c>
      <c r="BH418" s="144">
        <f>IF(N418="sníž. přenesená",J418,0)</f>
        <v>0</v>
      </c>
      <c r="BI418" s="144">
        <f>IF(N418="nulová",J418,0)</f>
        <v>0</v>
      </c>
      <c r="BJ418" s="18" t="s">
        <v>81</v>
      </c>
      <c r="BK418" s="144">
        <f>ROUND(I418*H418,2)</f>
        <v>0</v>
      </c>
      <c r="BL418" s="18" t="s">
        <v>187</v>
      </c>
      <c r="BM418" s="143" t="s">
        <v>2086</v>
      </c>
    </row>
    <row r="419" spans="2:65" s="1" customFormat="1" ht="48.75">
      <c r="B419" s="33"/>
      <c r="D419" s="145" t="s">
        <v>189</v>
      </c>
      <c r="F419" s="146" t="s">
        <v>2087</v>
      </c>
      <c r="I419" s="147"/>
      <c r="L419" s="33"/>
      <c r="M419" s="148"/>
      <c r="T419" s="54"/>
      <c r="AT419" s="18" t="s">
        <v>189</v>
      </c>
      <c r="AU419" s="18" t="s">
        <v>83</v>
      </c>
    </row>
    <row r="420" spans="2:65" s="1" customFormat="1" ht="11.25">
      <c r="B420" s="33"/>
      <c r="D420" s="149" t="s">
        <v>191</v>
      </c>
      <c r="F420" s="150" t="s">
        <v>2088</v>
      </c>
      <c r="I420" s="147"/>
      <c r="L420" s="33"/>
      <c r="M420" s="148"/>
      <c r="T420" s="54"/>
      <c r="AT420" s="18" t="s">
        <v>191</v>
      </c>
      <c r="AU420" s="18" t="s">
        <v>83</v>
      </c>
    </row>
    <row r="421" spans="2:65" s="12" customFormat="1" ht="11.25">
      <c r="B421" s="151"/>
      <c r="D421" s="145" t="s">
        <v>193</v>
      </c>
      <c r="E421" s="152" t="s">
        <v>19</v>
      </c>
      <c r="F421" s="153" t="s">
        <v>2089</v>
      </c>
      <c r="H421" s="152" t="s">
        <v>19</v>
      </c>
      <c r="I421" s="154"/>
      <c r="L421" s="151"/>
      <c r="M421" s="155"/>
      <c r="T421" s="156"/>
      <c r="AT421" s="152" t="s">
        <v>193</v>
      </c>
      <c r="AU421" s="152" t="s">
        <v>83</v>
      </c>
      <c r="AV421" s="12" t="s">
        <v>81</v>
      </c>
      <c r="AW421" s="12" t="s">
        <v>35</v>
      </c>
      <c r="AX421" s="12" t="s">
        <v>73</v>
      </c>
      <c r="AY421" s="152" t="s">
        <v>180</v>
      </c>
    </row>
    <row r="422" spans="2:65" s="13" customFormat="1" ht="11.25">
      <c r="B422" s="157"/>
      <c r="D422" s="145" t="s">
        <v>193</v>
      </c>
      <c r="E422" s="158" t="s">
        <v>19</v>
      </c>
      <c r="F422" s="159" t="s">
        <v>2090</v>
      </c>
      <c r="H422" s="160">
        <v>21.58</v>
      </c>
      <c r="I422" s="161"/>
      <c r="L422" s="157"/>
      <c r="M422" s="162"/>
      <c r="T422" s="163"/>
      <c r="AT422" s="158" t="s">
        <v>193</v>
      </c>
      <c r="AU422" s="158" t="s">
        <v>83</v>
      </c>
      <c r="AV422" s="13" t="s">
        <v>83</v>
      </c>
      <c r="AW422" s="13" t="s">
        <v>35</v>
      </c>
      <c r="AX422" s="13" t="s">
        <v>81</v>
      </c>
      <c r="AY422" s="158" t="s">
        <v>180</v>
      </c>
    </row>
    <row r="423" spans="2:65" s="1" customFormat="1" ht="24.2" customHeight="1">
      <c r="B423" s="33"/>
      <c r="C423" s="171" t="s">
        <v>659</v>
      </c>
      <c r="D423" s="171" t="s">
        <v>353</v>
      </c>
      <c r="E423" s="172" t="s">
        <v>2091</v>
      </c>
      <c r="F423" s="173" t="s">
        <v>2092</v>
      </c>
      <c r="G423" s="174" t="s">
        <v>257</v>
      </c>
      <c r="H423" s="175">
        <v>22.658999999999999</v>
      </c>
      <c r="I423" s="176"/>
      <c r="J423" s="177">
        <f>ROUND(I423*H423,2)</f>
        <v>0</v>
      </c>
      <c r="K423" s="173" t="s">
        <v>186</v>
      </c>
      <c r="L423" s="178"/>
      <c r="M423" s="179" t="s">
        <v>19</v>
      </c>
      <c r="N423" s="180" t="s">
        <v>44</v>
      </c>
      <c r="P423" s="141">
        <f>O423*H423</f>
        <v>0</v>
      </c>
      <c r="Q423" s="141">
        <v>4.7999999999999996E-3</v>
      </c>
      <c r="R423" s="141">
        <f>Q423*H423</f>
        <v>0.10876319999999999</v>
      </c>
      <c r="S423" s="141">
        <v>0</v>
      </c>
      <c r="T423" s="142">
        <f>S423*H423</f>
        <v>0</v>
      </c>
      <c r="AR423" s="143" t="s">
        <v>238</v>
      </c>
      <c r="AT423" s="143" t="s">
        <v>353</v>
      </c>
      <c r="AU423" s="143" t="s">
        <v>83</v>
      </c>
      <c r="AY423" s="18" t="s">
        <v>180</v>
      </c>
      <c r="BE423" s="144">
        <f>IF(N423="základní",J423,0)</f>
        <v>0</v>
      </c>
      <c r="BF423" s="144">
        <f>IF(N423="snížená",J423,0)</f>
        <v>0</v>
      </c>
      <c r="BG423" s="144">
        <f>IF(N423="zákl. přenesená",J423,0)</f>
        <v>0</v>
      </c>
      <c r="BH423" s="144">
        <f>IF(N423="sníž. přenesená",J423,0)</f>
        <v>0</v>
      </c>
      <c r="BI423" s="144">
        <f>IF(N423="nulová",J423,0)</f>
        <v>0</v>
      </c>
      <c r="BJ423" s="18" t="s">
        <v>81</v>
      </c>
      <c r="BK423" s="144">
        <f>ROUND(I423*H423,2)</f>
        <v>0</v>
      </c>
      <c r="BL423" s="18" t="s">
        <v>187</v>
      </c>
      <c r="BM423" s="143" t="s">
        <v>2093</v>
      </c>
    </row>
    <row r="424" spans="2:65" s="1" customFormat="1" ht="19.5">
      <c r="B424" s="33"/>
      <c r="D424" s="145" t="s">
        <v>189</v>
      </c>
      <c r="F424" s="146" t="s">
        <v>2092</v>
      </c>
      <c r="I424" s="147"/>
      <c r="L424" s="33"/>
      <c r="M424" s="148"/>
      <c r="T424" s="54"/>
      <c r="AT424" s="18" t="s">
        <v>189</v>
      </c>
      <c r="AU424" s="18" t="s">
        <v>83</v>
      </c>
    </row>
    <row r="425" spans="2:65" s="13" customFormat="1" ht="11.25">
      <c r="B425" s="157"/>
      <c r="D425" s="145" t="s">
        <v>193</v>
      </c>
      <c r="F425" s="159" t="s">
        <v>2094</v>
      </c>
      <c r="H425" s="160">
        <v>22.658999999999999</v>
      </c>
      <c r="I425" s="161"/>
      <c r="L425" s="157"/>
      <c r="M425" s="162"/>
      <c r="T425" s="163"/>
      <c r="AT425" s="158" t="s">
        <v>193</v>
      </c>
      <c r="AU425" s="158" t="s">
        <v>83</v>
      </c>
      <c r="AV425" s="13" t="s">
        <v>83</v>
      </c>
      <c r="AW425" s="13" t="s">
        <v>4</v>
      </c>
      <c r="AX425" s="13" t="s">
        <v>81</v>
      </c>
      <c r="AY425" s="158" t="s">
        <v>180</v>
      </c>
    </row>
    <row r="426" spans="2:65" s="1" customFormat="1" ht="44.25" customHeight="1">
      <c r="B426" s="33"/>
      <c r="C426" s="132" t="s">
        <v>665</v>
      </c>
      <c r="D426" s="132" t="s">
        <v>182</v>
      </c>
      <c r="E426" s="133" t="s">
        <v>2084</v>
      </c>
      <c r="F426" s="134" t="s">
        <v>2085</v>
      </c>
      <c r="G426" s="135" t="s">
        <v>257</v>
      </c>
      <c r="H426" s="136">
        <v>307.93400000000003</v>
      </c>
      <c r="I426" s="137"/>
      <c r="J426" s="138">
        <f>ROUND(I426*H426,2)</f>
        <v>0</v>
      </c>
      <c r="K426" s="134" t="s">
        <v>186</v>
      </c>
      <c r="L426" s="33"/>
      <c r="M426" s="139" t="s">
        <v>19</v>
      </c>
      <c r="N426" s="140" t="s">
        <v>44</v>
      </c>
      <c r="P426" s="141">
        <f>O426*H426</f>
        <v>0</v>
      </c>
      <c r="Q426" s="141">
        <v>8.6E-3</v>
      </c>
      <c r="R426" s="141">
        <f>Q426*H426</f>
        <v>2.6482324000000004</v>
      </c>
      <c r="S426" s="141">
        <v>0</v>
      </c>
      <c r="T426" s="142">
        <f>S426*H426</f>
        <v>0</v>
      </c>
      <c r="AR426" s="143" t="s">
        <v>187</v>
      </c>
      <c r="AT426" s="143" t="s">
        <v>182</v>
      </c>
      <c r="AU426" s="143" t="s">
        <v>83</v>
      </c>
      <c r="AY426" s="18" t="s">
        <v>180</v>
      </c>
      <c r="BE426" s="144">
        <f>IF(N426="základní",J426,0)</f>
        <v>0</v>
      </c>
      <c r="BF426" s="144">
        <f>IF(N426="snížená",J426,0)</f>
        <v>0</v>
      </c>
      <c r="BG426" s="144">
        <f>IF(N426="zákl. přenesená",J426,0)</f>
        <v>0</v>
      </c>
      <c r="BH426" s="144">
        <f>IF(N426="sníž. přenesená",J426,0)</f>
        <v>0</v>
      </c>
      <c r="BI426" s="144">
        <f>IF(N426="nulová",J426,0)</f>
        <v>0</v>
      </c>
      <c r="BJ426" s="18" t="s">
        <v>81</v>
      </c>
      <c r="BK426" s="144">
        <f>ROUND(I426*H426,2)</f>
        <v>0</v>
      </c>
      <c r="BL426" s="18" t="s">
        <v>187</v>
      </c>
      <c r="BM426" s="143" t="s">
        <v>2095</v>
      </c>
    </row>
    <row r="427" spans="2:65" s="1" customFormat="1" ht="48.75">
      <c r="B427" s="33"/>
      <c r="D427" s="145" t="s">
        <v>189</v>
      </c>
      <c r="F427" s="146" t="s">
        <v>2087</v>
      </c>
      <c r="I427" s="147"/>
      <c r="L427" s="33"/>
      <c r="M427" s="148"/>
      <c r="T427" s="54"/>
      <c r="AT427" s="18" t="s">
        <v>189</v>
      </c>
      <c r="AU427" s="18" t="s">
        <v>83</v>
      </c>
    </row>
    <row r="428" spans="2:65" s="1" customFormat="1" ht="11.25">
      <c r="B428" s="33"/>
      <c r="D428" s="149" t="s">
        <v>191</v>
      </c>
      <c r="F428" s="150" t="s">
        <v>2088</v>
      </c>
      <c r="I428" s="147"/>
      <c r="L428" s="33"/>
      <c r="M428" s="148"/>
      <c r="T428" s="54"/>
      <c r="AT428" s="18" t="s">
        <v>191</v>
      </c>
      <c r="AU428" s="18" t="s">
        <v>83</v>
      </c>
    </row>
    <row r="429" spans="2:65" s="12" customFormat="1" ht="11.25">
      <c r="B429" s="151"/>
      <c r="D429" s="145" t="s">
        <v>193</v>
      </c>
      <c r="E429" s="152" t="s">
        <v>19</v>
      </c>
      <c r="F429" s="153" t="s">
        <v>2096</v>
      </c>
      <c r="H429" s="152" t="s">
        <v>19</v>
      </c>
      <c r="I429" s="154"/>
      <c r="L429" s="151"/>
      <c r="M429" s="155"/>
      <c r="T429" s="156"/>
      <c r="AT429" s="152" t="s">
        <v>193</v>
      </c>
      <c r="AU429" s="152" t="s">
        <v>83</v>
      </c>
      <c r="AV429" s="12" t="s">
        <v>81</v>
      </c>
      <c r="AW429" s="12" t="s">
        <v>35</v>
      </c>
      <c r="AX429" s="12" t="s">
        <v>73</v>
      </c>
      <c r="AY429" s="152" t="s">
        <v>180</v>
      </c>
    </row>
    <row r="430" spans="2:65" s="12" customFormat="1" ht="22.5">
      <c r="B430" s="151"/>
      <c r="D430" s="145" t="s">
        <v>193</v>
      </c>
      <c r="E430" s="152" t="s">
        <v>19</v>
      </c>
      <c r="F430" s="153" t="s">
        <v>2067</v>
      </c>
      <c r="H430" s="152" t="s">
        <v>19</v>
      </c>
      <c r="I430" s="154"/>
      <c r="L430" s="151"/>
      <c r="M430" s="155"/>
      <c r="T430" s="156"/>
      <c r="AT430" s="152" t="s">
        <v>193</v>
      </c>
      <c r="AU430" s="152" t="s">
        <v>83</v>
      </c>
      <c r="AV430" s="12" t="s">
        <v>81</v>
      </c>
      <c r="AW430" s="12" t="s">
        <v>35</v>
      </c>
      <c r="AX430" s="12" t="s">
        <v>73</v>
      </c>
      <c r="AY430" s="152" t="s">
        <v>180</v>
      </c>
    </row>
    <row r="431" spans="2:65" s="13" customFormat="1" ht="11.25">
      <c r="B431" s="157"/>
      <c r="D431" s="145" t="s">
        <v>193</v>
      </c>
      <c r="E431" s="158" t="s">
        <v>19</v>
      </c>
      <c r="F431" s="159" t="s">
        <v>2097</v>
      </c>
      <c r="H431" s="160">
        <v>148.07400000000001</v>
      </c>
      <c r="I431" s="161"/>
      <c r="L431" s="157"/>
      <c r="M431" s="162"/>
      <c r="T431" s="163"/>
      <c r="AT431" s="158" t="s">
        <v>193</v>
      </c>
      <c r="AU431" s="158" t="s">
        <v>83</v>
      </c>
      <c r="AV431" s="13" t="s">
        <v>83</v>
      </c>
      <c r="AW431" s="13" t="s">
        <v>35</v>
      </c>
      <c r="AX431" s="13" t="s">
        <v>73</v>
      </c>
      <c r="AY431" s="158" t="s">
        <v>180</v>
      </c>
    </row>
    <row r="432" spans="2:65" s="13" customFormat="1" ht="11.25">
      <c r="B432" s="157"/>
      <c r="D432" s="145" t="s">
        <v>193</v>
      </c>
      <c r="E432" s="158" t="s">
        <v>19</v>
      </c>
      <c r="F432" s="159" t="s">
        <v>2098</v>
      </c>
      <c r="H432" s="160">
        <v>119.14</v>
      </c>
      <c r="I432" s="161"/>
      <c r="L432" s="157"/>
      <c r="M432" s="162"/>
      <c r="T432" s="163"/>
      <c r="AT432" s="158" t="s">
        <v>193</v>
      </c>
      <c r="AU432" s="158" t="s">
        <v>83</v>
      </c>
      <c r="AV432" s="13" t="s">
        <v>83</v>
      </c>
      <c r="AW432" s="13" t="s">
        <v>35</v>
      </c>
      <c r="AX432" s="13" t="s">
        <v>73</v>
      </c>
      <c r="AY432" s="158" t="s">
        <v>180</v>
      </c>
    </row>
    <row r="433" spans="2:65" s="13" customFormat="1" ht="11.25">
      <c r="B433" s="157"/>
      <c r="D433" s="145" t="s">
        <v>193</v>
      </c>
      <c r="E433" s="158" t="s">
        <v>19</v>
      </c>
      <c r="F433" s="159" t="s">
        <v>2099</v>
      </c>
      <c r="H433" s="160">
        <v>116.96</v>
      </c>
      <c r="I433" s="161"/>
      <c r="L433" s="157"/>
      <c r="M433" s="162"/>
      <c r="T433" s="163"/>
      <c r="AT433" s="158" t="s">
        <v>193</v>
      </c>
      <c r="AU433" s="158" t="s">
        <v>83</v>
      </c>
      <c r="AV433" s="13" t="s">
        <v>83</v>
      </c>
      <c r="AW433" s="13" t="s">
        <v>35</v>
      </c>
      <c r="AX433" s="13" t="s">
        <v>73</v>
      </c>
      <c r="AY433" s="158" t="s">
        <v>180</v>
      </c>
    </row>
    <row r="434" spans="2:65" s="12" customFormat="1" ht="11.25">
      <c r="B434" s="151"/>
      <c r="D434" s="145" t="s">
        <v>193</v>
      </c>
      <c r="E434" s="152" t="s">
        <v>19</v>
      </c>
      <c r="F434" s="153" t="s">
        <v>2100</v>
      </c>
      <c r="H434" s="152" t="s">
        <v>19</v>
      </c>
      <c r="I434" s="154"/>
      <c r="L434" s="151"/>
      <c r="M434" s="155"/>
      <c r="T434" s="156"/>
      <c r="AT434" s="152" t="s">
        <v>193</v>
      </c>
      <c r="AU434" s="152" t="s">
        <v>83</v>
      </c>
      <c r="AV434" s="12" t="s">
        <v>81</v>
      </c>
      <c r="AW434" s="12" t="s">
        <v>35</v>
      </c>
      <c r="AX434" s="12" t="s">
        <v>73</v>
      </c>
      <c r="AY434" s="152" t="s">
        <v>180</v>
      </c>
    </row>
    <row r="435" spans="2:65" s="13" customFormat="1" ht="11.25">
      <c r="B435" s="157"/>
      <c r="D435" s="145" t="s">
        <v>193</v>
      </c>
      <c r="E435" s="158" t="s">
        <v>19</v>
      </c>
      <c r="F435" s="159" t="s">
        <v>2101</v>
      </c>
      <c r="H435" s="160">
        <v>-76.239999999999995</v>
      </c>
      <c r="I435" s="161"/>
      <c r="L435" s="157"/>
      <c r="M435" s="162"/>
      <c r="T435" s="163"/>
      <c r="AT435" s="158" t="s">
        <v>193</v>
      </c>
      <c r="AU435" s="158" t="s">
        <v>83</v>
      </c>
      <c r="AV435" s="13" t="s">
        <v>83</v>
      </c>
      <c r="AW435" s="13" t="s">
        <v>35</v>
      </c>
      <c r="AX435" s="13" t="s">
        <v>73</v>
      </c>
      <c r="AY435" s="158" t="s">
        <v>180</v>
      </c>
    </row>
    <row r="436" spans="2:65" s="14" customFormat="1" ht="11.25">
      <c r="B436" s="164"/>
      <c r="D436" s="145" t="s">
        <v>193</v>
      </c>
      <c r="E436" s="165" t="s">
        <v>19</v>
      </c>
      <c r="F436" s="166" t="s">
        <v>264</v>
      </c>
      <c r="H436" s="167">
        <v>307.93400000000003</v>
      </c>
      <c r="I436" s="168"/>
      <c r="L436" s="164"/>
      <c r="M436" s="169"/>
      <c r="T436" s="170"/>
      <c r="AT436" s="165" t="s">
        <v>193</v>
      </c>
      <c r="AU436" s="165" t="s">
        <v>83</v>
      </c>
      <c r="AV436" s="14" t="s">
        <v>187</v>
      </c>
      <c r="AW436" s="14" t="s">
        <v>35</v>
      </c>
      <c r="AX436" s="14" t="s">
        <v>81</v>
      </c>
      <c r="AY436" s="165" t="s">
        <v>180</v>
      </c>
    </row>
    <row r="437" spans="2:65" s="1" customFormat="1" ht="16.5" customHeight="1">
      <c r="B437" s="33"/>
      <c r="C437" s="171" t="s">
        <v>673</v>
      </c>
      <c r="D437" s="171" t="s">
        <v>353</v>
      </c>
      <c r="E437" s="172" t="s">
        <v>2102</v>
      </c>
      <c r="F437" s="173" t="s">
        <v>2103</v>
      </c>
      <c r="G437" s="174" t="s">
        <v>257</v>
      </c>
      <c r="H437" s="175">
        <v>323.33100000000002</v>
      </c>
      <c r="I437" s="176"/>
      <c r="J437" s="177">
        <f>ROUND(I437*H437,2)</f>
        <v>0</v>
      </c>
      <c r="K437" s="173" t="s">
        <v>186</v>
      </c>
      <c r="L437" s="178"/>
      <c r="M437" s="179" t="s">
        <v>19</v>
      </c>
      <c r="N437" s="180" t="s">
        <v>44</v>
      </c>
      <c r="P437" s="141">
        <f>O437*H437</f>
        <v>0</v>
      </c>
      <c r="Q437" s="141">
        <v>3.6800000000000001E-3</v>
      </c>
      <c r="R437" s="141">
        <f>Q437*H437</f>
        <v>1.18985808</v>
      </c>
      <c r="S437" s="141">
        <v>0</v>
      </c>
      <c r="T437" s="142">
        <f>S437*H437</f>
        <v>0</v>
      </c>
      <c r="AR437" s="143" t="s">
        <v>238</v>
      </c>
      <c r="AT437" s="143" t="s">
        <v>353</v>
      </c>
      <c r="AU437" s="143" t="s">
        <v>83</v>
      </c>
      <c r="AY437" s="18" t="s">
        <v>180</v>
      </c>
      <c r="BE437" s="144">
        <f>IF(N437="základní",J437,0)</f>
        <v>0</v>
      </c>
      <c r="BF437" s="144">
        <f>IF(N437="snížená",J437,0)</f>
        <v>0</v>
      </c>
      <c r="BG437" s="144">
        <f>IF(N437="zákl. přenesená",J437,0)</f>
        <v>0</v>
      </c>
      <c r="BH437" s="144">
        <f>IF(N437="sníž. přenesená",J437,0)</f>
        <v>0</v>
      </c>
      <c r="BI437" s="144">
        <f>IF(N437="nulová",J437,0)</f>
        <v>0</v>
      </c>
      <c r="BJ437" s="18" t="s">
        <v>81</v>
      </c>
      <c r="BK437" s="144">
        <f>ROUND(I437*H437,2)</f>
        <v>0</v>
      </c>
      <c r="BL437" s="18" t="s">
        <v>187</v>
      </c>
      <c r="BM437" s="143" t="s">
        <v>2104</v>
      </c>
    </row>
    <row r="438" spans="2:65" s="1" customFormat="1" ht="11.25">
      <c r="B438" s="33"/>
      <c r="D438" s="145" t="s">
        <v>189</v>
      </c>
      <c r="F438" s="146" t="s">
        <v>2103</v>
      </c>
      <c r="I438" s="147"/>
      <c r="L438" s="33"/>
      <c r="M438" s="148"/>
      <c r="T438" s="54"/>
      <c r="AT438" s="18" t="s">
        <v>189</v>
      </c>
      <c r="AU438" s="18" t="s">
        <v>83</v>
      </c>
    </row>
    <row r="439" spans="2:65" s="13" customFormat="1" ht="11.25">
      <c r="B439" s="157"/>
      <c r="D439" s="145" t="s">
        <v>193</v>
      </c>
      <c r="F439" s="159" t="s">
        <v>2105</v>
      </c>
      <c r="H439" s="160">
        <v>323.33100000000002</v>
      </c>
      <c r="I439" s="161"/>
      <c r="L439" s="157"/>
      <c r="M439" s="162"/>
      <c r="T439" s="163"/>
      <c r="AT439" s="158" t="s">
        <v>193</v>
      </c>
      <c r="AU439" s="158" t="s">
        <v>83</v>
      </c>
      <c r="AV439" s="13" t="s">
        <v>83</v>
      </c>
      <c r="AW439" s="13" t="s">
        <v>4</v>
      </c>
      <c r="AX439" s="13" t="s">
        <v>81</v>
      </c>
      <c r="AY439" s="158" t="s">
        <v>180</v>
      </c>
    </row>
    <row r="440" spans="2:65" s="1" customFormat="1" ht="37.9" customHeight="1">
      <c r="B440" s="33"/>
      <c r="C440" s="132" t="s">
        <v>679</v>
      </c>
      <c r="D440" s="132" t="s">
        <v>182</v>
      </c>
      <c r="E440" s="133" t="s">
        <v>2106</v>
      </c>
      <c r="F440" s="134" t="s">
        <v>2107</v>
      </c>
      <c r="G440" s="135" t="s">
        <v>338</v>
      </c>
      <c r="H440" s="136">
        <v>235.12</v>
      </c>
      <c r="I440" s="137"/>
      <c r="J440" s="138">
        <f>ROUND(I440*H440,2)</f>
        <v>0</v>
      </c>
      <c r="K440" s="134" t="s">
        <v>186</v>
      </c>
      <c r="L440" s="33"/>
      <c r="M440" s="139" t="s">
        <v>19</v>
      </c>
      <c r="N440" s="140" t="s">
        <v>44</v>
      </c>
      <c r="P440" s="141">
        <f>O440*H440</f>
        <v>0</v>
      </c>
      <c r="Q440" s="141">
        <v>1.7600000000000001E-3</v>
      </c>
      <c r="R440" s="141">
        <f>Q440*H440</f>
        <v>0.41381120000000005</v>
      </c>
      <c r="S440" s="141">
        <v>0</v>
      </c>
      <c r="T440" s="142">
        <f>S440*H440</f>
        <v>0</v>
      </c>
      <c r="AR440" s="143" t="s">
        <v>187</v>
      </c>
      <c r="AT440" s="143" t="s">
        <v>182</v>
      </c>
      <c r="AU440" s="143" t="s">
        <v>83</v>
      </c>
      <c r="AY440" s="18" t="s">
        <v>180</v>
      </c>
      <c r="BE440" s="144">
        <f>IF(N440="základní",J440,0)</f>
        <v>0</v>
      </c>
      <c r="BF440" s="144">
        <f>IF(N440="snížená",J440,0)</f>
        <v>0</v>
      </c>
      <c r="BG440" s="144">
        <f>IF(N440="zákl. přenesená",J440,0)</f>
        <v>0</v>
      </c>
      <c r="BH440" s="144">
        <f>IF(N440="sníž. přenesená",J440,0)</f>
        <v>0</v>
      </c>
      <c r="BI440" s="144">
        <f>IF(N440="nulová",J440,0)</f>
        <v>0</v>
      </c>
      <c r="BJ440" s="18" t="s">
        <v>81</v>
      </c>
      <c r="BK440" s="144">
        <f>ROUND(I440*H440,2)</f>
        <v>0</v>
      </c>
      <c r="BL440" s="18" t="s">
        <v>187</v>
      </c>
      <c r="BM440" s="143" t="s">
        <v>2108</v>
      </c>
    </row>
    <row r="441" spans="2:65" s="1" customFormat="1" ht="29.25">
      <c r="B441" s="33"/>
      <c r="D441" s="145" t="s">
        <v>189</v>
      </c>
      <c r="F441" s="146" t="s">
        <v>2109</v>
      </c>
      <c r="I441" s="147"/>
      <c r="L441" s="33"/>
      <c r="M441" s="148"/>
      <c r="T441" s="54"/>
      <c r="AT441" s="18" t="s">
        <v>189</v>
      </c>
      <c r="AU441" s="18" t="s">
        <v>83</v>
      </c>
    </row>
    <row r="442" spans="2:65" s="1" customFormat="1" ht="11.25">
      <c r="B442" s="33"/>
      <c r="D442" s="149" t="s">
        <v>191</v>
      </c>
      <c r="F442" s="150" t="s">
        <v>2110</v>
      </c>
      <c r="I442" s="147"/>
      <c r="L442" s="33"/>
      <c r="M442" s="148"/>
      <c r="T442" s="54"/>
      <c r="AT442" s="18" t="s">
        <v>191</v>
      </c>
      <c r="AU442" s="18" t="s">
        <v>83</v>
      </c>
    </row>
    <row r="443" spans="2:65" s="12" customFormat="1" ht="11.25">
      <c r="B443" s="151"/>
      <c r="D443" s="145" t="s">
        <v>193</v>
      </c>
      <c r="E443" s="152" t="s">
        <v>19</v>
      </c>
      <c r="F443" s="153" t="s">
        <v>2111</v>
      </c>
      <c r="H443" s="152" t="s">
        <v>19</v>
      </c>
      <c r="I443" s="154"/>
      <c r="L443" s="151"/>
      <c r="M443" s="155"/>
      <c r="T443" s="156"/>
      <c r="AT443" s="152" t="s">
        <v>193</v>
      </c>
      <c r="AU443" s="152" t="s">
        <v>83</v>
      </c>
      <c r="AV443" s="12" t="s">
        <v>81</v>
      </c>
      <c r="AW443" s="12" t="s">
        <v>35</v>
      </c>
      <c r="AX443" s="12" t="s">
        <v>73</v>
      </c>
      <c r="AY443" s="152" t="s">
        <v>180</v>
      </c>
    </row>
    <row r="444" spans="2:65" s="13" customFormat="1" ht="22.5">
      <c r="B444" s="157"/>
      <c r="D444" s="145" t="s">
        <v>193</v>
      </c>
      <c r="E444" s="158" t="s">
        <v>19</v>
      </c>
      <c r="F444" s="159" t="s">
        <v>2112</v>
      </c>
      <c r="H444" s="160">
        <v>98.7</v>
      </c>
      <c r="I444" s="161"/>
      <c r="L444" s="157"/>
      <c r="M444" s="162"/>
      <c r="T444" s="163"/>
      <c r="AT444" s="158" t="s">
        <v>193</v>
      </c>
      <c r="AU444" s="158" t="s">
        <v>83</v>
      </c>
      <c r="AV444" s="13" t="s">
        <v>83</v>
      </c>
      <c r="AW444" s="13" t="s">
        <v>35</v>
      </c>
      <c r="AX444" s="13" t="s">
        <v>73</v>
      </c>
      <c r="AY444" s="158" t="s">
        <v>180</v>
      </c>
    </row>
    <row r="445" spans="2:65" s="13" customFormat="1" ht="11.25">
      <c r="B445" s="157"/>
      <c r="D445" s="145" t="s">
        <v>193</v>
      </c>
      <c r="E445" s="158" t="s">
        <v>19</v>
      </c>
      <c r="F445" s="159" t="s">
        <v>2113</v>
      </c>
      <c r="H445" s="160">
        <v>29.32</v>
      </c>
      <c r="I445" s="161"/>
      <c r="L445" s="157"/>
      <c r="M445" s="162"/>
      <c r="T445" s="163"/>
      <c r="AT445" s="158" t="s">
        <v>193</v>
      </c>
      <c r="AU445" s="158" t="s">
        <v>83</v>
      </c>
      <c r="AV445" s="13" t="s">
        <v>83</v>
      </c>
      <c r="AW445" s="13" t="s">
        <v>35</v>
      </c>
      <c r="AX445" s="13" t="s">
        <v>73</v>
      </c>
      <c r="AY445" s="158" t="s">
        <v>180</v>
      </c>
    </row>
    <row r="446" spans="2:65" s="12" customFormat="1" ht="11.25">
      <c r="B446" s="151"/>
      <c r="D446" s="145" t="s">
        <v>193</v>
      </c>
      <c r="E446" s="152" t="s">
        <v>19</v>
      </c>
      <c r="F446" s="153" t="s">
        <v>2114</v>
      </c>
      <c r="H446" s="152" t="s">
        <v>19</v>
      </c>
      <c r="I446" s="154"/>
      <c r="L446" s="151"/>
      <c r="M446" s="155"/>
      <c r="T446" s="156"/>
      <c r="AT446" s="152" t="s">
        <v>193</v>
      </c>
      <c r="AU446" s="152" t="s">
        <v>83</v>
      </c>
      <c r="AV446" s="12" t="s">
        <v>81</v>
      </c>
      <c r="AW446" s="12" t="s">
        <v>35</v>
      </c>
      <c r="AX446" s="12" t="s">
        <v>73</v>
      </c>
      <c r="AY446" s="152" t="s">
        <v>180</v>
      </c>
    </row>
    <row r="447" spans="2:65" s="13" customFormat="1" ht="22.5">
      <c r="B447" s="157"/>
      <c r="D447" s="145" t="s">
        <v>193</v>
      </c>
      <c r="E447" s="158" t="s">
        <v>19</v>
      </c>
      <c r="F447" s="159" t="s">
        <v>2115</v>
      </c>
      <c r="H447" s="160">
        <v>49.8</v>
      </c>
      <c r="I447" s="161"/>
      <c r="L447" s="157"/>
      <c r="M447" s="162"/>
      <c r="T447" s="163"/>
      <c r="AT447" s="158" t="s">
        <v>193</v>
      </c>
      <c r="AU447" s="158" t="s">
        <v>83</v>
      </c>
      <c r="AV447" s="13" t="s">
        <v>83</v>
      </c>
      <c r="AW447" s="13" t="s">
        <v>35</v>
      </c>
      <c r="AX447" s="13" t="s">
        <v>73</v>
      </c>
      <c r="AY447" s="158" t="s">
        <v>180</v>
      </c>
    </row>
    <row r="448" spans="2:65" s="13" customFormat="1" ht="11.25">
      <c r="B448" s="157"/>
      <c r="D448" s="145" t="s">
        <v>193</v>
      </c>
      <c r="E448" s="158" t="s">
        <v>19</v>
      </c>
      <c r="F448" s="159" t="s">
        <v>2116</v>
      </c>
      <c r="H448" s="160">
        <v>7.5</v>
      </c>
      <c r="I448" s="161"/>
      <c r="L448" s="157"/>
      <c r="M448" s="162"/>
      <c r="T448" s="163"/>
      <c r="AT448" s="158" t="s">
        <v>193</v>
      </c>
      <c r="AU448" s="158" t="s">
        <v>83</v>
      </c>
      <c r="AV448" s="13" t="s">
        <v>83</v>
      </c>
      <c r="AW448" s="13" t="s">
        <v>35</v>
      </c>
      <c r="AX448" s="13" t="s">
        <v>73</v>
      </c>
      <c r="AY448" s="158" t="s">
        <v>180</v>
      </c>
    </row>
    <row r="449" spans="2:65" s="12" customFormat="1" ht="11.25">
      <c r="B449" s="151"/>
      <c r="D449" s="145" t="s">
        <v>193</v>
      </c>
      <c r="E449" s="152" t="s">
        <v>19</v>
      </c>
      <c r="F449" s="153" t="s">
        <v>2117</v>
      </c>
      <c r="H449" s="152" t="s">
        <v>19</v>
      </c>
      <c r="I449" s="154"/>
      <c r="L449" s="151"/>
      <c r="M449" s="155"/>
      <c r="T449" s="156"/>
      <c r="AT449" s="152" t="s">
        <v>193</v>
      </c>
      <c r="AU449" s="152" t="s">
        <v>83</v>
      </c>
      <c r="AV449" s="12" t="s">
        <v>81</v>
      </c>
      <c r="AW449" s="12" t="s">
        <v>35</v>
      </c>
      <c r="AX449" s="12" t="s">
        <v>73</v>
      </c>
      <c r="AY449" s="152" t="s">
        <v>180</v>
      </c>
    </row>
    <row r="450" spans="2:65" s="13" customFormat="1" ht="22.5">
      <c r="B450" s="157"/>
      <c r="D450" s="145" t="s">
        <v>193</v>
      </c>
      <c r="E450" s="158" t="s">
        <v>19</v>
      </c>
      <c r="F450" s="159" t="s">
        <v>2115</v>
      </c>
      <c r="H450" s="160">
        <v>49.8</v>
      </c>
      <c r="I450" s="161"/>
      <c r="L450" s="157"/>
      <c r="M450" s="162"/>
      <c r="T450" s="163"/>
      <c r="AT450" s="158" t="s">
        <v>193</v>
      </c>
      <c r="AU450" s="158" t="s">
        <v>83</v>
      </c>
      <c r="AV450" s="13" t="s">
        <v>83</v>
      </c>
      <c r="AW450" s="13" t="s">
        <v>35</v>
      </c>
      <c r="AX450" s="13" t="s">
        <v>73</v>
      </c>
      <c r="AY450" s="158" t="s">
        <v>180</v>
      </c>
    </row>
    <row r="451" spans="2:65" s="13" customFormat="1" ht="11.25">
      <c r="B451" s="157"/>
      <c r="D451" s="145" t="s">
        <v>193</v>
      </c>
      <c r="E451" s="158" t="s">
        <v>19</v>
      </c>
      <c r="F451" s="159" t="s">
        <v>73</v>
      </c>
      <c r="H451" s="160">
        <v>0</v>
      </c>
      <c r="I451" s="161"/>
      <c r="L451" s="157"/>
      <c r="M451" s="162"/>
      <c r="T451" s="163"/>
      <c r="AT451" s="158" t="s">
        <v>193</v>
      </c>
      <c r="AU451" s="158" t="s">
        <v>83</v>
      </c>
      <c r="AV451" s="13" t="s">
        <v>83</v>
      </c>
      <c r="AW451" s="13" t="s">
        <v>35</v>
      </c>
      <c r="AX451" s="13" t="s">
        <v>73</v>
      </c>
      <c r="AY451" s="158" t="s">
        <v>180</v>
      </c>
    </row>
    <row r="452" spans="2:65" s="14" customFormat="1" ht="11.25">
      <c r="B452" s="164"/>
      <c r="D452" s="145" t="s">
        <v>193</v>
      </c>
      <c r="E452" s="165" t="s">
        <v>19</v>
      </c>
      <c r="F452" s="166" t="s">
        <v>264</v>
      </c>
      <c r="H452" s="167">
        <v>235.12</v>
      </c>
      <c r="I452" s="168"/>
      <c r="L452" s="164"/>
      <c r="M452" s="169"/>
      <c r="T452" s="170"/>
      <c r="AT452" s="165" t="s">
        <v>193</v>
      </c>
      <c r="AU452" s="165" t="s">
        <v>83</v>
      </c>
      <c r="AV452" s="14" t="s">
        <v>187</v>
      </c>
      <c r="AW452" s="14" t="s">
        <v>35</v>
      </c>
      <c r="AX452" s="14" t="s">
        <v>81</v>
      </c>
      <c r="AY452" s="165" t="s">
        <v>180</v>
      </c>
    </row>
    <row r="453" spans="2:65" s="1" customFormat="1" ht="16.5" customHeight="1">
      <c r="B453" s="33"/>
      <c r="C453" s="171" t="s">
        <v>685</v>
      </c>
      <c r="D453" s="171" t="s">
        <v>353</v>
      </c>
      <c r="E453" s="172" t="s">
        <v>2118</v>
      </c>
      <c r="F453" s="173" t="s">
        <v>2119</v>
      </c>
      <c r="G453" s="174" t="s">
        <v>257</v>
      </c>
      <c r="H453" s="175">
        <v>49.375</v>
      </c>
      <c r="I453" s="176"/>
      <c r="J453" s="177">
        <f>ROUND(I453*H453,2)</f>
        <v>0</v>
      </c>
      <c r="K453" s="173" t="s">
        <v>186</v>
      </c>
      <c r="L453" s="178"/>
      <c r="M453" s="179" t="s">
        <v>19</v>
      </c>
      <c r="N453" s="180" t="s">
        <v>44</v>
      </c>
      <c r="P453" s="141">
        <f>O453*H453</f>
        <v>0</v>
      </c>
      <c r="Q453" s="141">
        <v>1.6800000000000001E-3</v>
      </c>
      <c r="R453" s="141">
        <f>Q453*H453</f>
        <v>8.295000000000001E-2</v>
      </c>
      <c r="S453" s="141">
        <v>0</v>
      </c>
      <c r="T453" s="142">
        <f>S453*H453</f>
        <v>0</v>
      </c>
      <c r="AR453" s="143" t="s">
        <v>238</v>
      </c>
      <c r="AT453" s="143" t="s">
        <v>353</v>
      </c>
      <c r="AU453" s="143" t="s">
        <v>83</v>
      </c>
      <c r="AY453" s="18" t="s">
        <v>180</v>
      </c>
      <c r="BE453" s="144">
        <f>IF(N453="základní",J453,0)</f>
        <v>0</v>
      </c>
      <c r="BF453" s="144">
        <f>IF(N453="snížená",J453,0)</f>
        <v>0</v>
      </c>
      <c r="BG453" s="144">
        <f>IF(N453="zákl. přenesená",J453,0)</f>
        <v>0</v>
      </c>
      <c r="BH453" s="144">
        <f>IF(N453="sníž. přenesená",J453,0)</f>
        <v>0</v>
      </c>
      <c r="BI453" s="144">
        <f>IF(N453="nulová",J453,0)</f>
        <v>0</v>
      </c>
      <c r="BJ453" s="18" t="s">
        <v>81</v>
      </c>
      <c r="BK453" s="144">
        <f>ROUND(I453*H453,2)</f>
        <v>0</v>
      </c>
      <c r="BL453" s="18" t="s">
        <v>187</v>
      </c>
      <c r="BM453" s="143" t="s">
        <v>2120</v>
      </c>
    </row>
    <row r="454" spans="2:65" s="1" customFormat="1" ht="11.25">
      <c r="B454" s="33"/>
      <c r="D454" s="145" t="s">
        <v>189</v>
      </c>
      <c r="F454" s="146" t="s">
        <v>2119</v>
      </c>
      <c r="I454" s="147"/>
      <c r="L454" s="33"/>
      <c r="M454" s="148"/>
      <c r="T454" s="54"/>
      <c r="AT454" s="18" t="s">
        <v>189</v>
      </c>
      <c r="AU454" s="18" t="s">
        <v>83</v>
      </c>
    </row>
    <row r="455" spans="2:65" s="13" customFormat="1" ht="11.25">
      <c r="B455" s="157"/>
      <c r="D455" s="145" t="s">
        <v>193</v>
      </c>
      <c r="E455" s="158" t="s">
        <v>19</v>
      </c>
      <c r="F455" s="159" t="s">
        <v>2121</v>
      </c>
      <c r="H455" s="160">
        <v>47.024000000000001</v>
      </c>
      <c r="I455" s="161"/>
      <c r="L455" s="157"/>
      <c r="M455" s="162"/>
      <c r="T455" s="163"/>
      <c r="AT455" s="158" t="s">
        <v>193</v>
      </c>
      <c r="AU455" s="158" t="s">
        <v>83</v>
      </c>
      <c r="AV455" s="13" t="s">
        <v>83</v>
      </c>
      <c r="AW455" s="13" t="s">
        <v>35</v>
      </c>
      <c r="AX455" s="13" t="s">
        <v>81</v>
      </c>
      <c r="AY455" s="158" t="s">
        <v>180</v>
      </c>
    </row>
    <row r="456" spans="2:65" s="13" customFormat="1" ht="11.25">
      <c r="B456" s="157"/>
      <c r="D456" s="145" t="s">
        <v>193</v>
      </c>
      <c r="F456" s="159" t="s">
        <v>2122</v>
      </c>
      <c r="H456" s="160">
        <v>49.375</v>
      </c>
      <c r="I456" s="161"/>
      <c r="L456" s="157"/>
      <c r="M456" s="162"/>
      <c r="T456" s="163"/>
      <c r="AT456" s="158" t="s">
        <v>193</v>
      </c>
      <c r="AU456" s="158" t="s">
        <v>83</v>
      </c>
      <c r="AV456" s="13" t="s">
        <v>83</v>
      </c>
      <c r="AW456" s="13" t="s">
        <v>4</v>
      </c>
      <c r="AX456" s="13" t="s">
        <v>81</v>
      </c>
      <c r="AY456" s="158" t="s">
        <v>180</v>
      </c>
    </row>
    <row r="457" spans="2:65" s="1" customFormat="1" ht="44.25" customHeight="1">
      <c r="B457" s="33"/>
      <c r="C457" s="132" t="s">
        <v>692</v>
      </c>
      <c r="D457" s="132" t="s">
        <v>182</v>
      </c>
      <c r="E457" s="133" t="s">
        <v>2040</v>
      </c>
      <c r="F457" s="134" t="s">
        <v>2041</v>
      </c>
      <c r="G457" s="135" t="s">
        <v>257</v>
      </c>
      <c r="H457" s="136">
        <v>76.239999999999995</v>
      </c>
      <c r="I457" s="137"/>
      <c r="J457" s="138">
        <f>ROUND(I457*H457,2)</f>
        <v>0</v>
      </c>
      <c r="K457" s="134" t="s">
        <v>186</v>
      </c>
      <c r="L457" s="33"/>
      <c r="M457" s="139" t="s">
        <v>19</v>
      </c>
      <c r="N457" s="140" t="s">
        <v>44</v>
      </c>
      <c r="P457" s="141">
        <f>O457*H457</f>
        <v>0</v>
      </c>
      <c r="Q457" s="141">
        <v>1.1599999999999999E-2</v>
      </c>
      <c r="R457" s="141">
        <f>Q457*H457</f>
        <v>0.88438399999999984</v>
      </c>
      <c r="S457" s="141">
        <v>0</v>
      </c>
      <c r="T457" s="142">
        <f>S457*H457</f>
        <v>0</v>
      </c>
      <c r="AR457" s="143" t="s">
        <v>187</v>
      </c>
      <c r="AT457" s="143" t="s">
        <v>182</v>
      </c>
      <c r="AU457" s="143" t="s">
        <v>83</v>
      </c>
      <c r="AY457" s="18" t="s">
        <v>180</v>
      </c>
      <c r="BE457" s="144">
        <f>IF(N457="základní",J457,0)</f>
        <v>0</v>
      </c>
      <c r="BF457" s="144">
        <f>IF(N457="snížená",J457,0)</f>
        <v>0</v>
      </c>
      <c r="BG457" s="144">
        <f>IF(N457="zákl. přenesená",J457,0)</f>
        <v>0</v>
      </c>
      <c r="BH457" s="144">
        <f>IF(N457="sníž. přenesená",J457,0)</f>
        <v>0</v>
      </c>
      <c r="BI457" s="144">
        <f>IF(N457="nulová",J457,0)</f>
        <v>0</v>
      </c>
      <c r="BJ457" s="18" t="s">
        <v>81</v>
      </c>
      <c r="BK457" s="144">
        <f>ROUND(I457*H457,2)</f>
        <v>0</v>
      </c>
      <c r="BL457" s="18" t="s">
        <v>187</v>
      </c>
      <c r="BM457" s="143" t="s">
        <v>2123</v>
      </c>
    </row>
    <row r="458" spans="2:65" s="1" customFormat="1" ht="48.75">
      <c r="B458" s="33"/>
      <c r="D458" s="145" t="s">
        <v>189</v>
      </c>
      <c r="F458" s="146" t="s">
        <v>2043</v>
      </c>
      <c r="I458" s="147"/>
      <c r="L458" s="33"/>
      <c r="M458" s="148"/>
      <c r="T458" s="54"/>
      <c r="AT458" s="18" t="s">
        <v>189</v>
      </c>
      <c r="AU458" s="18" t="s">
        <v>83</v>
      </c>
    </row>
    <row r="459" spans="2:65" s="1" customFormat="1" ht="11.25">
      <c r="B459" s="33"/>
      <c r="D459" s="149" t="s">
        <v>191</v>
      </c>
      <c r="F459" s="150" t="s">
        <v>2044</v>
      </c>
      <c r="I459" s="147"/>
      <c r="L459" s="33"/>
      <c r="M459" s="148"/>
      <c r="T459" s="54"/>
      <c r="AT459" s="18" t="s">
        <v>191</v>
      </c>
      <c r="AU459" s="18" t="s">
        <v>83</v>
      </c>
    </row>
    <row r="460" spans="2:65" s="12" customFormat="1" ht="11.25">
      <c r="B460" s="151"/>
      <c r="D460" s="145" t="s">
        <v>193</v>
      </c>
      <c r="E460" s="152" t="s">
        <v>19</v>
      </c>
      <c r="F460" s="153" t="s">
        <v>2124</v>
      </c>
      <c r="H460" s="152" t="s">
        <v>19</v>
      </c>
      <c r="I460" s="154"/>
      <c r="L460" s="151"/>
      <c r="M460" s="155"/>
      <c r="T460" s="156"/>
      <c r="AT460" s="152" t="s">
        <v>193</v>
      </c>
      <c r="AU460" s="152" t="s">
        <v>83</v>
      </c>
      <c r="AV460" s="12" t="s">
        <v>81</v>
      </c>
      <c r="AW460" s="12" t="s">
        <v>35</v>
      </c>
      <c r="AX460" s="12" t="s">
        <v>73</v>
      </c>
      <c r="AY460" s="152" t="s">
        <v>180</v>
      </c>
    </row>
    <row r="461" spans="2:65" s="13" customFormat="1" ht="11.25">
      <c r="B461" s="157"/>
      <c r="D461" s="145" t="s">
        <v>193</v>
      </c>
      <c r="E461" s="158" t="s">
        <v>19</v>
      </c>
      <c r="F461" s="159" t="s">
        <v>2125</v>
      </c>
      <c r="H461" s="160">
        <v>76.239999999999995</v>
      </c>
      <c r="I461" s="161"/>
      <c r="L461" s="157"/>
      <c r="M461" s="162"/>
      <c r="T461" s="163"/>
      <c r="AT461" s="158" t="s">
        <v>193</v>
      </c>
      <c r="AU461" s="158" t="s">
        <v>83</v>
      </c>
      <c r="AV461" s="13" t="s">
        <v>83</v>
      </c>
      <c r="AW461" s="13" t="s">
        <v>35</v>
      </c>
      <c r="AX461" s="13" t="s">
        <v>81</v>
      </c>
      <c r="AY461" s="158" t="s">
        <v>180</v>
      </c>
    </row>
    <row r="462" spans="2:65" s="1" customFormat="1" ht="24.2" customHeight="1">
      <c r="B462" s="33"/>
      <c r="C462" s="171" t="s">
        <v>697</v>
      </c>
      <c r="D462" s="171" t="s">
        <v>353</v>
      </c>
      <c r="E462" s="172" t="s">
        <v>2047</v>
      </c>
      <c r="F462" s="173" t="s">
        <v>2048</v>
      </c>
      <c r="G462" s="174" t="s">
        <v>257</v>
      </c>
      <c r="H462" s="175">
        <v>80.052000000000007</v>
      </c>
      <c r="I462" s="176"/>
      <c r="J462" s="177">
        <f>ROUND(I462*H462,2)</f>
        <v>0</v>
      </c>
      <c r="K462" s="173" t="s">
        <v>186</v>
      </c>
      <c r="L462" s="178"/>
      <c r="M462" s="179" t="s">
        <v>19</v>
      </c>
      <c r="N462" s="180" t="s">
        <v>44</v>
      </c>
      <c r="P462" s="141">
        <f>O462*H462</f>
        <v>0</v>
      </c>
      <c r="Q462" s="141">
        <v>2.5000000000000001E-2</v>
      </c>
      <c r="R462" s="141">
        <f>Q462*H462</f>
        <v>2.0013000000000001</v>
      </c>
      <c r="S462" s="141">
        <v>0</v>
      </c>
      <c r="T462" s="142">
        <f>S462*H462</f>
        <v>0</v>
      </c>
      <c r="AR462" s="143" t="s">
        <v>238</v>
      </c>
      <c r="AT462" s="143" t="s">
        <v>353</v>
      </c>
      <c r="AU462" s="143" t="s">
        <v>83</v>
      </c>
      <c r="AY462" s="18" t="s">
        <v>180</v>
      </c>
      <c r="BE462" s="144">
        <f>IF(N462="základní",J462,0)</f>
        <v>0</v>
      </c>
      <c r="BF462" s="144">
        <f>IF(N462="snížená",J462,0)</f>
        <v>0</v>
      </c>
      <c r="BG462" s="144">
        <f>IF(N462="zákl. přenesená",J462,0)</f>
        <v>0</v>
      </c>
      <c r="BH462" s="144">
        <f>IF(N462="sníž. přenesená",J462,0)</f>
        <v>0</v>
      </c>
      <c r="BI462" s="144">
        <f>IF(N462="nulová",J462,0)</f>
        <v>0</v>
      </c>
      <c r="BJ462" s="18" t="s">
        <v>81</v>
      </c>
      <c r="BK462" s="144">
        <f>ROUND(I462*H462,2)</f>
        <v>0</v>
      </c>
      <c r="BL462" s="18" t="s">
        <v>187</v>
      </c>
      <c r="BM462" s="143" t="s">
        <v>2126</v>
      </c>
    </row>
    <row r="463" spans="2:65" s="1" customFormat="1" ht="19.5">
      <c r="B463" s="33"/>
      <c r="D463" s="145" t="s">
        <v>189</v>
      </c>
      <c r="F463" s="146" t="s">
        <v>2048</v>
      </c>
      <c r="I463" s="147"/>
      <c r="L463" s="33"/>
      <c r="M463" s="148"/>
      <c r="T463" s="54"/>
      <c r="AT463" s="18" t="s">
        <v>189</v>
      </c>
      <c r="AU463" s="18" t="s">
        <v>83</v>
      </c>
    </row>
    <row r="464" spans="2:65" s="13" customFormat="1" ht="11.25">
      <c r="B464" s="157"/>
      <c r="D464" s="145" t="s">
        <v>193</v>
      </c>
      <c r="F464" s="159" t="s">
        <v>2127</v>
      </c>
      <c r="H464" s="160">
        <v>80.052000000000007</v>
      </c>
      <c r="I464" s="161"/>
      <c r="L464" s="157"/>
      <c r="M464" s="162"/>
      <c r="T464" s="163"/>
      <c r="AT464" s="158" t="s">
        <v>193</v>
      </c>
      <c r="AU464" s="158" t="s">
        <v>83</v>
      </c>
      <c r="AV464" s="13" t="s">
        <v>83</v>
      </c>
      <c r="AW464" s="13" t="s">
        <v>4</v>
      </c>
      <c r="AX464" s="13" t="s">
        <v>81</v>
      </c>
      <c r="AY464" s="158" t="s">
        <v>180</v>
      </c>
    </row>
    <row r="465" spans="2:65" s="1" customFormat="1" ht="24.2" customHeight="1">
      <c r="B465" s="33"/>
      <c r="C465" s="132" t="s">
        <v>703</v>
      </c>
      <c r="D465" s="132" t="s">
        <v>182</v>
      </c>
      <c r="E465" s="133" t="s">
        <v>2128</v>
      </c>
      <c r="F465" s="134" t="s">
        <v>2129</v>
      </c>
      <c r="G465" s="135" t="s">
        <v>257</v>
      </c>
      <c r="H465" s="136">
        <v>570.55399999999997</v>
      </c>
      <c r="I465" s="137"/>
      <c r="J465" s="138">
        <f>ROUND(I465*H465,2)</f>
        <v>0</v>
      </c>
      <c r="K465" s="134" t="s">
        <v>186</v>
      </c>
      <c r="L465" s="33"/>
      <c r="M465" s="139" t="s">
        <v>19</v>
      </c>
      <c r="N465" s="140" t="s">
        <v>44</v>
      </c>
      <c r="P465" s="141">
        <f>O465*H465</f>
        <v>0</v>
      </c>
      <c r="Q465" s="141">
        <v>1.166E-2</v>
      </c>
      <c r="R465" s="141">
        <f>Q465*H465</f>
        <v>6.6526596399999995</v>
      </c>
      <c r="S465" s="141">
        <v>0</v>
      </c>
      <c r="T465" s="142">
        <f>S465*H465</f>
        <v>0</v>
      </c>
      <c r="AR465" s="143" t="s">
        <v>187</v>
      </c>
      <c r="AT465" s="143" t="s">
        <v>182</v>
      </c>
      <c r="AU465" s="143" t="s">
        <v>83</v>
      </c>
      <c r="AY465" s="18" t="s">
        <v>180</v>
      </c>
      <c r="BE465" s="144">
        <f>IF(N465="základní",J465,0)</f>
        <v>0</v>
      </c>
      <c r="BF465" s="144">
        <f>IF(N465="snížená",J465,0)</f>
        <v>0</v>
      </c>
      <c r="BG465" s="144">
        <f>IF(N465="zákl. přenesená",J465,0)</f>
        <v>0</v>
      </c>
      <c r="BH465" s="144">
        <f>IF(N465="sníž. přenesená",J465,0)</f>
        <v>0</v>
      </c>
      <c r="BI465" s="144">
        <f>IF(N465="nulová",J465,0)</f>
        <v>0</v>
      </c>
      <c r="BJ465" s="18" t="s">
        <v>81</v>
      </c>
      <c r="BK465" s="144">
        <f>ROUND(I465*H465,2)</f>
        <v>0</v>
      </c>
      <c r="BL465" s="18" t="s">
        <v>187</v>
      </c>
      <c r="BM465" s="143" t="s">
        <v>2130</v>
      </c>
    </row>
    <row r="466" spans="2:65" s="1" customFormat="1" ht="19.5">
      <c r="B466" s="33"/>
      <c r="D466" s="145" t="s">
        <v>189</v>
      </c>
      <c r="F466" s="146" t="s">
        <v>2131</v>
      </c>
      <c r="I466" s="147"/>
      <c r="L466" s="33"/>
      <c r="M466" s="148"/>
      <c r="T466" s="54"/>
      <c r="AT466" s="18" t="s">
        <v>189</v>
      </c>
      <c r="AU466" s="18" t="s">
        <v>83</v>
      </c>
    </row>
    <row r="467" spans="2:65" s="1" customFormat="1" ht="11.25">
      <c r="B467" s="33"/>
      <c r="D467" s="149" t="s">
        <v>191</v>
      </c>
      <c r="F467" s="150" t="s">
        <v>2132</v>
      </c>
      <c r="I467" s="147"/>
      <c r="L467" s="33"/>
      <c r="M467" s="148"/>
      <c r="T467" s="54"/>
      <c r="AT467" s="18" t="s">
        <v>191</v>
      </c>
      <c r="AU467" s="18" t="s">
        <v>83</v>
      </c>
    </row>
    <row r="468" spans="2:65" s="12" customFormat="1" ht="11.25">
      <c r="B468" s="151"/>
      <c r="D468" s="145" t="s">
        <v>193</v>
      </c>
      <c r="E468" s="152" t="s">
        <v>19</v>
      </c>
      <c r="F468" s="153" t="s">
        <v>2133</v>
      </c>
      <c r="H468" s="152" t="s">
        <v>19</v>
      </c>
      <c r="I468" s="154"/>
      <c r="L468" s="151"/>
      <c r="M468" s="155"/>
      <c r="T468" s="156"/>
      <c r="AT468" s="152" t="s">
        <v>193</v>
      </c>
      <c r="AU468" s="152" t="s">
        <v>83</v>
      </c>
      <c r="AV468" s="12" t="s">
        <v>81</v>
      </c>
      <c r="AW468" s="12" t="s">
        <v>35</v>
      </c>
      <c r="AX468" s="12" t="s">
        <v>73</v>
      </c>
      <c r="AY468" s="152" t="s">
        <v>180</v>
      </c>
    </row>
    <row r="469" spans="2:65" s="13" customFormat="1" ht="11.25">
      <c r="B469" s="157"/>
      <c r="D469" s="145" t="s">
        <v>193</v>
      </c>
      <c r="E469" s="158" t="s">
        <v>19</v>
      </c>
      <c r="F469" s="159" t="s">
        <v>2134</v>
      </c>
      <c r="H469" s="160">
        <v>570.55399999999997</v>
      </c>
      <c r="I469" s="161"/>
      <c r="L469" s="157"/>
      <c r="M469" s="162"/>
      <c r="T469" s="163"/>
      <c r="AT469" s="158" t="s">
        <v>193</v>
      </c>
      <c r="AU469" s="158" t="s">
        <v>83</v>
      </c>
      <c r="AV469" s="13" t="s">
        <v>83</v>
      </c>
      <c r="AW469" s="13" t="s">
        <v>35</v>
      </c>
      <c r="AX469" s="13" t="s">
        <v>81</v>
      </c>
      <c r="AY469" s="158" t="s">
        <v>180</v>
      </c>
    </row>
    <row r="470" spans="2:65" s="1" customFormat="1" ht="24.2" customHeight="1">
      <c r="B470" s="33"/>
      <c r="C470" s="132" t="s">
        <v>709</v>
      </c>
      <c r="D470" s="132" t="s">
        <v>182</v>
      </c>
      <c r="E470" s="133" t="s">
        <v>2135</v>
      </c>
      <c r="F470" s="134" t="s">
        <v>2136</v>
      </c>
      <c r="G470" s="135" t="s">
        <v>257</v>
      </c>
      <c r="H470" s="136">
        <v>21.58</v>
      </c>
      <c r="I470" s="137"/>
      <c r="J470" s="138">
        <f>ROUND(I470*H470,2)</f>
        <v>0</v>
      </c>
      <c r="K470" s="134" t="s">
        <v>186</v>
      </c>
      <c r="L470" s="33"/>
      <c r="M470" s="139" t="s">
        <v>19</v>
      </c>
      <c r="N470" s="140" t="s">
        <v>44</v>
      </c>
      <c r="P470" s="141">
        <f>O470*H470</f>
        <v>0</v>
      </c>
      <c r="Q470" s="141">
        <v>3.8E-3</v>
      </c>
      <c r="R470" s="141">
        <f>Q470*H470</f>
        <v>8.2003999999999994E-2</v>
      </c>
      <c r="S470" s="141">
        <v>0</v>
      </c>
      <c r="T470" s="142">
        <f>S470*H470</f>
        <v>0</v>
      </c>
      <c r="AR470" s="143" t="s">
        <v>187</v>
      </c>
      <c r="AT470" s="143" t="s">
        <v>182</v>
      </c>
      <c r="AU470" s="143" t="s">
        <v>83</v>
      </c>
      <c r="AY470" s="18" t="s">
        <v>180</v>
      </c>
      <c r="BE470" s="144">
        <f>IF(N470="základní",J470,0)</f>
        <v>0</v>
      </c>
      <c r="BF470" s="144">
        <f>IF(N470="snížená",J470,0)</f>
        <v>0</v>
      </c>
      <c r="BG470" s="144">
        <f>IF(N470="zákl. přenesená",J470,0)</f>
        <v>0</v>
      </c>
      <c r="BH470" s="144">
        <f>IF(N470="sníž. přenesená",J470,0)</f>
        <v>0</v>
      </c>
      <c r="BI470" s="144">
        <f>IF(N470="nulová",J470,0)</f>
        <v>0</v>
      </c>
      <c r="BJ470" s="18" t="s">
        <v>81</v>
      </c>
      <c r="BK470" s="144">
        <f>ROUND(I470*H470,2)</f>
        <v>0</v>
      </c>
      <c r="BL470" s="18" t="s">
        <v>187</v>
      </c>
      <c r="BM470" s="143" t="s">
        <v>2137</v>
      </c>
    </row>
    <row r="471" spans="2:65" s="1" customFormat="1" ht="19.5">
      <c r="B471" s="33"/>
      <c r="D471" s="145" t="s">
        <v>189</v>
      </c>
      <c r="F471" s="146" t="s">
        <v>2138</v>
      </c>
      <c r="I471" s="147"/>
      <c r="L471" s="33"/>
      <c r="M471" s="148"/>
      <c r="T471" s="54"/>
      <c r="AT471" s="18" t="s">
        <v>189</v>
      </c>
      <c r="AU471" s="18" t="s">
        <v>83</v>
      </c>
    </row>
    <row r="472" spans="2:65" s="1" customFormat="1" ht="11.25">
      <c r="B472" s="33"/>
      <c r="D472" s="149" t="s">
        <v>191</v>
      </c>
      <c r="F472" s="150" t="s">
        <v>2139</v>
      </c>
      <c r="I472" s="147"/>
      <c r="L472" s="33"/>
      <c r="M472" s="148"/>
      <c r="T472" s="54"/>
      <c r="AT472" s="18" t="s">
        <v>191</v>
      </c>
      <c r="AU472" s="18" t="s">
        <v>83</v>
      </c>
    </row>
    <row r="473" spans="2:65" s="12" customFormat="1" ht="11.25">
      <c r="B473" s="151"/>
      <c r="D473" s="145" t="s">
        <v>193</v>
      </c>
      <c r="E473" s="152" t="s">
        <v>19</v>
      </c>
      <c r="F473" s="153" t="s">
        <v>2140</v>
      </c>
      <c r="H473" s="152" t="s">
        <v>19</v>
      </c>
      <c r="I473" s="154"/>
      <c r="L473" s="151"/>
      <c r="M473" s="155"/>
      <c r="T473" s="156"/>
      <c r="AT473" s="152" t="s">
        <v>193</v>
      </c>
      <c r="AU473" s="152" t="s">
        <v>83</v>
      </c>
      <c r="AV473" s="12" t="s">
        <v>81</v>
      </c>
      <c r="AW473" s="12" t="s">
        <v>35</v>
      </c>
      <c r="AX473" s="12" t="s">
        <v>73</v>
      </c>
      <c r="AY473" s="152" t="s">
        <v>180</v>
      </c>
    </row>
    <row r="474" spans="2:65" s="13" customFormat="1" ht="11.25">
      <c r="B474" s="157"/>
      <c r="D474" s="145" t="s">
        <v>193</v>
      </c>
      <c r="E474" s="158" t="s">
        <v>19</v>
      </c>
      <c r="F474" s="159" t="s">
        <v>2090</v>
      </c>
      <c r="H474" s="160">
        <v>21.58</v>
      </c>
      <c r="I474" s="161"/>
      <c r="L474" s="157"/>
      <c r="M474" s="162"/>
      <c r="T474" s="163"/>
      <c r="AT474" s="158" t="s">
        <v>193</v>
      </c>
      <c r="AU474" s="158" t="s">
        <v>83</v>
      </c>
      <c r="AV474" s="13" t="s">
        <v>83</v>
      </c>
      <c r="AW474" s="13" t="s">
        <v>35</v>
      </c>
      <c r="AX474" s="13" t="s">
        <v>81</v>
      </c>
      <c r="AY474" s="158" t="s">
        <v>180</v>
      </c>
    </row>
    <row r="475" spans="2:65" s="1" customFormat="1" ht="24.2" customHeight="1">
      <c r="B475" s="33"/>
      <c r="C475" s="132" t="s">
        <v>714</v>
      </c>
      <c r="D475" s="132" t="s">
        <v>182</v>
      </c>
      <c r="E475" s="133" t="s">
        <v>2141</v>
      </c>
      <c r="F475" s="134" t="s">
        <v>2142</v>
      </c>
      <c r="G475" s="135" t="s">
        <v>257</v>
      </c>
      <c r="H475" s="136">
        <v>475.11399999999998</v>
      </c>
      <c r="I475" s="137"/>
      <c r="J475" s="138">
        <f>ROUND(I475*H475,2)</f>
        <v>0</v>
      </c>
      <c r="K475" s="134" t="s">
        <v>186</v>
      </c>
      <c r="L475" s="33"/>
      <c r="M475" s="139" t="s">
        <v>19</v>
      </c>
      <c r="N475" s="140" t="s">
        <v>44</v>
      </c>
      <c r="P475" s="141">
        <f>O475*H475</f>
        <v>0</v>
      </c>
      <c r="Q475" s="141">
        <v>2.7000000000000001E-3</v>
      </c>
      <c r="R475" s="141">
        <f>Q475*H475</f>
        <v>1.2828078000000001</v>
      </c>
      <c r="S475" s="141">
        <v>0</v>
      </c>
      <c r="T475" s="142">
        <f>S475*H475</f>
        <v>0</v>
      </c>
      <c r="AR475" s="143" t="s">
        <v>187</v>
      </c>
      <c r="AT475" s="143" t="s">
        <v>182</v>
      </c>
      <c r="AU475" s="143" t="s">
        <v>83</v>
      </c>
      <c r="AY475" s="18" t="s">
        <v>180</v>
      </c>
      <c r="BE475" s="144">
        <f>IF(N475="základní",J475,0)</f>
        <v>0</v>
      </c>
      <c r="BF475" s="144">
        <f>IF(N475="snížená",J475,0)</f>
        <v>0</v>
      </c>
      <c r="BG475" s="144">
        <f>IF(N475="zákl. přenesená",J475,0)</f>
        <v>0</v>
      </c>
      <c r="BH475" s="144">
        <f>IF(N475="sníž. přenesená",J475,0)</f>
        <v>0</v>
      </c>
      <c r="BI475" s="144">
        <f>IF(N475="nulová",J475,0)</f>
        <v>0</v>
      </c>
      <c r="BJ475" s="18" t="s">
        <v>81</v>
      </c>
      <c r="BK475" s="144">
        <f>ROUND(I475*H475,2)</f>
        <v>0</v>
      </c>
      <c r="BL475" s="18" t="s">
        <v>187</v>
      </c>
      <c r="BM475" s="143" t="s">
        <v>2143</v>
      </c>
    </row>
    <row r="476" spans="2:65" s="1" customFormat="1" ht="19.5">
      <c r="B476" s="33"/>
      <c r="D476" s="145" t="s">
        <v>189</v>
      </c>
      <c r="F476" s="146" t="s">
        <v>2144</v>
      </c>
      <c r="I476" s="147"/>
      <c r="L476" s="33"/>
      <c r="M476" s="148"/>
      <c r="T476" s="54"/>
      <c r="AT476" s="18" t="s">
        <v>189</v>
      </c>
      <c r="AU476" s="18" t="s">
        <v>83</v>
      </c>
    </row>
    <row r="477" spans="2:65" s="1" customFormat="1" ht="11.25">
      <c r="B477" s="33"/>
      <c r="D477" s="149" t="s">
        <v>191</v>
      </c>
      <c r="F477" s="150" t="s">
        <v>2145</v>
      </c>
      <c r="I477" s="147"/>
      <c r="L477" s="33"/>
      <c r="M477" s="148"/>
      <c r="T477" s="54"/>
      <c r="AT477" s="18" t="s">
        <v>191</v>
      </c>
      <c r="AU477" s="18" t="s">
        <v>83</v>
      </c>
    </row>
    <row r="478" spans="2:65" s="12" customFormat="1" ht="11.25">
      <c r="B478" s="151"/>
      <c r="D478" s="145" t="s">
        <v>193</v>
      </c>
      <c r="E478" s="152" t="s">
        <v>19</v>
      </c>
      <c r="F478" s="153" t="s">
        <v>2146</v>
      </c>
      <c r="H478" s="152" t="s">
        <v>19</v>
      </c>
      <c r="I478" s="154"/>
      <c r="L478" s="151"/>
      <c r="M478" s="155"/>
      <c r="T478" s="156"/>
      <c r="AT478" s="152" t="s">
        <v>193</v>
      </c>
      <c r="AU478" s="152" t="s">
        <v>83</v>
      </c>
      <c r="AV478" s="12" t="s">
        <v>81</v>
      </c>
      <c r="AW478" s="12" t="s">
        <v>35</v>
      </c>
      <c r="AX478" s="12" t="s">
        <v>73</v>
      </c>
      <c r="AY478" s="152" t="s">
        <v>180</v>
      </c>
    </row>
    <row r="479" spans="2:65" s="13" customFormat="1" ht="11.25">
      <c r="B479" s="157"/>
      <c r="D479" s="145" t="s">
        <v>193</v>
      </c>
      <c r="E479" s="158" t="s">
        <v>19</v>
      </c>
      <c r="F479" s="159" t="s">
        <v>2083</v>
      </c>
      <c r="H479" s="160">
        <v>530.95399999999995</v>
      </c>
      <c r="I479" s="161"/>
      <c r="L479" s="157"/>
      <c r="M479" s="162"/>
      <c r="T479" s="163"/>
      <c r="AT479" s="158" t="s">
        <v>193</v>
      </c>
      <c r="AU479" s="158" t="s">
        <v>83</v>
      </c>
      <c r="AV479" s="13" t="s">
        <v>83</v>
      </c>
      <c r="AW479" s="13" t="s">
        <v>35</v>
      </c>
      <c r="AX479" s="13" t="s">
        <v>73</v>
      </c>
      <c r="AY479" s="158" t="s">
        <v>180</v>
      </c>
    </row>
    <row r="480" spans="2:65" s="12" customFormat="1" ht="11.25">
      <c r="B480" s="151"/>
      <c r="D480" s="145" t="s">
        <v>193</v>
      </c>
      <c r="E480" s="152" t="s">
        <v>19</v>
      </c>
      <c r="F480" s="153" t="s">
        <v>2147</v>
      </c>
      <c r="H480" s="152" t="s">
        <v>19</v>
      </c>
      <c r="I480" s="154"/>
      <c r="L480" s="151"/>
      <c r="M480" s="155"/>
      <c r="T480" s="156"/>
      <c r="AT480" s="152" t="s">
        <v>193</v>
      </c>
      <c r="AU480" s="152" t="s">
        <v>83</v>
      </c>
      <c r="AV480" s="12" t="s">
        <v>81</v>
      </c>
      <c r="AW480" s="12" t="s">
        <v>35</v>
      </c>
      <c r="AX480" s="12" t="s">
        <v>73</v>
      </c>
      <c r="AY480" s="152" t="s">
        <v>180</v>
      </c>
    </row>
    <row r="481" spans="2:65" s="13" customFormat="1" ht="11.25">
      <c r="B481" s="157"/>
      <c r="D481" s="145" t="s">
        <v>193</v>
      </c>
      <c r="E481" s="158" t="s">
        <v>19</v>
      </c>
      <c r="F481" s="159" t="s">
        <v>2148</v>
      </c>
      <c r="H481" s="160">
        <v>-55.84</v>
      </c>
      <c r="I481" s="161"/>
      <c r="L481" s="157"/>
      <c r="M481" s="162"/>
      <c r="T481" s="163"/>
      <c r="AT481" s="158" t="s">
        <v>193</v>
      </c>
      <c r="AU481" s="158" t="s">
        <v>83</v>
      </c>
      <c r="AV481" s="13" t="s">
        <v>83</v>
      </c>
      <c r="AW481" s="13" t="s">
        <v>35</v>
      </c>
      <c r="AX481" s="13" t="s">
        <v>73</v>
      </c>
      <c r="AY481" s="158" t="s">
        <v>180</v>
      </c>
    </row>
    <row r="482" spans="2:65" s="14" customFormat="1" ht="11.25">
      <c r="B482" s="164"/>
      <c r="D482" s="145" t="s">
        <v>193</v>
      </c>
      <c r="E482" s="165" t="s">
        <v>19</v>
      </c>
      <c r="F482" s="166" t="s">
        <v>264</v>
      </c>
      <c r="H482" s="167">
        <v>475.11399999999998</v>
      </c>
      <c r="I482" s="168"/>
      <c r="L482" s="164"/>
      <c r="M482" s="169"/>
      <c r="T482" s="170"/>
      <c r="AT482" s="165" t="s">
        <v>193</v>
      </c>
      <c r="AU482" s="165" t="s">
        <v>83</v>
      </c>
      <c r="AV482" s="14" t="s">
        <v>187</v>
      </c>
      <c r="AW482" s="14" t="s">
        <v>35</v>
      </c>
      <c r="AX482" s="14" t="s">
        <v>81</v>
      </c>
      <c r="AY482" s="165" t="s">
        <v>180</v>
      </c>
    </row>
    <row r="483" spans="2:65" s="1" customFormat="1" ht="24.2" customHeight="1">
      <c r="B483" s="33"/>
      <c r="C483" s="132" t="s">
        <v>720</v>
      </c>
      <c r="D483" s="132" t="s">
        <v>182</v>
      </c>
      <c r="E483" s="133" t="s">
        <v>2149</v>
      </c>
      <c r="F483" s="134" t="s">
        <v>2150</v>
      </c>
      <c r="G483" s="135" t="s">
        <v>257</v>
      </c>
      <c r="H483" s="136">
        <v>11.2</v>
      </c>
      <c r="I483" s="137"/>
      <c r="J483" s="138">
        <f>ROUND(I483*H483,2)</f>
        <v>0</v>
      </c>
      <c r="K483" s="134" t="s">
        <v>186</v>
      </c>
      <c r="L483" s="33"/>
      <c r="M483" s="139" t="s">
        <v>19</v>
      </c>
      <c r="N483" s="140" t="s">
        <v>44</v>
      </c>
      <c r="P483" s="141">
        <f>O483*H483</f>
        <v>0</v>
      </c>
      <c r="Q483" s="141">
        <v>7.3499999999999998E-3</v>
      </c>
      <c r="R483" s="141">
        <f>Q483*H483</f>
        <v>8.231999999999999E-2</v>
      </c>
      <c r="S483" s="141">
        <v>0</v>
      </c>
      <c r="T483" s="142">
        <f>S483*H483</f>
        <v>0</v>
      </c>
      <c r="AR483" s="143" t="s">
        <v>187</v>
      </c>
      <c r="AT483" s="143" t="s">
        <v>182</v>
      </c>
      <c r="AU483" s="143" t="s">
        <v>83</v>
      </c>
      <c r="AY483" s="18" t="s">
        <v>180</v>
      </c>
      <c r="BE483" s="144">
        <f>IF(N483="základní",J483,0)</f>
        <v>0</v>
      </c>
      <c r="BF483" s="144">
        <f>IF(N483="snížená",J483,0)</f>
        <v>0</v>
      </c>
      <c r="BG483" s="144">
        <f>IF(N483="zákl. přenesená",J483,0)</f>
        <v>0</v>
      </c>
      <c r="BH483" s="144">
        <f>IF(N483="sníž. přenesená",J483,0)</f>
        <v>0</v>
      </c>
      <c r="BI483" s="144">
        <f>IF(N483="nulová",J483,0)</f>
        <v>0</v>
      </c>
      <c r="BJ483" s="18" t="s">
        <v>81</v>
      </c>
      <c r="BK483" s="144">
        <f>ROUND(I483*H483,2)</f>
        <v>0</v>
      </c>
      <c r="BL483" s="18" t="s">
        <v>187</v>
      </c>
      <c r="BM483" s="143" t="s">
        <v>2151</v>
      </c>
    </row>
    <row r="484" spans="2:65" s="1" customFormat="1" ht="19.5">
      <c r="B484" s="33"/>
      <c r="D484" s="145" t="s">
        <v>189</v>
      </c>
      <c r="F484" s="146" t="s">
        <v>2152</v>
      </c>
      <c r="I484" s="147"/>
      <c r="L484" s="33"/>
      <c r="M484" s="148"/>
      <c r="T484" s="54"/>
      <c r="AT484" s="18" t="s">
        <v>189</v>
      </c>
      <c r="AU484" s="18" t="s">
        <v>83</v>
      </c>
    </row>
    <row r="485" spans="2:65" s="1" customFormat="1" ht="11.25">
      <c r="B485" s="33"/>
      <c r="D485" s="149" t="s">
        <v>191</v>
      </c>
      <c r="F485" s="150" t="s">
        <v>2153</v>
      </c>
      <c r="I485" s="147"/>
      <c r="L485" s="33"/>
      <c r="M485" s="148"/>
      <c r="T485" s="54"/>
      <c r="AT485" s="18" t="s">
        <v>191</v>
      </c>
      <c r="AU485" s="18" t="s">
        <v>83</v>
      </c>
    </row>
    <row r="486" spans="2:65" s="12" customFormat="1" ht="22.5">
      <c r="B486" s="151"/>
      <c r="D486" s="145" t="s">
        <v>193</v>
      </c>
      <c r="E486" s="152" t="s">
        <v>19</v>
      </c>
      <c r="F486" s="153" t="s">
        <v>2067</v>
      </c>
      <c r="H486" s="152" t="s">
        <v>19</v>
      </c>
      <c r="I486" s="154"/>
      <c r="L486" s="151"/>
      <c r="M486" s="155"/>
      <c r="T486" s="156"/>
      <c r="AT486" s="152" t="s">
        <v>193</v>
      </c>
      <c r="AU486" s="152" t="s">
        <v>83</v>
      </c>
      <c r="AV486" s="12" t="s">
        <v>81</v>
      </c>
      <c r="AW486" s="12" t="s">
        <v>35</v>
      </c>
      <c r="AX486" s="12" t="s">
        <v>73</v>
      </c>
      <c r="AY486" s="152" t="s">
        <v>180</v>
      </c>
    </row>
    <row r="487" spans="2:65" s="13" customFormat="1" ht="11.25">
      <c r="B487" s="157"/>
      <c r="D487" s="145" t="s">
        <v>193</v>
      </c>
      <c r="E487" s="158" t="s">
        <v>19</v>
      </c>
      <c r="F487" s="159" t="s">
        <v>2154</v>
      </c>
      <c r="H487" s="160">
        <v>11.2</v>
      </c>
      <c r="I487" s="161"/>
      <c r="L487" s="157"/>
      <c r="M487" s="162"/>
      <c r="T487" s="163"/>
      <c r="AT487" s="158" t="s">
        <v>193</v>
      </c>
      <c r="AU487" s="158" t="s">
        <v>83</v>
      </c>
      <c r="AV487" s="13" t="s">
        <v>83</v>
      </c>
      <c r="AW487" s="13" t="s">
        <v>35</v>
      </c>
      <c r="AX487" s="13" t="s">
        <v>81</v>
      </c>
      <c r="AY487" s="158" t="s">
        <v>180</v>
      </c>
    </row>
    <row r="488" spans="2:65" s="1" customFormat="1" ht="24.2" customHeight="1">
      <c r="B488" s="33"/>
      <c r="C488" s="132" t="s">
        <v>727</v>
      </c>
      <c r="D488" s="132" t="s">
        <v>182</v>
      </c>
      <c r="E488" s="133" t="s">
        <v>2155</v>
      </c>
      <c r="F488" s="134" t="s">
        <v>2156</v>
      </c>
      <c r="G488" s="135" t="s">
        <v>257</v>
      </c>
      <c r="H488" s="136">
        <v>11.2</v>
      </c>
      <c r="I488" s="137"/>
      <c r="J488" s="138">
        <f>ROUND(I488*H488,2)</f>
        <v>0</v>
      </c>
      <c r="K488" s="134" t="s">
        <v>186</v>
      </c>
      <c r="L488" s="33"/>
      <c r="M488" s="139" t="s">
        <v>19</v>
      </c>
      <c r="N488" s="140" t="s">
        <v>44</v>
      </c>
      <c r="P488" s="141">
        <f>O488*H488</f>
        <v>0</v>
      </c>
      <c r="Q488" s="141">
        <v>2.0000000000000001E-4</v>
      </c>
      <c r="R488" s="141">
        <f>Q488*H488</f>
        <v>2.2399999999999998E-3</v>
      </c>
      <c r="S488" s="141">
        <v>0</v>
      </c>
      <c r="T488" s="142">
        <f>S488*H488</f>
        <v>0</v>
      </c>
      <c r="AR488" s="143" t="s">
        <v>187</v>
      </c>
      <c r="AT488" s="143" t="s">
        <v>182</v>
      </c>
      <c r="AU488" s="143" t="s">
        <v>83</v>
      </c>
      <c r="AY488" s="18" t="s">
        <v>180</v>
      </c>
      <c r="BE488" s="144">
        <f>IF(N488="základní",J488,0)</f>
        <v>0</v>
      </c>
      <c r="BF488" s="144">
        <f>IF(N488="snížená",J488,0)</f>
        <v>0</v>
      </c>
      <c r="BG488" s="144">
        <f>IF(N488="zákl. přenesená",J488,0)</f>
        <v>0</v>
      </c>
      <c r="BH488" s="144">
        <f>IF(N488="sníž. přenesená",J488,0)</f>
        <v>0</v>
      </c>
      <c r="BI488" s="144">
        <f>IF(N488="nulová",J488,0)</f>
        <v>0</v>
      </c>
      <c r="BJ488" s="18" t="s">
        <v>81</v>
      </c>
      <c r="BK488" s="144">
        <f>ROUND(I488*H488,2)</f>
        <v>0</v>
      </c>
      <c r="BL488" s="18" t="s">
        <v>187</v>
      </c>
      <c r="BM488" s="143" t="s">
        <v>2157</v>
      </c>
    </row>
    <row r="489" spans="2:65" s="1" customFormat="1" ht="19.5">
      <c r="B489" s="33"/>
      <c r="D489" s="145" t="s">
        <v>189</v>
      </c>
      <c r="F489" s="146" t="s">
        <v>2158</v>
      </c>
      <c r="I489" s="147"/>
      <c r="L489" s="33"/>
      <c r="M489" s="148"/>
      <c r="T489" s="54"/>
      <c r="AT489" s="18" t="s">
        <v>189</v>
      </c>
      <c r="AU489" s="18" t="s">
        <v>83</v>
      </c>
    </row>
    <row r="490" spans="2:65" s="1" customFormat="1" ht="11.25">
      <c r="B490" s="33"/>
      <c r="D490" s="149" t="s">
        <v>191</v>
      </c>
      <c r="F490" s="150" t="s">
        <v>2159</v>
      </c>
      <c r="I490" s="147"/>
      <c r="L490" s="33"/>
      <c r="M490" s="148"/>
      <c r="T490" s="54"/>
      <c r="AT490" s="18" t="s">
        <v>191</v>
      </c>
      <c r="AU490" s="18" t="s">
        <v>83</v>
      </c>
    </row>
    <row r="491" spans="2:65" s="12" customFormat="1" ht="11.25">
      <c r="B491" s="151"/>
      <c r="D491" s="145" t="s">
        <v>193</v>
      </c>
      <c r="E491" s="152" t="s">
        <v>19</v>
      </c>
      <c r="F491" s="153" t="s">
        <v>2082</v>
      </c>
      <c r="H491" s="152" t="s">
        <v>19</v>
      </c>
      <c r="I491" s="154"/>
      <c r="L491" s="151"/>
      <c r="M491" s="155"/>
      <c r="T491" s="156"/>
      <c r="AT491" s="152" t="s">
        <v>193</v>
      </c>
      <c r="AU491" s="152" t="s">
        <v>83</v>
      </c>
      <c r="AV491" s="12" t="s">
        <v>81</v>
      </c>
      <c r="AW491" s="12" t="s">
        <v>35</v>
      </c>
      <c r="AX491" s="12" t="s">
        <v>73</v>
      </c>
      <c r="AY491" s="152" t="s">
        <v>180</v>
      </c>
    </row>
    <row r="492" spans="2:65" s="13" customFormat="1" ht="11.25">
      <c r="B492" s="157"/>
      <c r="D492" s="145" t="s">
        <v>193</v>
      </c>
      <c r="E492" s="158" t="s">
        <v>19</v>
      </c>
      <c r="F492" s="159" t="s">
        <v>2160</v>
      </c>
      <c r="H492" s="160">
        <v>11.2</v>
      </c>
      <c r="I492" s="161"/>
      <c r="L492" s="157"/>
      <c r="M492" s="162"/>
      <c r="T492" s="163"/>
      <c r="AT492" s="158" t="s">
        <v>193</v>
      </c>
      <c r="AU492" s="158" t="s">
        <v>83</v>
      </c>
      <c r="AV492" s="13" t="s">
        <v>83</v>
      </c>
      <c r="AW492" s="13" t="s">
        <v>35</v>
      </c>
      <c r="AX492" s="13" t="s">
        <v>81</v>
      </c>
      <c r="AY492" s="158" t="s">
        <v>180</v>
      </c>
    </row>
    <row r="493" spans="2:65" s="1" customFormat="1" ht="16.5" customHeight="1">
      <c r="B493" s="33"/>
      <c r="C493" s="132" t="s">
        <v>735</v>
      </c>
      <c r="D493" s="132" t="s">
        <v>182</v>
      </c>
      <c r="E493" s="133" t="s">
        <v>2161</v>
      </c>
      <c r="F493" s="134" t="s">
        <v>2162</v>
      </c>
      <c r="G493" s="135" t="s">
        <v>257</v>
      </c>
      <c r="H493" s="136">
        <v>570.55399999999997</v>
      </c>
      <c r="I493" s="137"/>
      <c r="J493" s="138">
        <f>ROUND(I493*H493,2)</f>
        <v>0</v>
      </c>
      <c r="K493" s="134" t="s">
        <v>186</v>
      </c>
      <c r="L493" s="33"/>
      <c r="M493" s="139" t="s">
        <v>19</v>
      </c>
      <c r="N493" s="140" t="s">
        <v>44</v>
      </c>
      <c r="P493" s="141">
        <f>O493*H493</f>
        <v>0</v>
      </c>
      <c r="Q493" s="141">
        <v>0</v>
      </c>
      <c r="R493" s="141">
        <f>Q493*H493</f>
        <v>0</v>
      </c>
      <c r="S493" s="141">
        <v>0</v>
      </c>
      <c r="T493" s="142">
        <f>S493*H493</f>
        <v>0</v>
      </c>
      <c r="AR493" s="143" t="s">
        <v>187</v>
      </c>
      <c r="AT493" s="143" t="s">
        <v>182</v>
      </c>
      <c r="AU493" s="143" t="s">
        <v>83</v>
      </c>
      <c r="AY493" s="18" t="s">
        <v>180</v>
      </c>
      <c r="BE493" s="144">
        <f>IF(N493="základní",J493,0)</f>
        <v>0</v>
      </c>
      <c r="BF493" s="144">
        <f>IF(N493="snížená",J493,0)</f>
        <v>0</v>
      </c>
      <c r="BG493" s="144">
        <f>IF(N493="zákl. přenesená",J493,0)</f>
        <v>0</v>
      </c>
      <c r="BH493" s="144">
        <f>IF(N493="sníž. přenesená",J493,0)</f>
        <v>0</v>
      </c>
      <c r="BI493" s="144">
        <f>IF(N493="nulová",J493,0)</f>
        <v>0</v>
      </c>
      <c r="BJ493" s="18" t="s">
        <v>81</v>
      </c>
      <c r="BK493" s="144">
        <f>ROUND(I493*H493,2)</f>
        <v>0</v>
      </c>
      <c r="BL493" s="18" t="s">
        <v>187</v>
      </c>
      <c r="BM493" s="143" t="s">
        <v>2163</v>
      </c>
    </row>
    <row r="494" spans="2:65" s="1" customFormat="1" ht="11.25">
      <c r="B494" s="33"/>
      <c r="D494" s="145" t="s">
        <v>189</v>
      </c>
      <c r="F494" s="146" t="s">
        <v>2164</v>
      </c>
      <c r="I494" s="147"/>
      <c r="L494" s="33"/>
      <c r="M494" s="148"/>
      <c r="T494" s="54"/>
      <c r="AT494" s="18" t="s">
        <v>189</v>
      </c>
      <c r="AU494" s="18" t="s">
        <v>83</v>
      </c>
    </row>
    <row r="495" spans="2:65" s="1" customFormat="1" ht="11.25">
      <c r="B495" s="33"/>
      <c r="D495" s="149" t="s">
        <v>191</v>
      </c>
      <c r="F495" s="150" t="s">
        <v>2165</v>
      </c>
      <c r="I495" s="147"/>
      <c r="L495" s="33"/>
      <c r="M495" s="148"/>
      <c r="T495" s="54"/>
      <c r="AT495" s="18" t="s">
        <v>191</v>
      </c>
      <c r="AU495" s="18" t="s">
        <v>83</v>
      </c>
    </row>
    <row r="496" spans="2:65" s="12" customFormat="1" ht="11.25">
      <c r="B496" s="151"/>
      <c r="D496" s="145" t="s">
        <v>193</v>
      </c>
      <c r="E496" s="152" t="s">
        <v>19</v>
      </c>
      <c r="F496" s="153" t="s">
        <v>2166</v>
      </c>
      <c r="H496" s="152" t="s">
        <v>19</v>
      </c>
      <c r="I496" s="154"/>
      <c r="L496" s="151"/>
      <c r="M496" s="155"/>
      <c r="T496" s="156"/>
      <c r="AT496" s="152" t="s">
        <v>193</v>
      </c>
      <c r="AU496" s="152" t="s">
        <v>83</v>
      </c>
      <c r="AV496" s="12" t="s">
        <v>81</v>
      </c>
      <c r="AW496" s="12" t="s">
        <v>35</v>
      </c>
      <c r="AX496" s="12" t="s">
        <v>73</v>
      </c>
      <c r="AY496" s="152" t="s">
        <v>180</v>
      </c>
    </row>
    <row r="497" spans="2:65" s="13" customFormat="1" ht="11.25">
      <c r="B497" s="157"/>
      <c r="D497" s="145" t="s">
        <v>193</v>
      </c>
      <c r="E497" s="158" t="s">
        <v>19</v>
      </c>
      <c r="F497" s="159" t="s">
        <v>2134</v>
      </c>
      <c r="H497" s="160">
        <v>570.55399999999997</v>
      </c>
      <c r="I497" s="161"/>
      <c r="L497" s="157"/>
      <c r="M497" s="162"/>
      <c r="T497" s="163"/>
      <c r="AT497" s="158" t="s">
        <v>193</v>
      </c>
      <c r="AU497" s="158" t="s">
        <v>83</v>
      </c>
      <c r="AV497" s="13" t="s">
        <v>83</v>
      </c>
      <c r="AW497" s="13" t="s">
        <v>35</v>
      </c>
      <c r="AX497" s="13" t="s">
        <v>81</v>
      </c>
      <c r="AY497" s="158" t="s">
        <v>180</v>
      </c>
    </row>
    <row r="498" spans="2:65" s="11" customFormat="1" ht="22.9" customHeight="1">
      <c r="B498" s="120"/>
      <c r="D498" s="121" t="s">
        <v>72</v>
      </c>
      <c r="E498" s="130" t="s">
        <v>245</v>
      </c>
      <c r="F498" s="130" t="s">
        <v>357</v>
      </c>
      <c r="I498" s="123"/>
      <c r="J498" s="131">
        <f>BK498</f>
        <v>0</v>
      </c>
      <c r="L498" s="120"/>
      <c r="M498" s="125"/>
      <c r="P498" s="126">
        <f>SUM(P499:P595)</f>
        <v>0</v>
      </c>
      <c r="R498" s="126">
        <f>SUM(R499:R595)</f>
        <v>5.0296023400000003</v>
      </c>
      <c r="T498" s="127">
        <f>SUM(T499:T595)</f>
        <v>7.941008000000001</v>
      </c>
      <c r="AR498" s="121" t="s">
        <v>81</v>
      </c>
      <c r="AT498" s="128" t="s">
        <v>72</v>
      </c>
      <c r="AU498" s="128" t="s">
        <v>81</v>
      </c>
      <c r="AY498" s="121" t="s">
        <v>180</v>
      </c>
      <c r="BK498" s="129">
        <f>SUM(BK499:BK595)</f>
        <v>0</v>
      </c>
    </row>
    <row r="499" spans="2:65" s="1" customFormat="1" ht="33" customHeight="1">
      <c r="B499" s="33"/>
      <c r="C499" s="132" t="s">
        <v>741</v>
      </c>
      <c r="D499" s="132" t="s">
        <v>182</v>
      </c>
      <c r="E499" s="133" t="s">
        <v>2167</v>
      </c>
      <c r="F499" s="134" t="s">
        <v>2168</v>
      </c>
      <c r="G499" s="135" t="s">
        <v>338</v>
      </c>
      <c r="H499" s="136">
        <v>26.92</v>
      </c>
      <c r="I499" s="137"/>
      <c r="J499" s="138">
        <f>ROUND(I499*H499,2)</f>
        <v>0</v>
      </c>
      <c r="K499" s="134" t="s">
        <v>186</v>
      </c>
      <c r="L499" s="33"/>
      <c r="M499" s="139" t="s">
        <v>19</v>
      </c>
      <c r="N499" s="140" t="s">
        <v>44</v>
      </c>
      <c r="P499" s="141">
        <f>O499*H499</f>
        <v>0</v>
      </c>
      <c r="Q499" s="141">
        <v>0.1295</v>
      </c>
      <c r="R499" s="141">
        <f>Q499*H499</f>
        <v>3.4861400000000002</v>
      </c>
      <c r="S499" s="141">
        <v>0</v>
      </c>
      <c r="T499" s="142">
        <f>S499*H499</f>
        <v>0</v>
      </c>
      <c r="AR499" s="143" t="s">
        <v>187</v>
      </c>
      <c r="AT499" s="143" t="s">
        <v>182</v>
      </c>
      <c r="AU499" s="143" t="s">
        <v>83</v>
      </c>
      <c r="AY499" s="18" t="s">
        <v>180</v>
      </c>
      <c r="BE499" s="144">
        <f>IF(N499="základní",J499,0)</f>
        <v>0</v>
      </c>
      <c r="BF499" s="144">
        <f>IF(N499="snížená",J499,0)</f>
        <v>0</v>
      </c>
      <c r="BG499" s="144">
        <f>IF(N499="zákl. přenesená",J499,0)</f>
        <v>0</v>
      </c>
      <c r="BH499" s="144">
        <f>IF(N499="sníž. přenesená",J499,0)</f>
        <v>0</v>
      </c>
      <c r="BI499" s="144">
        <f>IF(N499="nulová",J499,0)</f>
        <v>0</v>
      </c>
      <c r="BJ499" s="18" t="s">
        <v>81</v>
      </c>
      <c r="BK499" s="144">
        <f>ROUND(I499*H499,2)</f>
        <v>0</v>
      </c>
      <c r="BL499" s="18" t="s">
        <v>187</v>
      </c>
      <c r="BM499" s="143" t="s">
        <v>2169</v>
      </c>
    </row>
    <row r="500" spans="2:65" s="1" customFormat="1" ht="29.25">
      <c r="B500" s="33"/>
      <c r="D500" s="145" t="s">
        <v>189</v>
      </c>
      <c r="F500" s="146" t="s">
        <v>2170</v>
      </c>
      <c r="I500" s="147"/>
      <c r="L500" s="33"/>
      <c r="M500" s="148"/>
      <c r="T500" s="54"/>
      <c r="AT500" s="18" t="s">
        <v>189</v>
      </c>
      <c r="AU500" s="18" t="s">
        <v>83</v>
      </c>
    </row>
    <row r="501" spans="2:65" s="1" customFormat="1" ht="11.25">
      <c r="B501" s="33"/>
      <c r="D501" s="149" t="s">
        <v>191</v>
      </c>
      <c r="F501" s="150" t="s">
        <v>2171</v>
      </c>
      <c r="I501" s="147"/>
      <c r="L501" s="33"/>
      <c r="M501" s="148"/>
      <c r="T501" s="54"/>
      <c r="AT501" s="18" t="s">
        <v>191</v>
      </c>
      <c r="AU501" s="18" t="s">
        <v>83</v>
      </c>
    </row>
    <row r="502" spans="2:65" s="12" customFormat="1" ht="11.25">
      <c r="B502" s="151"/>
      <c r="D502" s="145" t="s">
        <v>193</v>
      </c>
      <c r="E502" s="152" t="s">
        <v>19</v>
      </c>
      <c r="F502" s="153" t="s">
        <v>1781</v>
      </c>
      <c r="H502" s="152" t="s">
        <v>19</v>
      </c>
      <c r="I502" s="154"/>
      <c r="L502" s="151"/>
      <c r="M502" s="155"/>
      <c r="T502" s="156"/>
      <c r="AT502" s="152" t="s">
        <v>193</v>
      </c>
      <c r="AU502" s="152" t="s">
        <v>83</v>
      </c>
      <c r="AV502" s="12" t="s">
        <v>81</v>
      </c>
      <c r="AW502" s="12" t="s">
        <v>35</v>
      </c>
      <c r="AX502" s="12" t="s">
        <v>73</v>
      </c>
      <c r="AY502" s="152" t="s">
        <v>180</v>
      </c>
    </row>
    <row r="503" spans="2:65" s="13" customFormat="1" ht="11.25">
      <c r="B503" s="157"/>
      <c r="D503" s="145" t="s">
        <v>193</v>
      </c>
      <c r="E503" s="158" t="s">
        <v>19</v>
      </c>
      <c r="F503" s="159" t="s">
        <v>2172</v>
      </c>
      <c r="H503" s="160">
        <v>26.92</v>
      </c>
      <c r="I503" s="161"/>
      <c r="L503" s="157"/>
      <c r="M503" s="162"/>
      <c r="T503" s="163"/>
      <c r="AT503" s="158" t="s">
        <v>193</v>
      </c>
      <c r="AU503" s="158" t="s">
        <v>83</v>
      </c>
      <c r="AV503" s="13" t="s">
        <v>83</v>
      </c>
      <c r="AW503" s="13" t="s">
        <v>35</v>
      </c>
      <c r="AX503" s="13" t="s">
        <v>81</v>
      </c>
      <c r="AY503" s="158" t="s">
        <v>180</v>
      </c>
    </row>
    <row r="504" spans="2:65" s="1" customFormat="1" ht="16.5" customHeight="1">
      <c r="B504" s="33"/>
      <c r="C504" s="171" t="s">
        <v>747</v>
      </c>
      <c r="D504" s="171" t="s">
        <v>353</v>
      </c>
      <c r="E504" s="172" t="s">
        <v>2173</v>
      </c>
      <c r="F504" s="173" t="s">
        <v>2174</v>
      </c>
      <c r="G504" s="174" t="s">
        <v>338</v>
      </c>
      <c r="H504" s="175">
        <v>27.457999999999998</v>
      </c>
      <c r="I504" s="176"/>
      <c r="J504" s="177">
        <f>ROUND(I504*H504,2)</f>
        <v>0</v>
      </c>
      <c r="K504" s="173" t="s">
        <v>186</v>
      </c>
      <c r="L504" s="178"/>
      <c r="M504" s="179" t="s">
        <v>19</v>
      </c>
      <c r="N504" s="180" t="s">
        <v>44</v>
      </c>
      <c r="P504" s="141">
        <f>O504*H504</f>
        <v>0</v>
      </c>
      <c r="Q504" s="141">
        <v>5.6120000000000003E-2</v>
      </c>
      <c r="R504" s="141">
        <f>Q504*H504</f>
        <v>1.54094296</v>
      </c>
      <c r="S504" s="141">
        <v>0</v>
      </c>
      <c r="T504" s="142">
        <f>S504*H504</f>
        <v>0</v>
      </c>
      <c r="AR504" s="143" t="s">
        <v>238</v>
      </c>
      <c r="AT504" s="143" t="s">
        <v>353</v>
      </c>
      <c r="AU504" s="143" t="s">
        <v>83</v>
      </c>
      <c r="AY504" s="18" t="s">
        <v>180</v>
      </c>
      <c r="BE504" s="144">
        <f>IF(N504="základní",J504,0)</f>
        <v>0</v>
      </c>
      <c r="BF504" s="144">
        <f>IF(N504="snížená",J504,0)</f>
        <v>0</v>
      </c>
      <c r="BG504" s="144">
        <f>IF(N504="zákl. přenesená",J504,0)</f>
        <v>0</v>
      </c>
      <c r="BH504" s="144">
        <f>IF(N504="sníž. přenesená",J504,0)</f>
        <v>0</v>
      </c>
      <c r="BI504" s="144">
        <f>IF(N504="nulová",J504,0)</f>
        <v>0</v>
      </c>
      <c r="BJ504" s="18" t="s">
        <v>81</v>
      </c>
      <c r="BK504" s="144">
        <f>ROUND(I504*H504,2)</f>
        <v>0</v>
      </c>
      <c r="BL504" s="18" t="s">
        <v>187</v>
      </c>
      <c r="BM504" s="143" t="s">
        <v>2175</v>
      </c>
    </row>
    <row r="505" spans="2:65" s="1" customFormat="1" ht="11.25">
      <c r="B505" s="33"/>
      <c r="D505" s="145" t="s">
        <v>189</v>
      </c>
      <c r="F505" s="146" t="s">
        <v>2174</v>
      </c>
      <c r="I505" s="147"/>
      <c r="L505" s="33"/>
      <c r="M505" s="148"/>
      <c r="T505" s="54"/>
      <c r="AT505" s="18" t="s">
        <v>189</v>
      </c>
      <c r="AU505" s="18" t="s">
        <v>83</v>
      </c>
    </row>
    <row r="506" spans="2:65" s="13" customFormat="1" ht="11.25">
      <c r="B506" s="157"/>
      <c r="D506" s="145" t="s">
        <v>193</v>
      </c>
      <c r="F506" s="159" t="s">
        <v>2176</v>
      </c>
      <c r="H506" s="160">
        <v>27.457999999999998</v>
      </c>
      <c r="I506" s="161"/>
      <c r="L506" s="157"/>
      <c r="M506" s="162"/>
      <c r="T506" s="163"/>
      <c r="AT506" s="158" t="s">
        <v>193</v>
      </c>
      <c r="AU506" s="158" t="s">
        <v>83</v>
      </c>
      <c r="AV506" s="13" t="s">
        <v>83</v>
      </c>
      <c r="AW506" s="13" t="s">
        <v>4</v>
      </c>
      <c r="AX506" s="13" t="s">
        <v>81</v>
      </c>
      <c r="AY506" s="158" t="s">
        <v>180</v>
      </c>
    </row>
    <row r="507" spans="2:65" s="1" customFormat="1" ht="37.9" customHeight="1">
      <c r="B507" s="33"/>
      <c r="C507" s="132" t="s">
        <v>755</v>
      </c>
      <c r="D507" s="132" t="s">
        <v>182</v>
      </c>
      <c r="E507" s="133" t="s">
        <v>2177</v>
      </c>
      <c r="F507" s="134" t="s">
        <v>2178</v>
      </c>
      <c r="G507" s="135" t="s">
        <v>257</v>
      </c>
      <c r="H507" s="136">
        <v>641.91999999999996</v>
      </c>
      <c r="I507" s="137"/>
      <c r="J507" s="138">
        <f>ROUND(I507*H507,2)</f>
        <v>0</v>
      </c>
      <c r="K507" s="134" t="s">
        <v>186</v>
      </c>
      <c r="L507" s="33"/>
      <c r="M507" s="139" t="s">
        <v>19</v>
      </c>
      <c r="N507" s="140" t="s">
        <v>44</v>
      </c>
      <c r="P507" s="141">
        <f>O507*H507</f>
        <v>0</v>
      </c>
      <c r="Q507" s="141">
        <v>0</v>
      </c>
      <c r="R507" s="141">
        <f>Q507*H507</f>
        <v>0</v>
      </c>
      <c r="S507" s="141">
        <v>0</v>
      </c>
      <c r="T507" s="142">
        <f>S507*H507</f>
        <v>0</v>
      </c>
      <c r="AR507" s="143" t="s">
        <v>187</v>
      </c>
      <c r="AT507" s="143" t="s">
        <v>182</v>
      </c>
      <c r="AU507" s="143" t="s">
        <v>83</v>
      </c>
      <c r="AY507" s="18" t="s">
        <v>180</v>
      </c>
      <c r="BE507" s="144">
        <f>IF(N507="základní",J507,0)</f>
        <v>0</v>
      </c>
      <c r="BF507" s="144">
        <f>IF(N507="snížená",J507,0)</f>
        <v>0</v>
      </c>
      <c r="BG507" s="144">
        <f>IF(N507="zákl. přenesená",J507,0)</f>
        <v>0</v>
      </c>
      <c r="BH507" s="144">
        <f>IF(N507="sníž. přenesená",J507,0)</f>
        <v>0</v>
      </c>
      <c r="BI507" s="144">
        <f>IF(N507="nulová",J507,0)</f>
        <v>0</v>
      </c>
      <c r="BJ507" s="18" t="s">
        <v>81</v>
      </c>
      <c r="BK507" s="144">
        <f>ROUND(I507*H507,2)</f>
        <v>0</v>
      </c>
      <c r="BL507" s="18" t="s">
        <v>187</v>
      </c>
      <c r="BM507" s="143" t="s">
        <v>2179</v>
      </c>
    </row>
    <row r="508" spans="2:65" s="1" customFormat="1" ht="29.25">
      <c r="B508" s="33"/>
      <c r="D508" s="145" t="s">
        <v>189</v>
      </c>
      <c r="F508" s="146" t="s">
        <v>2180</v>
      </c>
      <c r="I508" s="147"/>
      <c r="L508" s="33"/>
      <c r="M508" s="148"/>
      <c r="T508" s="54"/>
      <c r="AT508" s="18" t="s">
        <v>189</v>
      </c>
      <c r="AU508" s="18" t="s">
        <v>83</v>
      </c>
    </row>
    <row r="509" spans="2:65" s="1" customFormat="1" ht="11.25">
      <c r="B509" s="33"/>
      <c r="D509" s="149" t="s">
        <v>191</v>
      </c>
      <c r="F509" s="150" t="s">
        <v>2181</v>
      </c>
      <c r="I509" s="147"/>
      <c r="L509" s="33"/>
      <c r="M509" s="148"/>
      <c r="T509" s="54"/>
      <c r="AT509" s="18" t="s">
        <v>191</v>
      </c>
      <c r="AU509" s="18" t="s">
        <v>83</v>
      </c>
    </row>
    <row r="510" spans="2:65" s="13" customFormat="1" ht="11.25">
      <c r="B510" s="157"/>
      <c r="D510" s="145" t="s">
        <v>193</v>
      </c>
      <c r="E510" s="158" t="s">
        <v>19</v>
      </c>
      <c r="F510" s="159" t="s">
        <v>2182</v>
      </c>
      <c r="H510" s="160">
        <v>641.91999999999996</v>
      </c>
      <c r="I510" s="161"/>
      <c r="L510" s="157"/>
      <c r="M510" s="162"/>
      <c r="T510" s="163"/>
      <c r="AT510" s="158" t="s">
        <v>193</v>
      </c>
      <c r="AU510" s="158" t="s">
        <v>83</v>
      </c>
      <c r="AV510" s="13" t="s">
        <v>83</v>
      </c>
      <c r="AW510" s="13" t="s">
        <v>35</v>
      </c>
      <c r="AX510" s="13" t="s">
        <v>81</v>
      </c>
      <c r="AY510" s="158" t="s">
        <v>180</v>
      </c>
    </row>
    <row r="511" spans="2:65" s="1" customFormat="1" ht="37.9" customHeight="1">
      <c r="B511" s="33"/>
      <c r="C511" s="132" t="s">
        <v>761</v>
      </c>
      <c r="D511" s="132" t="s">
        <v>182</v>
      </c>
      <c r="E511" s="133" t="s">
        <v>2183</v>
      </c>
      <c r="F511" s="134" t="s">
        <v>2184</v>
      </c>
      <c r="G511" s="135" t="s">
        <v>257</v>
      </c>
      <c r="H511" s="136">
        <v>57772.800000000003</v>
      </c>
      <c r="I511" s="137"/>
      <c r="J511" s="138">
        <f>ROUND(I511*H511,2)</f>
        <v>0</v>
      </c>
      <c r="K511" s="134" t="s">
        <v>186</v>
      </c>
      <c r="L511" s="33"/>
      <c r="M511" s="139" t="s">
        <v>19</v>
      </c>
      <c r="N511" s="140" t="s">
        <v>44</v>
      </c>
      <c r="P511" s="141">
        <f>O511*H511</f>
        <v>0</v>
      </c>
      <c r="Q511" s="141">
        <v>0</v>
      </c>
      <c r="R511" s="141">
        <f>Q511*H511</f>
        <v>0</v>
      </c>
      <c r="S511" s="141">
        <v>0</v>
      </c>
      <c r="T511" s="142">
        <f>S511*H511</f>
        <v>0</v>
      </c>
      <c r="AR511" s="143" t="s">
        <v>187</v>
      </c>
      <c r="AT511" s="143" t="s">
        <v>182</v>
      </c>
      <c r="AU511" s="143" t="s">
        <v>83</v>
      </c>
      <c r="AY511" s="18" t="s">
        <v>180</v>
      </c>
      <c r="BE511" s="144">
        <f>IF(N511="základní",J511,0)</f>
        <v>0</v>
      </c>
      <c r="BF511" s="144">
        <f>IF(N511="snížená",J511,0)</f>
        <v>0</v>
      </c>
      <c r="BG511" s="144">
        <f>IF(N511="zákl. přenesená",J511,0)</f>
        <v>0</v>
      </c>
      <c r="BH511" s="144">
        <f>IF(N511="sníž. přenesená",J511,0)</f>
        <v>0</v>
      </c>
      <c r="BI511" s="144">
        <f>IF(N511="nulová",J511,0)</f>
        <v>0</v>
      </c>
      <c r="BJ511" s="18" t="s">
        <v>81</v>
      </c>
      <c r="BK511" s="144">
        <f>ROUND(I511*H511,2)</f>
        <v>0</v>
      </c>
      <c r="BL511" s="18" t="s">
        <v>187</v>
      </c>
      <c r="BM511" s="143" t="s">
        <v>2185</v>
      </c>
    </row>
    <row r="512" spans="2:65" s="1" customFormat="1" ht="29.25">
      <c r="B512" s="33"/>
      <c r="D512" s="145" t="s">
        <v>189</v>
      </c>
      <c r="F512" s="146" t="s">
        <v>2186</v>
      </c>
      <c r="I512" s="147"/>
      <c r="L512" s="33"/>
      <c r="M512" s="148"/>
      <c r="T512" s="54"/>
      <c r="AT512" s="18" t="s">
        <v>189</v>
      </c>
      <c r="AU512" s="18" t="s">
        <v>83</v>
      </c>
    </row>
    <row r="513" spans="2:65" s="1" customFormat="1" ht="11.25">
      <c r="B513" s="33"/>
      <c r="D513" s="149" t="s">
        <v>191</v>
      </c>
      <c r="F513" s="150" t="s">
        <v>2187</v>
      </c>
      <c r="I513" s="147"/>
      <c r="L513" s="33"/>
      <c r="M513" s="148"/>
      <c r="T513" s="54"/>
      <c r="AT513" s="18" t="s">
        <v>191</v>
      </c>
      <c r="AU513" s="18" t="s">
        <v>83</v>
      </c>
    </row>
    <row r="514" spans="2:65" s="13" customFormat="1" ht="11.25">
      <c r="B514" s="157"/>
      <c r="D514" s="145" t="s">
        <v>193</v>
      </c>
      <c r="F514" s="159" t="s">
        <v>2188</v>
      </c>
      <c r="H514" s="160">
        <v>57772.800000000003</v>
      </c>
      <c r="I514" s="161"/>
      <c r="L514" s="157"/>
      <c r="M514" s="162"/>
      <c r="T514" s="163"/>
      <c r="AT514" s="158" t="s">
        <v>193</v>
      </c>
      <c r="AU514" s="158" t="s">
        <v>83</v>
      </c>
      <c r="AV514" s="13" t="s">
        <v>83</v>
      </c>
      <c r="AW514" s="13" t="s">
        <v>4</v>
      </c>
      <c r="AX514" s="13" t="s">
        <v>81</v>
      </c>
      <c r="AY514" s="158" t="s">
        <v>180</v>
      </c>
    </row>
    <row r="515" spans="2:65" s="1" customFormat="1" ht="44.25" customHeight="1">
      <c r="B515" s="33"/>
      <c r="C515" s="132" t="s">
        <v>766</v>
      </c>
      <c r="D515" s="132" t="s">
        <v>182</v>
      </c>
      <c r="E515" s="133" t="s">
        <v>2189</v>
      </c>
      <c r="F515" s="134" t="s">
        <v>2190</v>
      </c>
      <c r="G515" s="135" t="s">
        <v>346</v>
      </c>
      <c r="H515" s="136">
        <v>1</v>
      </c>
      <c r="I515" s="137"/>
      <c r="J515" s="138">
        <f>ROUND(I515*H515,2)</f>
        <v>0</v>
      </c>
      <c r="K515" s="134" t="s">
        <v>186</v>
      </c>
      <c r="L515" s="33"/>
      <c r="M515" s="139" t="s">
        <v>19</v>
      </c>
      <c r="N515" s="140" t="s">
        <v>44</v>
      </c>
      <c r="P515" s="141">
        <f>O515*H515</f>
        <v>0</v>
      </c>
      <c r="Q515" s="141">
        <v>0</v>
      </c>
      <c r="R515" s="141">
        <f>Q515*H515</f>
        <v>0</v>
      </c>
      <c r="S515" s="141">
        <v>0</v>
      </c>
      <c r="T515" s="142">
        <f>S515*H515</f>
        <v>0</v>
      </c>
      <c r="AR515" s="143" t="s">
        <v>187</v>
      </c>
      <c r="AT515" s="143" t="s">
        <v>182</v>
      </c>
      <c r="AU515" s="143" t="s">
        <v>83</v>
      </c>
      <c r="AY515" s="18" t="s">
        <v>180</v>
      </c>
      <c r="BE515" s="144">
        <f>IF(N515="základní",J515,0)</f>
        <v>0</v>
      </c>
      <c r="BF515" s="144">
        <f>IF(N515="snížená",J515,0)</f>
        <v>0</v>
      </c>
      <c r="BG515" s="144">
        <f>IF(N515="zákl. přenesená",J515,0)</f>
        <v>0</v>
      </c>
      <c r="BH515" s="144">
        <f>IF(N515="sníž. přenesená",J515,0)</f>
        <v>0</v>
      </c>
      <c r="BI515" s="144">
        <f>IF(N515="nulová",J515,0)</f>
        <v>0</v>
      </c>
      <c r="BJ515" s="18" t="s">
        <v>81</v>
      </c>
      <c r="BK515" s="144">
        <f>ROUND(I515*H515,2)</f>
        <v>0</v>
      </c>
      <c r="BL515" s="18" t="s">
        <v>187</v>
      </c>
      <c r="BM515" s="143" t="s">
        <v>2191</v>
      </c>
    </row>
    <row r="516" spans="2:65" s="1" customFormat="1" ht="39">
      <c r="B516" s="33"/>
      <c r="D516" s="145" t="s">
        <v>189</v>
      </c>
      <c r="F516" s="146" t="s">
        <v>2192</v>
      </c>
      <c r="I516" s="147"/>
      <c r="L516" s="33"/>
      <c r="M516" s="148"/>
      <c r="T516" s="54"/>
      <c r="AT516" s="18" t="s">
        <v>189</v>
      </c>
      <c r="AU516" s="18" t="s">
        <v>83</v>
      </c>
    </row>
    <row r="517" spans="2:65" s="1" customFormat="1" ht="11.25">
      <c r="B517" s="33"/>
      <c r="D517" s="149" t="s">
        <v>191</v>
      </c>
      <c r="F517" s="150" t="s">
        <v>2193</v>
      </c>
      <c r="I517" s="147"/>
      <c r="L517" s="33"/>
      <c r="M517" s="148"/>
      <c r="T517" s="54"/>
      <c r="AT517" s="18" t="s">
        <v>191</v>
      </c>
      <c r="AU517" s="18" t="s">
        <v>83</v>
      </c>
    </row>
    <row r="518" spans="2:65" s="1" customFormat="1" ht="37.9" customHeight="1">
      <c r="B518" s="33"/>
      <c r="C518" s="132" t="s">
        <v>774</v>
      </c>
      <c r="D518" s="132" t="s">
        <v>182</v>
      </c>
      <c r="E518" s="133" t="s">
        <v>2194</v>
      </c>
      <c r="F518" s="134" t="s">
        <v>2195</v>
      </c>
      <c r="G518" s="135" t="s">
        <v>257</v>
      </c>
      <c r="H518" s="136">
        <v>641.91999999999996</v>
      </c>
      <c r="I518" s="137"/>
      <c r="J518" s="138">
        <f>ROUND(I518*H518,2)</f>
        <v>0</v>
      </c>
      <c r="K518" s="134" t="s">
        <v>186</v>
      </c>
      <c r="L518" s="33"/>
      <c r="M518" s="139" t="s">
        <v>19</v>
      </c>
      <c r="N518" s="140" t="s">
        <v>44</v>
      </c>
      <c r="P518" s="141">
        <f>O518*H518</f>
        <v>0</v>
      </c>
      <c r="Q518" s="141">
        <v>0</v>
      </c>
      <c r="R518" s="141">
        <f>Q518*H518</f>
        <v>0</v>
      </c>
      <c r="S518" s="141">
        <v>0</v>
      </c>
      <c r="T518" s="142">
        <f>S518*H518</f>
        <v>0</v>
      </c>
      <c r="AR518" s="143" t="s">
        <v>187</v>
      </c>
      <c r="AT518" s="143" t="s">
        <v>182</v>
      </c>
      <c r="AU518" s="143" t="s">
        <v>83</v>
      </c>
      <c r="AY518" s="18" t="s">
        <v>180</v>
      </c>
      <c r="BE518" s="144">
        <f>IF(N518="základní",J518,0)</f>
        <v>0</v>
      </c>
      <c r="BF518" s="144">
        <f>IF(N518="snížená",J518,0)</f>
        <v>0</v>
      </c>
      <c r="BG518" s="144">
        <f>IF(N518="zákl. přenesená",J518,0)</f>
        <v>0</v>
      </c>
      <c r="BH518" s="144">
        <f>IF(N518="sníž. přenesená",J518,0)</f>
        <v>0</v>
      </c>
      <c r="BI518" s="144">
        <f>IF(N518="nulová",J518,0)</f>
        <v>0</v>
      </c>
      <c r="BJ518" s="18" t="s">
        <v>81</v>
      </c>
      <c r="BK518" s="144">
        <f>ROUND(I518*H518,2)</f>
        <v>0</v>
      </c>
      <c r="BL518" s="18" t="s">
        <v>187</v>
      </c>
      <c r="BM518" s="143" t="s">
        <v>2196</v>
      </c>
    </row>
    <row r="519" spans="2:65" s="1" customFormat="1" ht="29.25">
      <c r="B519" s="33"/>
      <c r="D519" s="145" t="s">
        <v>189</v>
      </c>
      <c r="F519" s="146" t="s">
        <v>2197</v>
      </c>
      <c r="I519" s="147"/>
      <c r="L519" s="33"/>
      <c r="M519" s="148"/>
      <c r="T519" s="54"/>
      <c r="AT519" s="18" t="s">
        <v>189</v>
      </c>
      <c r="AU519" s="18" t="s">
        <v>83</v>
      </c>
    </row>
    <row r="520" spans="2:65" s="1" customFormat="1" ht="11.25">
      <c r="B520" s="33"/>
      <c r="D520" s="149" t="s">
        <v>191</v>
      </c>
      <c r="F520" s="150" t="s">
        <v>2198</v>
      </c>
      <c r="I520" s="147"/>
      <c r="L520" s="33"/>
      <c r="M520" s="148"/>
      <c r="T520" s="54"/>
      <c r="AT520" s="18" t="s">
        <v>191</v>
      </c>
      <c r="AU520" s="18" t="s">
        <v>83</v>
      </c>
    </row>
    <row r="521" spans="2:65" s="1" customFormat="1" ht="16.5" customHeight="1">
      <c r="B521" s="33"/>
      <c r="C521" s="132" t="s">
        <v>783</v>
      </c>
      <c r="D521" s="132" t="s">
        <v>182</v>
      </c>
      <c r="E521" s="133" t="s">
        <v>2199</v>
      </c>
      <c r="F521" s="134" t="s">
        <v>2200</v>
      </c>
      <c r="G521" s="135" t="s">
        <v>257</v>
      </c>
      <c r="H521" s="136">
        <v>641.91999999999996</v>
      </c>
      <c r="I521" s="137"/>
      <c r="J521" s="138">
        <f>ROUND(I521*H521,2)</f>
        <v>0</v>
      </c>
      <c r="K521" s="134" t="s">
        <v>186</v>
      </c>
      <c r="L521" s="33"/>
      <c r="M521" s="139" t="s">
        <v>19</v>
      </c>
      <c r="N521" s="140" t="s">
        <v>44</v>
      </c>
      <c r="P521" s="141">
        <f>O521*H521</f>
        <v>0</v>
      </c>
      <c r="Q521" s="141">
        <v>0</v>
      </c>
      <c r="R521" s="141">
        <f>Q521*H521</f>
        <v>0</v>
      </c>
      <c r="S521" s="141">
        <v>0</v>
      </c>
      <c r="T521" s="142">
        <f>S521*H521</f>
        <v>0</v>
      </c>
      <c r="AR521" s="143" t="s">
        <v>187</v>
      </c>
      <c r="AT521" s="143" t="s">
        <v>182</v>
      </c>
      <c r="AU521" s="143" t="s">
        <v>83</v>
      </c>
      <c r="AY521" s="18" t="s">
        <v>180</v>
      </c>
      <c r="BE521" s="144">
        <f>IF(N521="základní",J521,0)</f>
        <v>0</v>
      </c>
      <c r="BF521" s="144">
        <f>IF(N521="snížená",J521,0)</f>
        <v>0</v>
      </c>
      <c r="BG521" s="144">
        <f>IF(N521="zákl. přenesená",J521,0)</f>
        <v>0</v>
      </c>
      <c r="BH521" s="144">
        <f>IF(N521="sníž. přenesená",J521,0)</f>
        <v>0</v>
      </c>
      <c r="BI521" s="144">
        <f>IF(N521="nulová",J521,0)</f>
        <v>0</v>
      </c>
      <c r="BJ521" s="18" t="s">
        <v>81</v>
      </c>
      <c r="BK521" s="144">
        <f>ROUND(I521*H521,2)</f>
        <v>0</v>
      </c>
      <c r="BL521" s="18" t="s">
        <v>187</v>
      </c>
      <c r="BM521" s="143" t="s">
        <v>2201</v>
      </c>
    </row>
    <row r="522" spans="2:65" s="1" customFormat="1" ht="19.5">
      <c r="B522" s="33"/>
      <c r="D522" s="145" t="s">
        <v>189</v>
      </c>
      <c r="F522" s="146" t="s">
        <v>2202</v>
      </c>
      <c r="I522" s="147"/>
      <c r="L522" s="33"/>
      <c r="M522" s="148"/>
      <c r="T522" s="54"/>
      <c r="AT522" s="18" t="s">
        <v>189</v>
      </c>
      <c r="AU522" s="18" t="s">
        <v>83</v>
      </c>
    </row>
    <row r="523" spans="2:65" s="1" customFormat="1" ht="11.25">
      <c r="B523" s="33"/>
      <c r="D523" s="149" t="s">
        <v>191</v>
      </c>
      <c r="F523" s="150" t="s">
        <v>2203</v>
      </c>
      <c r="I523" s="147"/>
      <c r="L523" s="33"/>
      <c r="M523" s="148"/>
      <c r="T523" s="54"/>
      <c r="AT523" s="18" t="s">
        <v>191</v>
      </c>
      <c r="AU523" s="18" t="s">
        <v>83</v>
      </c>
    </row>
    <row r="524" spans="2:65" s="13" customFormat="1" ht="11.25">
      <c r="B524" s="157"/>
      <c r="D524" s="145" t="s">
        <v>193</v>
      </c>
      <c r="F524" s="159" t="s">
        <v>2204</v>
      </c>
      <c r="H524" s="160">
        <v>641.91999999999996</v>
      </c>
      <c r="I524" s="161"/>
      <c r="L524" s="157"/>
      <c r="M524" s="162"/>
      <c r="T524" s="163"/>
      <c r="AT524" s="158" t="s">
        <v>193</v>
      </c>
      <c r="AU524" s="158" t="s">
        <v>83</v>
      </c>
      <c r="AV524" s="13" t="s">
        <v>83</v>
      </c>
      <c r="AW524" s="13" t="s">
        <v>4</v>
      </c>
      <c r="AX524" s="13" t="s">
        <v>81</v>
      </c>
      <c r="AY524" s="158" t="s">
        <v>180</v>
      </c>
    </row>
    <row r="525" spans="2:65" s="1" customFormat="1" ht="16.5" customHeight="1">
      <c r="B525" s="33"/>
      <c r="C525" s="132" t="s">
        <v>789</v>
      </c>
      <c r="D525" s="132" t="s">
        <v>182</v>
      </c>
      <c r="E525" s="133" t="s">
        <v>2205</v>
      </c>
      <c r="F525" s="134" t="s">
        <v>2206</v>
      </c>
      <c r="G525" s="135" t="s">
        <v>257</v>
      </c>
      <c r="H525" s="136">
        <v>57772.800000000003</v>
      </c>
      <c r="I525" s="137"/>
      <c r="J525" s="138">
        <f>ROUND(I525*H525,2)</f>
        <v>0</v>
      </c>
      <c r="K525" s="134" t="s">
        <v>186</v>
      </c>
      <c r="L525" s="33"/>
      <c r="M525" s="139" t="s">
        <v>19</v>
      </c>
      <c r="N525" s="140" t="s">
        <v>44</v>
      </c>
      <c r="P525" s="141">
        <f>O525*H525</f>
        <v>0</v>
      </c>
      <c r="Q525" s="141">
        <v>0</v>
      </c>
      <c r="R525" s="141">
        <f>Q525*H525</f>
        <v>0</v>
      </c>
      <c r="S525" s="141">
        <v>0</v>
      </c>
      <c r="T525" s="142">
        <f>S525*H525</f>
        <v>0</v>
      </c>
      <c r="AR525" s="143" t="s">
        <v>187</v>
      </c>
      <c r="AT525" s="143" t="s">
        <v>182</v>
      </c>
      <c r="AU525" s="143" t="s">
        <v>83</v>
      </c>
      <c r="AY525" s="18" t="s">
        <v>180</v>
      </c>
      <c r="BE525" s="144">
        <f>IF(N525="základní",J525,0)</f>
        <v>0</v>
      </c>
      <c r="BF525" s="144">
        <f>IF(N525="snížená",J525,0)</f>
        <v>0</v>
      </c>
      <c r="BG525" s="144">
        <f>IF(N525="zákl. přenesená",J525,0)</f>
        <v>0</v>
      </c>
      <c r="BH525" s="144">
        <f>IF(N525="sníž. přenesená",J525,0)</f>
        <v>0</v>
      </c>
      <c r="BI525" s="144">
        <f>IF(N525="nulová",J525,0)</f>
        <v>0</v>
      </c>
      <c r="BJ525" s="18" t="s">
        <v>81</v>
      </c>
      <c r="BK525" s="144">
        <f>ROUND(I525*H525,2)</f>
        <v>0</v>
      </c>
      <c r="BL525" s="18" t="s">
        <v>187</v>
      </c>
      <c r="BM525" s="143" t="s">
        <v>2207</v>
      </c>
    </row>
    <row r="526" spans="2:65" s="1" customFormat="1" ht="19.5">
      <c r="B526" s="33"/>
      <c r="D526" s="145" t="s">
        <v>189</v>
      </c>
      <c r="F526" s="146" t="s">
        <v>2208</v>
      </c>
      <c r="I526" s="147"/>
      <c r="L526" s="33"/>
      <c r="M526" s="148"/>
      <c r="T526" s="54"/>
      <c r="AT526" s="18" t="s">
        <v>189</v>
      </c>
      <c r="AU526" s="18" t="s">
        <v>83</v>
      </c>
    </row>
    <row r="527" spans="2:65" s="1" customFormat="1" ht="11.25">
      <c r="B527" s="33"/>
      <c r="D527" s="149" t="s">
        <v>191</v>
      </c>
      <c r="F527" s="150" t="s">
        <v>2209</v>
      </c>
      <c r="I527" s="147"/>
      <c r="L527" s="33"/>
      <c r="M527" s="148"/>
      <c r="T527" s="54"/>
      <c r="AT527" s="18" t="s">
        <v>191</v>
      </c>
      <c r="AU527" s="18" t="s">
        <v>83</v>
      </c>
    </row>
    <row r="528" spans="2:65" s="13" customFormat="1" ht="11.25">
      <c r="B528" s="157"/>
      <c r="D528" s="145" t="s">
        <v>193</v>
      </c>
      <c r="F528" s="159" t="s">
        <v>2188</v>
      </c>
      <c r="H528" s="160">
        <v>57772.800000000003</v>
      </c>
      <c r="I528" s="161"/>
      <c r="L528" s="157"/>
      <c r="M528" s="162"/>
      <c r="T528" s="163"/>
      <c r="AT528" s="158" t="s">
        <v>193</v>
      </c>
      <c r="AU528" s="158" t="s">
        <v>83</v>
      </c>
      <c r="AV528" s="13" t="s">
        <v>83</v>
      </c>
      <c r="AW528" s="13" t="s">
        <v>4</v>
      </c>
      <c r="AX528" s="13" t="s">
        <v>81</v>
      </c>
      <c r="AY528" s="158" t="s">
        <v>180</v>
      </c>
    </row>
    <row r="529" spans="2:65" s="1" customFormat="1" ht="21.75" customHeight="1">
      <c r="B529" s="33"/>
      <c r="C529" s="132" t="s">
        <v>795</v>
      </c>
      <c r="D529" s="132" t="s">
        <v>182</v>
      </c>
      <c r="E529" s="133" t="s">
        <v>2210</v>
      </c>
      <c r="F529" s="134" t="s">
        <v>2211</v>
      </c>
      <c r="G529" s="135" t="s">
        <v>257</v>
      </c>
      <c r="H529" s="136">
        <v>641.91999999999996</v>
      </c>
      <c r="I529" s="137"/>
      <c r="J529" s="138">
        <f>ROUND(I529*H529,2)</f>
        <v>0</v>
      </c>
      <c r="K529" s="134" t="s">
        <v>186</v>
      </c>
      <c r="L529" s="33"/>
      <c r="M529" s="139" t="s">
        <v>19</v>
      </c>
      <c r="N529" s="140" t="s">
        <v>44</v>
      </c>
      <c r="P529" s="141">
        <f>O529*H529</f>
        <v>0</v>
      </c>
      <c r="Q529" s="141">
        <v>0</v>
      </c>
      <c r="R529" s="141">
        <f>Q529*H529</f>
        <v>0</v>
      </c>
      <c r="S529" s="141">
        <v>0</v>
      </c>
      <c r="T529" s="142">
        <f>S529*H529</f>
        <v>0</v>
      </c>
      <c r="AR529" s="143" t="s">
        <v>187</v>
      </c>
      <c r="AT529" s="143" t="s">
        <v>182</v>
      </c>
      <c r="AU529" s="143" t="s">
        <v>83</v>
      </c>
      <c r="AY529" s="18" t="s">
        <v>180</v>
      </c>
      <c r="BE529" s="144">
        <f>IF(N529="základní",J529,0)</f>
        <v>0</v>
      </c>
      <c r="BF529" s="144">
        <f>IF(N529="snížená",J529,0)</f>
        <v>0</v>
      </c>
      <c r="BG529" s="144">
        <f>IF(N529="zákl. přenesená",J529,0)</f>
        <v>0</v>
      </c>
      <c r="BH529" s="144">
        <f>IF(N529="sníž. přenesená",J529,0)</f>
        <v>0</v>
      </c>
      <c r="BI529" s="144">
        <f>IF(N529="nulová",J529,0)</f>
        <v>0</v>
      </c>
      <c r="BJ529" s="18" t="s">
        <v>81</v>
      </c>
      <c r="BK529" s="144">
        <f>ROUND(I529*H529,2)</f>
        <v>0</v>
      </c>
      <c r="BL529" s="18" t="s">
        <v>187</v>
      </c>
      <c r="BM529" s="143" t="s">
        <v>2212</v>
      </c>
    </row>
    <row r="530" spans="2:65" s="1" customFormat="1" ht="19.5">
      <c r="B530" s="33"/>
      <c r="D530" s="145" t="s">
        <v>189</v>
      </c>
      <c r="F530" s="146" t="s">
        <v>2213</v>
      </c>
      <c r="I530" s="147"/>
      <c r="L530" s="33"/>
      <c r="M530" s="148"/>
      <c r="T530" s="54"/>
      <c r="AT530" s="18" t="s">
        <v>189</v>
      </c>
      <c r="AU530" s="18" t="s">
        <v>83</v>
      </c>
    </row>
    <row r="531" spans="2:65" s="1" customFormat="1" ht="11.25">
      <c r="B531" s="33"/>
      <c r="D531" s="149" t="s">
        <v>191</v>
      </c>
      <c r="F531" s="150" t="s">
        <v>2214</v>
      </c>
      <c r="I531" s="147"/>
      <c r="L531" s="33"/>
      <c r="M531" s="148"/>
      <c r="T531" s="54"/>
      <c r="AT531" s="18" t="s">
        <v>191</v>
      </c>
      <c r="AU531" s="18" t="s">
        <v>83</v>
      </c>
    </row>
    <row r="532" spans="2:65" s="1" customFormat="1" ht="24.2" customHeight="1">
      <c r="B532" s="33"/>
      <c r="C532" s="132" t="s">
        <v>802</v>
      </c>
      <c r="D532" s="132" t="s">
        <v>182</v>
      </c>
      <c r="E532" s="133" t="s">
        <v>2215</v>
      </c>
      <c r="F532" s="134" t="s">
        <v>2216</v>
      </c>
      <c r="G532" s="135" t="s">
        <v>2217</v>
      </c>
      <c r="H532" s="136">
        <v>2</v>
      </c>
      <c r="I532" s="137"/>
      <c r="J532" s="138">
        <f>ROUND(I532*H532,2)</f>
        <v>0</v>
      </c>
      <c r="K532" s="134" t="s">
        <v>186</v>
      </c>
      <c r="L532" s="33"/>
      <c r="M532" s="139" t="s">
        <v>19</v>
      </c>
      <c r="N532" s="140" t="s">
        <v>44</v>
      </c>
      <c r="P532" s="141">
        <f>O532*H532</f>
        <v>0</v>
      </c>
      <c r="Q532" s="141">
        <v>0</v>
      </c>
      <c r="R532" s="141">
        <f>Q532*H532</f>
        <v>0</v>
      </c>
      <c r="S532" s="141">
        <v>0</v>
      </c>
      <c r="T532" s="142">
        <f>S532*H532</f>
        <v>0</v>
      </c>
      <c r="AR532" s="143" t="s">
        <v>187</v>
      </c>
      <c r="AT532" s="143" t="s">
        <v>182</v>
      </c>
      <c r="AU532" s="143" t="s">
        <v>83</v>
      </c>
      <c r="AY532" s="18" t="s">
        <v>180</v>
      </c>
      <c r="BE532" s="144">
        <f>IF(N532="základní",J532,0)</f>
        <v>0</v>
      </c>
      <c r="BF532" s="144">
        <f>IF(N532="snížená",J532,0)</f>
        <v>0</v>
      </c>
      <c r="BG532" s="144">
        <f>IF(N532="zákl. přenesená",J532,0)</f>
        <v>0</v>
      </c>
      <c r="BH532" s="144">
        <f>IF(N532="sníž. přenesená",J532,0)</f>
        <v>0</v>
      </c>
      <c r="BI532" s="144">
        <f>IF(N532="nulová",J532,0)</f>
        <v>0</v>
      </c>
      <c r="BJ532" s="18" t="s">
        <v>81</v>
      </c>
      <c r="BK532" s="144">
        <f>ROUND(I532*H532,2)</f>
        <v>0</v>
      </c>
      <c r="BL532" s="18" t="s">
        <v>187</v>
      </c>
      <c r="BM532" s="143" t="s">
        <v>2218</v>
      </c>
    </row>
    <row r="533" spans="2:65" s="1" customFormat="1" ht="19.5">
      <c r="B533" s="33"/>
      <c r="D533" s="145" t="s">
        <v>189</v>
      </c>
      <c r="F533" s="146" t="s">
        <v>2219</v>
      </c>
      <c r="I533" s="147"/>
      <c r="L533" s="33"/>
      <c r="M533" s="148"/>
      <c r="T533" s="54"/>
      <c r="AT533" s="18" t="s">
        <v>189</v>
      </c>
      <c r="AU533" s="18" t="s">
        <v>83</v>
      </c>
    </row>
    <row r="534" spans="2:65" s="1" customFormat="1" ht="11.25">
      <c r="B534" s="33"/>
      <c r="D534" s="149" t="s">
        <v>191</v>
      </c>
      <c r="F534" s="150" t="s">
        <v>2220</v>
      </c>
      <c r="I534" s="147"/>
      <c r="L534" s="33"/>
      <c r="M534" s="148"/>
      <c r="T534" s="54"/>
      <c r="AT534" s="18" t="s">
        <v>191</v>
      </c>
      <c r="AU534" s="18" t="s">
        <v>83</v>
      </c>
    </row>
    <row r="535" spans="2:65" s="12" customFormat="1" ht="11.25">
      <c r="B535" s="151"/>
      <c r="D535" s="145" t="s">
        <v>193</v>
      </c>
      <c r="E535" s="152" t="s">
        <v>19</v>
      </c>
      <c r="F535" s="153" t="s">
        <v>2221</v>
      </c>
      <c r="H535" s="152" t="s">
        <v>19</v>
      </c>
      <c r="I535" s="154"/>
      <c r="L535" s="151"/>
      <c r="M535" s="155"/>
      <c r="T535" s="156"/>
      <c r="AT535" s="152" t="s">
        <v>193</v>
      </c>
      <c r="AU535" s="152" t="s">
        <v>83</v>
      </c>
      <c r="AV535" s="12" t="s">
        <v>81</v>
      </c>
      <c r="AW535" s="12" t="s">
        <v>35</v>
      </c>
      <c r="AX535" s="12" t="s">
        <v>73</v>
      </c>
      <c r="AY535" s="152" t="s">
        <v>180</v>
      </c>
    </row>
    <row r="536" spans="2:65" s="13" customFormat="1" ht="11.25">
      <c r="B536" s="157"/>
      <c r="D536" s="145" t="s">
        <v>193</v>
      </c>
      <c r="E536" s="158" t="s">
        <v>19</v>
      </c>
      <c r="F536" s="159" t="s">
        <v>83</v>
      </c>
      <c r="H536" s="160">
        <v>2</v>
      </c>
      <c r="I536" s="161"/>
      <c r="L536" s="157"/>
      <c r="M536" s="162"/>
      <c r="T536" s="163"/>
      <c r="AT536" s="158" t="s">
        <v>193</v>
      </c>
      <c r="AU536" s="158" t="s">
        <v>83</v>
      </c>
      <c r="AV536" s="13" t="s">
        <v>83</v>
      </c>
      <c r="AW536" s="13" t="s">
        <v>35</v>
      </c>
      <c r="AX536" s="13" t="s">
        <v>81</v>
      </c>
      <c r="AY536" s="158" t="s">
        <v>180</v>
      </c>
    </row>
    <row r="537" spans="2:65" s="1" customFormat="1" ht="33" customHeight="1">
      <c r="B537" s="33"/>
      <c r="C537" s="132" t="s">
        <v>807</v>
      </c>
      <c r="D537" s="132" t="s">
        <v>182</v>
      </c>
      <c r="E537" s="133" t="s">
        <v>2222</v>
      </c>
      <c r="F537" s="134" t="s">
        <v>2223</v>
      </c>
      <c r="G537" s="135" t="s">
        <v>257</v>
      </c>
      <c r="H537" s="136">
        <v>1.3260000000000001</v>
      </c>
      <c r="I537" s="137"/>
      <c r="J537" s="138">
        <f>ROUND(I537*H537,2)</f>
        <v>0</v>
      </c>
      <c r="K537" s="134" t="s">
        <v>186</v>
      </c>
      <c r="L537" s="33"/>
      <c r="M537" s="139" t="s">
        <v>19</v>
      </c>
      <c r="N537" s="140" t="s">
        <v>44</v>
      </c>
      <c r="P537" s="141">
        <f>O537*H537</f>
        <v>0</v>
      </c>
      <c r="Q537" s="141">
        <v>6.3000000000000003E-4</v>
      </c>
      <c r="R537" s="141">
        <f>Q537*H537</f>
        <v>8.3538000000000004E-4</v>
      </c>
      <c r="S537" s="141">
        <v>0</v>
      </c>
      <c r="T537" s="142">
        <f>S537*H537</f>
        <v>0</v>
      </c>
      <c r="AR537" s="143" t="s">
        <v>187</v>
      </c>
      <c r="AT537" s="143" t="s">
        <v>182</v>
      </c>
      <c r="AU537" s="143" t="s">
        <v>83</v>
      </c>
      <c r="AY537" s="18" t="s">
        <v>180</v>
      </c>
      <c r="BE537" s="144">
        <f>IF(N537="základní",J537,0)</f>
        <v>0</v>
      </c>
      <c r="BF537" s="144">
        <f>IF(N537="snížená",J537,0)</f>
        <v>0</v>
      </c>
      <c r="BG537" s="144">
        <f>IF(N537="zákl. přenesená",J537,0)</f>
        <v>0</v>
      </c>
      <c r="BH537" s="144">
        <f>IF(N537="sníž. přenesená",J537,0)</f>
        <v>0</v>
      </c>
      <c r="BI537" s="144">
        <f>IF(N537="nulová",J537,0)</f>
        <v>0</v>
      </c>
      <c r="BJ537" s="18" t="s">
        <v>81</v>
      </c>
      <c r="BK537" s="144">
        <f>ROUND(I537*H537,2)</f>
        <v>0</v>
      </c>
      <c r="BL537" s="18" t="s">
        <v>187</v>
      </c>
      <c r="BM537" s="143" t="s">
        <v>2224</v>
      </c>
    </row>
    <row r="538" spans="2:65" s="1" customFormat="1" ht="29.25">
      <c r="B538" s="33"/>
      <c r="D538" s="145" t="s">
        <v>189</v>
      </c>
      <c r="F538" s="146" t="s">
        <v>2225</v>
      </c>
      <c r="I538" s="147"/>
      <c r="L538" s="33"/>
      <c r="M538" s="148"/>
      <c r="T538" s="54"/>
      <c r="AT538" s="18" t="s">
        <v>189</v>
      </c>
      <c r="AU538" s="18" t="s">
        <v>83</v>
      </c>
    </row>
    <row r="539" spans="2:65" s="1" customFormat="1" ht="11.25">
      <c r="B539" s="33"/>
      <c r="D539" s="149" t="s">
        <v>191</v>
      </c>
      <c r="F539" s="150" t="s">
        <v>2226</v>
      </c>
      <c r="I539" s="147"/>
      <c r="L539" s="33"/>
      <c r="M539" s="148"/>
      <c r="T539" s="54"/>
      <c r="AT539" s="18" t="s">
        <v>191</v>
      </c>
      <c r="AU539" s="18" t="s">
        <v>83</v>
      </c>
    </row>
    <row r="540" spans="2:65" s="12" customFormat="1" ht="11.25">
      <c r="B540" s="151"/>
      <c r="D540" s="145" t="s">
        <v>193</v>
      </c>
      <c r="E540" s="152" t="s">
        <v>19</v>
      </c>
      <c r="F540" s="153" t="s">
        <v>1796</v>
      </c>
      <c r="H540" s="152" t="s">
        <v>19</v>
      </c>
      <c r="I540" s="154"/>
      <c r="L540" s="151"/>
      <c r="M540" s="155"/>
      <c r="T540" s="156"/>
      <c r="AT540" s="152" t="s">
        <v>193</v>
      </c>
      <c r="AU540" s="152" t="s">
        <v>83</v>
      </c>
      <c r="AV540" s="12" t="s">
        <v>81</v>
      </c>
      <c r="AW540" s="12" t="s">
        <v>35</v>
      </c>
      <c r="AX540" s="12" t="s">
        <v>73</v>
      </c>
      <c r="AY540" s="152" t="s">
        <v>180</v>
      </c>
    </row>
    <row r="541" spans="2:65" s="13" customFormat="1" ht="11.25">
      <c r="B541" s="157"/>
      <c r="D541" s="145" t="s">
        <v>193</v>
      </c>
      <c r="E541" s="158" t="s">
        <v>19</v>
      </c>
      <c r="F541" s="159" t="s">
        <v>2227</v>
      </c>
      <c r="H541" s="160">
        <v>1.3260000000000001</v>
      </c>
      <c r="I541" s="161"/>
      <c r="L541" s="157"/>
      <c r="M541" s="162"/>
      <c r="T541" s="163"/>
      <c r="AT541" s="158" t="s">
        <v>193</v>
      </c>
      <c r="AU541" s="158" t="s">
        <v>83</v>
      </c>
      <c r="AV541" s="13" t="s">
        <v>83</v>
      </c>
      <c r="AW541" s="13" t="s">
        <v>35</v>
      </c>
      <c r="AX541" s="13" t="s">
        <v>81</v>
      </c>
      <c r="AY541" s="158" t="s">
        <v>180</v>
      </c>
    </row>
    <row r="542" spans="2:65" s="1" customFormat="1" ht="21.75" customHeight="1">
      <c r="B542" s="33"/>
      <c r="C542" s="132" t="s">
        <v>816</v>
      </c>
      <c r="D542" s="132" t="s">
        <v>182</v>
      </c>
      <c r="E542" s="133" t="s">
        <v>2228</v>
      </c>
      <c r="F542" s="134" t="s">
        <v>2229</v>
      </c>
      <c r="G542" s="135" t="s">
        <v>346</v>
      </c>
      <c r="H542" s="136">
        <v>6</v>
      </c>
      <c r="I542" s="137"/>
      <c r="J542" s="138">
        <f>ROUND(I542*H542,2)</f>
        <v>0</v>
      </c>
      <c r="K542" s="134" t="s">
        <v>186</v>
      </c>
      <c r="L542" s="33"/>
      <c r="M542" s="139" t="s">
        <v>19</v>
      </c>
      <c r="N542" s="140" t="s">
        <v>44</v>
      </c>
      <c r="P542" s="141">
        <f>O542*H542</f>
        <v>0</v>
      </c>
      <c r="Q542" s="141">
        <v>1.2999999999999999E-4</v>
      </c>
      <c r="R542" s="141">
        <f>Q542*H542</f>
        <v>7.7999999999999988E-4</v>
      </c>
      <c r="S542" s="141">
        <v>0</v>
      </c>
      <c r="T542" s="142">
        <f>S542*H542</f>
        <v>0</v>
      </c>
      <c r="AR542" s="143" t="s">
        <v>187</v>
      </c>
      <c r="AT542" s="143" t="s">
        <v>182</v>
      </c>
      <c r="AU542" s="143" t="s">
        <v>83</v>
      </c>
      <c r="AY542" s="18" t="s">
        <v>180</v>
      </c>
      <c r="BE542" s="144">
        <f>IF(N542="základní",J542,0)</f>
        <v>0</v>
      </c>
      <c r="BF542" s="144">
        <f>IF(N542="snížená",J542,0)</f>
        <v>0</v>
      </c>
      <c r="BG542" s="144">
        <f>IF(N542="zákl. přenesená",J542,0)</f>
        <v>0</v>
      </c>
      <c r="BH542" s="144">
        <f>IF(N542="sníž. přenesená",J542,0)</f>
        <v>0</v>
      </c>
      <c r="BI542" s="144">
        <f>IF(N542="nulová",J542,0)</f>
        <v>0</v>
      </c>
      <c r="BJ542" s="18" t="s">
        <v>81</v>
      </c>
      <c r="BK542" s="144">
        <f>ROUND(I542*H542,2)</f>
        <v>0</v>
      </c>
      <c r="BL542" s="18" t="s">
        <v>187</v>
      </c>
      <c r="BM542" s="143" t="s">
        <v>2230</v>
      </c>
    </row>
    <row r="543" spans="2:65" s="1" customFormat="1" ht="19.5">
      <c r="B543" s="33"/>
      <c r="D543" s="145" t="s">
        <v>189</v>
      </c>
      <c r="F543" s="146" t="s">
        <v>2231</v>
      </c>
      <c r="I543" s="147"/>
      <c r="L543" s="33"/>
      <c r="M543" s="148"/>
      <c r="T543" s="54"/>
      <c r="AT543" s="18" t="s">
        <v>189</v>
      </c>
      <c r="AU543" s="18" t="s">
        <v>83</v>
      </c>
    </row>
    <row r="544" spans="2:65" s="1" customFormat="1" ht="11.25">
      <c r="B544" s="33"/>
      <c r="D544" s="149" t="s">
        <v>191</v>
      </c>
      <c r="F544" s="150" t="s">
        <v>2232</v>
      </c>
      <c r="I544" s="147"/>
      <c r="L544" s="33"/>
      <c r="M544" s="148"/>
      <c r="T544" s="54"/>
      <c r="AT544" s="18" t="s">
        <v>191</v>
      </c>
      <c r="AU544" s="18" t="s">
        <v>83</v>
      </c>
    </row>
    <row r="545" spans="2:65" s="13" customFormat="1" ht="11.25">
      <c r="B545" s="157"/>
      <c r="D545" s="145" t="s">
        <v>193</v>
      </c>
      <c r="E545" s="158" t="s">
        <v>19</v>
      </c>
      <c r="F545" s="159" t="s">
        <v>2233</v>
      </c>
      <c r="H545" s="160">
        <v>6</v>
      </c>
      <c r="I545" s="161"/>
      <c r="L545" s="157"/>
      <c r="M545" s="162"/>
      <c r="T545" s="163"/>
      <c r="AT545" s="158" t="s">
        <v>193</v>
      </c>
      <c r="AU545" s="158" t="s">
        <v>83</v>
      </c>
      <c r="AV545" s="13" t="s">
        <v>83</v>
      </c>
      <c r="AW545" s="13" t="s">
        <v>35</v>
      </c>
      <c r="AX545" s="13" t="s">
        <v>81</v>
      </c>
      <c r="AY545" s="158" t="s">
        <v>180</v>
      </c>
    </row>
    <row r="546" spans="2:65" s="1" customFormat="1" ht="24.2" customHeight="1">
      <c r="B546" s="33"/>
      <c r="C546" s="132" t="s">
        <v>824</v>
      </c>
      <c r="D546" s="132" t="s">
        <v>182</v>
      </c>
      <c r="E546" s="133" t="s">
        <v>2234</v>
      </c>
      <c r="F546" s="134" t="s">
        <v>2235</v>
      </c>
      <c r="G546" s="135" t="s">
        <v>185</v>
      </c>
      <c r="H546" s="136">
        <v>1.1879999999999999</v>
      </c>
      <c r="I546" s="137"/>
      <c r="J546" s="138">
        <f>ROUND(I546*H546,2)</f>
        <v>0</v>
      </c>
      <c r="K546" s="134" t="s">
        <v>572</v>
      </c>
      <c r="L546" s="33"/>
      <c r="M546" s="139" t="s">
        <v>19</v>
      </c>
      <c r="N546" s="140" t="s">
        <v>44</v>
      </c>
      <c r="P546" s="141">
        <f>O546*H546</f>
        <v>0</v>
      </c>
      <c r="Q546" s="141">
        <v>0</v>
      </c>
      <c r="R546" s="141">
        <f>Q546*H546</f>
        <v>0</v>
      </c>
      <c r="S546" s="141">
        <v>1</v>
      </c>
      <c r="T546" s="142">
        <f>S546*H546</f>
        <v>1.1879999999999999</v>
      </c>
      <c r="AR546" s="143" t="s">
        <v>187</v>
      </c>
      <c r="AT546" s="143" t="s">
        <v>182</v>
      </c>
      <c r="AU546" s="143" t="s">
        <v>83</v>
      </c>
      <c r="AY546" s="18" t="s">
        <v>180</v>
      </c>
      <c r="BE546" s="144">
        <f>IF(N546="základní",J546,0)</f>
        <v>0</v>
      </c>
      <c r="BF546" s="144">
        <f>IF(N546="snížená",J546,0)</f>
        <v>0</v>
      </c>
      <c r="BG546" s="144">
        <f>IF(N546="zákl. přenesená",J546,0)</f>
        <v>0</v>
      </c>
      <c r="BH546" s="144">
        <f>IF(N546="sníž. přenesená",J546,0)</f>
        <v>0</v>
      </c>
      <c r="BI546" s="144">
        <f>IF(N546="nulová",J546,0)</f>
        <v>0</v>
      </c>
      <c r="BJ546" s="18" t="s">
        <v>81</v>
      </c>
      <c r="BK546" s="144">
        <f>ROUND(I546*H546,2)</f>
        <v>0</v>
      </c>
      <c r="BL546" s="18" t="s">
        <v>187</v>
      </c>
      <c r="BM546" s="143" t="s">
        <v>2236</v>
      </c>
    </row>
    <row r="547" spans="2:65" s="1" customFormat="1" ht="19.5">
      <c r="B547" s="33"/>
      <c r="D547" s="145" t="s">
        <v>189</v>
      </c>
      <c r="F547" s="146" t="s">
        <v>2237</v>
      </c>
      <c r="I547" s="147"/>
      <c r="L547" s="33"/>
      <c r="M547" s="148"/>
      <c r="T547" s="54"/>
      <c r="AT547" s="18" t="s">
        <v>189</v>
      </c>
      <c r="AU547" s="18" t="s">
        <v>83</v>
      </c>
    </row>
    <row r="548" spans="2:65" s="1" customFormat="1" ht="11.25">
      <c r="B548" s="33"/>
      <c r="D548" s="149" t="s">
        <v>191</v>
      </c>
      <c r="F548" s="150" t="s">
        <v>2238</v>
      </c>
      <c r="I548" s="147"/>
      <c r="L548" s="33"/>
      <c r="M548" s="148"/>
      <c r="T548" s="54"/>
      <c r="AT548" s="18" t="s">
        <v>191</v>
      </c>
      <c r="AU548" s="18" t="s">
        <v>83</v>
      </c>
    </row>
    <row r="549" spans="2:65" s="12" customFormat="1" ht="11.25">
      <c r="B549" s="151"/>
      <c r="D549" s="145" t="s">
        <v>193</v>
      </c>
      <c r="E549" s="152" t="s">
        <v>19</v>
      </c>
      <c r="F549" s="153" t="s">
        <v>2239</v>
      </c>
      <c r="H549" s="152" t="s">
        <v>19</v>
      </c>
      <c r="I549" s="154"/>
      <c r="L549" s="151"/>
      <c r="M549" s="155"/>
      <c r="T549" s="156"/>
      <c r="AT549" s="152" t="s">
        <v>193</v>
      </c>
      <c r="AU549" s="152" t="s">
        <v>83</v>
      </c>
      <c r="AV549" s="12" t="s">
        <v>81</v>
      </c>
      <c r="AW549" s="12" t="s">
        <v>35</v>
      </c>
      <c r="AX549" s="12" t="s">
        <v>73</v>
      </c>
      <c r="AY549" s="152" t="s">
        <v>180</v>
      </c>
    </row>
    <row r="550" spans="2:65" s="13" customFormat="1" ht="11.25">
      <c r="B550" s="157"/>
      <c r="D550" s="145" t="s">
        <v>193</v>
      </c>
      <c r="E550" s="158" t="s">
        <v>19</v>
      </c>
      <c r="F550" s="159" t="s">
        <v>2240</v>
      </c>
      <c r="H550" s="160">
        <v>1.1879999999999999</v>
      </c>
      <c r="I550" s="161"/>
      <c r="L550" s="157"/>
      <c r="M550" s="162"/>
      <c r="T550" s="163"/>
      <c r="AT550" s="158" t="s">
        <v>193</v>
      </c>
      <c r="AU550" s="158" t="s">
        <v>83</v>
      </c>
      <c r="AV550" s="13" t="s">
        <v>83</v>
      </c>
      <c r="AW550" s="13" t="s">
        <v>35</v>
      </c>
      <c r="AX550" s="13" t="s">
        <v>81</v>
      </c>
      <c r="AY550" s="158" t="s">
        <v>180</v>
      </c>
    </row>
    <row r="551" spans="2:65" s="1" customFormat="1" ht="24.2" customHeight="1">
      <c r="B551" s="33"/>
      <c r="C551" s="132" t="s">
        <v>830</v>
      </c>
      <c r="D551" s="132" t="s">
        <v>182</v>
      </c>
      <c r="E551" s="133" t="s">
        <v>2241</v>
      </c>
      <c r="F551" s="134" t="s">
        <v>2242</v>
      </c>
      <c r="G551" s="135" t="s">
        <v>338</v>
      </c>
      <c r="H551" s="136">
        <v>3</v>
      </c>
      <c r="I551" s="137"/>
      <c r="J551" s="138">
        <f>ROUND(I551*H551,2)</f>
        <v>0</v>
      </c>
      <c r="K551" s="134" t="s">
        <v>186</v>
      </c>
      <c r="L551" s="33"/>
      <c r="M551" s="139" t="s">
        <v>19</v>
      </c>
      <c r="N551" s="140" t="s">
        <v>44</v>
      </c>
      <c r="P551" s="141">
        <f>O551*H551</f>
        <v>0</v>
      </c>
      <c r="Q551" s="141">
        <v>0</v>
      </c>
      <c r="R551" s="141">
        <f>Q551*H551</f>
        <v>0</v>
      </c>
      <c r="S551" s="141">
        <v>7.0000000000000007E-2</v>
      </c>
      <c r="T551" s="142">
        <f>S551*H551</f>
        <v>0.21000000000000002</v>
      </c>
      <c r="AR551" s="143" t="s">
        <v>187</v>
      </c>
      <c r="AT551" s="143" t="s">
        <v>182</v>
      </c>
      <c r="AU551" s="143" t="s">
        <v>83</v>
      </c>
      <c r="AY551" s="18" t="s">
        <v>180</v>
      </c>
      <c r="BE551" s="144">
        <f>IF(N551="základní",J551,0)</f>
        <v>0</v>
      </c>
      <c r="BF551" s="144">
        <f>IF(N551="snížená",J551,0)</f>
        <v>0</v>
      </c>
      <c r="BG551" s="144">
        <f>IF(N551="zákl. přenesená",J551,0)</f>
        <v>0</v>
      </c>
      <c r="BH551" s="144">
        <f>IF(N551="sníž. přenesená",J551,0)</f>
        <v>0</v>
      </c>
      <c r="BI551" s="144">
        <f>IF(N551="nulová",J551,0)</f>
        <v>0</v>
      </c>
      <c r="BJ551" s="18" t="s">
        <v>81</v>
      </c>
      <c r="BK551" s="144">
        <f>ROUND(I551*H551,2)</f>
        <v>0</v>
      </c>
      <c r="BL551" s="18" t="s">
        <v>187</v>
      </c>
      <c r="BM551" s="143" t="s">
        <v>2243</v>
      </c>
    </row>
    <row r="552" spans="2:65" s="1" customFormat="1" ht="11.25">
      <c r="B552" s="33"/>
      <c r="D552" s="145" t="s">
        <v>189</v>
      </c>
      <c r="F552" s="146" t="s">
        <v>2242</v>
      </c>
      <c r="I552" s="147"/>
      <c r="L552" s="33"/>
      <c r="M552" s="148"/>
      <c r="T552" s="54"/>
      <c r="AT552" s="18" t="s">
        <v>189</v>
      </c>
      <c r="AU552" s="18" t="s">
        <v>83</v>
      </c>
    </row>
    <row r="553" spans="2:65" s="1" customFormat="1" ht="11.25">
      <c r="B553" s="33"/>
      <c r="D553" s="149" t="s">
        <v>191</v>
      </c>
      <c r="F553" s="150" t="s">
        <v>2244</v>
      </c>
      <c r="I553" s="147"/>
      <c r="L553" s="33"/>
      <c r="M553" s="148"/>
      <c r="T553" s="54"/>
      <c r="AT553" s="18" t="s">
        <v>191</v>
      </c>
      <c r="AU553" s="18" t="s">
        <v>83</v>
      </c>
    </row>
    <row r="554" spans="2:65" s="12" customFormat="1" ht="11.25">
      <c r="B554" s="151"/>
      <c r="D554" s="145" t="s">
        <v>193</v>
      </c>
      <c r="E554" s="152" t="s">
        <v>19</v>
      </c>
      <c r="F554" s="153" t="s">
        <v>2245</v>
      </c>
      <c r="H554" s="152" t="s">
        <v>19</v>
      </c>
      <c r="I554" s="154"/>
      <c r="L554" s="151"/>
      <c r="M554" s="155"/>
      <c r="T554" s="156"/>
      <c r="AT554" s="152" t="s">
        <v>193</v>
      </c>
      <c r="AU554" s="152" t="s">
        <v>83</v>
      </c>
      <c r="AV554" s="12" t="s">
        <v>81</v>
      </c>
      <c r="AW554" s="12" t="s">
        <v>35</v>
      </c>
      <c r="AX554" s="12" t="s">
        <v>73</v>
      </c>
      <c r="AY554" s="152" t="s">
        <v>180</v>
      </c>
    </row>
    <row r="555" spans="2:65" s="13" customFormat="1" ht="11.25">
      <c r="B555" s="157"/>
      <c r="D555" s="145" t="s">
        <v>193</v>
      </c>
      <c r="E555" s="158" t="s">
        <v>19</v>
      </c>
      <c r="F555" s="159" t="s">
        <v>2246</v>
      </c>
      <c r="H555" s="160">
        <v>3</v>
      </c>
      <c r="I555" s="161"/>
      <c r="L555" s="157"/>
      <c r="M555" s="162"/>
      <c r="T555" s="163"/>
      <c r="AT555" s="158" t="s">
        <v>193</v>
      </c>
      <c r="AU555" s="158" t="s">
        <v>83</v>
      </c>
      <c r="AV555" s="13" t="s">
        <v>83</v>
      </c>
      <c r="AW555" s="13" t="s">
        <v>35</v>
      </c>
      <c r="AX555" s="13" t="s">
        <v>81</v>
      </c>
      <c r="AY555" s="158" t="s">
        <v>180</v>
      </c>
    </row>
    <row r="556" spans="2:65" s="1" customFormat="1" ht="24.2" customHeight="1">
      <c r="B556" s="33"/>
      <c r="C556" s="132" t="s">
        <v>836</v>
      </c>
      <c r="D556" s="132" t="s">
        <v>182</v>
      </c>
      <c r="E556" s="133" t="s">
        <v>2247</v>
      </c>
      <c r="F556" s="134" t="s">
        <v>2248</v>
      </c>
      <c r="G556" s="135" t="s">
        <v>257</v>
      </c>
      <c r="H556" s="136">
        <v>5.76</v>
      </c>
      <c r="I556" s="137"/>
      <c r="J556" s="138">
        <f>ROUND(I556*H556,2)</f>
        <v>0</v>
      </c>
      <c r="K556" s="134" t="s">
        <v>186</v>
      </c>
      <c r="L556" s="33"/>
      <c r="M556" s="139" t="s">
        <v>19</v>
      </c>
      <c r="N556" s="140" t="s">
        <v>44</v>
      </c>
      <c r="P556" s="141">
        <f>O556*H556</f>
        <v>0</v>
      </c>
      <c r="Q556" s="141">
        <v>0</v>
      </c>
      <c r="R556" s="141">
        <f>Q556*H556</f>
        <v>0</v>
      </c>
      <c r="S556" s="141">
        <v>3.4000000000000002E-2</v>
      </c>
      <c r="T556" s="142">
        <f>S556*H556</f>
        <v>0.19584000000000001</v>
      </c>
      <c r="AR556" s="143" t="s">
        <v>187</v>
      </c>
      <c r="AT556" s="143" t="s">
        <v>182</v>
      </c>
      <c r="AU556" s="143" t="s">
        <v>83</v>
      </c>
      <c r="AY556" s="18" t="s">
        <v>180</v>
      </c>
      <c r="BE556" s="144">
        <f>IF(N556="základní",J556,0)</f>
        <v>0</v>
      </c>
      <c r="BF556" s="144">
        <f>IF(N556="snížená",J556,0)</f>
        <v>0</v>
      </c>
      <c r="BG556" s="144">
        <f>IF(N556="zákl. přenesená",J556,0)</f>
        <v>0</v>
      </c>
      <c r="BH556" s="144">
        <f>IF(N556="sníž. přenesená",J556,0)</f>
        <v>0</v>
      </c>
      <c r="BI556" s="144">
        <f>IF(N556="nulová",J556,0)</f>
        <v>0</v>
      </c>
      <c r="BJ556" s="18" t="s">
        <v>81</v>
      </c>
      <c r="BK556" s="144">
        <f>ROUND(I556*H556,2)</f>
        <v>0</v>
      </c>
      <c r="BL556" s="18" t="s">
        <v>187</v>
      </c>
      <c r="BM556" s="143" t="s">
        <v>2249</v>
      </c>
    </row>
    <row r="557" spans="2:65" s="1" customFormat="1" ht="29.25">
      <c r="B557" s="33"/>
      <c r="D557" s="145" t="s">
        <v>189</v>
      </c>
      <c r="F557" s="146" t="s">
        <v>2250</v>
      </c>
      <c r="I557" s="147"/>
      <c r="L557" s="33"/>
      <c r="M557" s="148"/>
      <c r="T557" s="54"/>
      <c r="AT557" s="18" t="s">
        <v>189</v>
      </c>
      <c r="AU557" s="18" t="s">
        <v>83</v>
      </c>
    </row>
    <row r="558" spans="2:65" s="1" customFormat="1" ht="11.25">
      <c r="B558" s="33"/>
      <c r="D558" s="149" t="s">
        <v>191</v>
      </c>
      <c r="F558" s="150" t="s">
        <v>2251</v>
      </c>
      <c r="I558" s="147"/>
      <c r="L558" s="33"/>
      <c r="M558" s="148"/>
      <c r="T558" s="54"/>
      <c r="AT558" s="18" t="s">
        <v>191</v>
      </c>
      <c r="AU558" s="18" t="s">
        <v>83</v>
      </c>
    </row>
    <row r="559" spans="2:65" s="12" customFormat="1" ht="11.25">
      <c r="B559" s="151"/>
      <c r="D559" s="145" t="s">
        <v>193</v>
      </c>
      <c r="E559" s="152" t="s">
        <v>19</v>
      </c>
      <c r="F559" s="153" t="s">
        <v>261</v>
      </c>
      <c r="H559" s="152" t="s">
        <v>19</v>
      </c>
      <c r="I559" s="154"/>
      <c r="L559" s="151"/>
      <c r="M559" s="155"/>
      <c r="T559" s="156"/>
      <c r="AT559" s="152" t="s">
        <v>193</v>
      </c>
      <c r="AU559" s="152" t="s">
        <v>83</v>
      </c>
      <c r="AV559" s="12" t="s">
        <v>81</v>
      </c>
      <c r="AW559" s="12" t="s">
        <v>35</v>
      </c>
      <c r="AX559" s="12" t="s">
        <v>73</v>
      </c>
      <c r="AY559" s="152" t="s">
        <v>180</v>
      </c>
    </row>
    <row r="560" spans="2:65" s="13" customFormat="1" ht="11.25">
      <c r="B560" s="157"/>
      <c r="D560" s="145" t="s">
        <v>193</v>
      </c>
      <c r="E560" s="158" t="s">
        <v>19</v>
      </c>
      <c r="F560" s="159" t="s">
        <v>2252</v>
      </c>
      <c r="H560" s="160">
        <v>5.76</v>
      </c>
      <c r="I560" s="161"/>
      <c r="L560" s="157"/>
      <c r="M560" s="162"/>
      <c r="T560" s="163"/>
      <c r="AT560" s="158" t="s">
        <v>193</v>
      </c>
      <c r="AU560" s="158" t="s">
        <v>83</v>
      </c>
      <c r="AV560" s="13" t="s">
        <v>83</v>
      </c>
      <c r="AW560" s="13" t="s">
        <v>35</v>
      </c>
      <c r="AX560" s="13" t="s">
        <v>81</v>
      </c>
      <c r="AY560" s="158" t="s">
        <v>180</v>
      </c>
    </row>
    <row r="561" spans="2:65" s="1" customFormat="1" ht="24.2" customHeight="1">
      <c r="B561" s="33"/>
      <c r="C561" s="132" t="s">
        <v>844</v>
      </c>
      <c r="D561" s="132" t="s">
        <v>182</v>
      </c>
      <c r="E561" s="133" t="s">
        <v>2253</v>
      </c>
      <c r="F561" s="134" t="s">
        <v>2254</v>
      </c>
      <c r="G561" s="135" t="s">
        <v>257</v>
      </c>
      <c r="H561" s="136">
        <v>133.04400000000001</v>
      </c>
      <c r="I561" s="137"/>
      <c r="J561" s="138">
        <f>ROUND(I561*H561,2)</f>
        <v>0</v>
      </c>
      <c r="K561" s="134" t="s">
        <v>186</v>
      </c>
      <c r="L561" s="33"/>
      <c r="M561" s="139" t="s">
        <v>19</v>
      </c>
      <c r="N561" s="140" t="s">
        <v>44</v>
      </c>
      <c r="P561" s="141">
        <f>O561*H561</f>
        <v>0</v>
      </c>
      <c r="Q561" s="141">
        <v>0</v>
      </c>
      <c r="R561" s="141">
        <f>Q561*H561</f>
        <v>0</v>
      </c>
      <c r="S561" s="141">
        <v>3.2000000000000001E-2</v>
      </c>
      <c r="T561" s="142">
        <f>S561*H561</f>
        <v>4.2574080000000007</v>
      </c>
      <c r="AR561" s="143" t="s">
        <v>187</v>
      </c>
      <c r="AT561" s="143" t="s">
        <v>182</v>
      </c>
      <c r="AU561" s="143" t="s">
        <v>83</v>
      </c>
      <c r="AY561" s="18" t="s">
        <v>180</v>
      </c>
      <c r="BE561" s="144">
        <f>IF(N561="základní",J561,0)</f>
        <v>0</v>
      </c>
      <c r="BF561" s="144">
        <f>IF(N561="snížená",J561,0)</f>
        <v>0</v>
      </c>
      <c r="BG561" s="144">
        <f>IF(N561="zákl. přenesená",J561,0)</f>
        <v>0</v>
      </c>
      <c r="BH561" s="144">
        <f>IF(N561="sníž. přenesená",J561,0)</f>
        <v>0</v>
      </c>
      <c r="BI561" s="144">
        <f>IF(N561="nulová",J561,0)</f>
        <v>0</v>
      </c>
      <c r="BJ561" s="18" t="s">
        <v>81</v>
      </c>
      <c r="BK561" s="144">
        <f>ROUND(I561*H561,2)</f>
        <v>0</v>
      </c>
      <c r="BL561" s="18" t="s">
        <v>187</v>
      </c>
      <c r="BM561" s="143" t="s">
        <v>2255</v>
      </c>
    </row>
    <row r="562" spans="2:65" s="1" customFormat="1" ht="29.25">
      <c r="B562" s="33"/>
      <c r="D562" s="145" t="s">
        <v>189</v>
      </c>
      <c r="F562" s="146" t="s">
        <v>2256</v>
      </c>
      <c r="I562" s="147"/>
      <c r="L562" s="33"/>
      <c r="M562" s="148"/>
      <c r="T562" s="54"/>
      <c r="AT562" s="18" t="s">
        <v>189</v>
      </c>
      <c r="AU562" s="18" t="s">
        <v>83</v>
      </c>
    </row>
    <row r="563" spans="2:65" s="1" customFormat="1" ht="11.25">
      <c r="B563" s="33"/>
      <c r="D563" s="149" t="s">
        <v>191</v>
      </c>
      <c r="F563" s="150" t="s">
        <v>2257</v>
      </c>
      <c r="I563" s="147"/>
      <c r="L563" s="33"/>
      <c r="M563" s="148"/>
      <c r="T563" s="54"/>
      <c r="AT563" s="18" t="s">
        <v>191</v>
      </c>
      <c r="AU563" s="18" t="s">
        <v>83</v>
      </c>
    </row>
    <row r="564" spans="2:65" s="12" customFormat="1" ht="11.25">
      <c r="B564" s="151"/>
      <c r="D564" s="145" t="s">
        <v>193</v>
      </c>
      <c r="E564" s="152" t="s">
        <v>19</v>
      </c>
      <c r="F564" s="153" t="s">
        <v>261</v>
      </c>
      <c r="H564" s="152" t="s">
        <v>19</v>
      </c>
      <c r="I564" s="154"/>
      <c r="L564" s="151"/>
      <c r="M564" s="155"/>
      <c r="T564" s="156"/>
      <c r="AT564" s="152" t="s">
        <v>193</v>
      </c>
      <c r="AU564" s="152" t="s">
        <v>83</v>
      </c>
      <c r="AV564" s="12" t="s">
        <v>81</v>
      </c>
      <c r="AW564" s="12" t="s">
        <v>35</v>
      </c>
      <c r="AX564" s="12" t="s">
        <v>73</v>
      </c>
      <c r="AY564" s="152" t="s">
        <v>180</v>
      </c>
    </row>
    <row r="565" spans="2:65" s="13" customFormat="1" ht="11.25">
      <c r="B565" s="157"/>
      <c r="D565" s="145" t="s">
        <v>193</v>
      </c>
      <c r="E565" s="158" t="s">
        <v>19</v>
      </c>
      <c r="F565" s="159" t="s">
        <v>2258</v>
      </c>
      <c r="H565" s="160">
        <v>46.643999999999998</v>
      </c>
      <c r="I565" s="161"/>
      <c r="L565" s="157"/>
      <c r="M565" s="162"/>
      <c r="T565" s="163"/>
      <c r="AT565" s="158" t="s">
        <v>193</v>
      </c>
      <c r="AU565" s="158" t="s">
        <v>83</v>
      </c>
      <c r="AV565" s="13" t="s">
        <v>83</v>
      </c>
      <c r="AW565" s="13" t="s">
        <v>35</v>
      </c>
      <c r="AX565" s="13" t="s">
        <v>73</v>
      </c>
      <c r="AY565" s="158" t="s">
        <v>180</v>
      </c>
    </row>
    <row r="566" spans="2:65" s="12" customFormat="1" ht="11.25">
      <c r="B566" s="151"/>
      <c r="D566" s="145" t="s">
        <v>193</v>
      </c>
      <c r="E566" s="152" t="s">
        <v>19</v>
      </c>
      <c r="F566" s="153" t="s">
        <v>1117</v>
      </c>
      <c r="H566" s="152" t="s">
        <v>19</v>
      </c>
      <c r="I566" s="154"/>
      <c r="L566" s="151"/>
      <c r="M566" s="155"/>
      <c r="T566" s="156"/>
      <c r="AT566" s="152" t="s">
        <v>193</v>
      </c>
      <c r="AU566" s="152" t="s">
        <v>83</v>
      </c>
      <c r="AV566" s="12" t="s">
        <v>81</v>
      </c>
      <c r="AW566" s="12" t="s">
        <v>35</v>
      </c>
      <c r="AX566" s="12" t="s">
        <v>73</v>
      </c>
      <c r="AY566" s="152" t="s">
        <v>180</v>
      </c>
    </row>
    <row r="567" spans="2:65" s="13" customFormat="1" ht="11.25">
      <c r="B567" s="157"/>
      <c r="D567" s="145" t="s">
        <v>193</v>
      </c>
      <c r="E567" s="158" t="s">
        <v>19</v>
      </c>
      <c r="F567" s="159" t="s">
        <v>2259</v>
      </c>
      <c r="H567" s="160">
        <v>86.4</v>
      </c>
      <c r="I567" s="161"/>
      <c r="L567" s="157"/>
      <c r="M567" s="162"/>
      <c r="T567" s="163"/>
      <c r="AT567" s="158" t="s">
        <v>193</v>
      </c>
      <c r="AU567" s="158" t="s">
        <v>83</v>
      </c>
      <c r="AV567" s="13" t="s">
        <v>83</v>
      </c>
      <c r="AW567" s="13" t="s">
        <v>35</v>
      </c>
      <c r="AX567" s="13" t="s">
        <v>73</v>
      </c>
      <c r="AY567" s="158" t="s">
        <v>180</v>
      </c>
    </row>
    <row r="568" spans="2:65" s="14" customFormat="1" ht="11.25">
      <c r="B568" s="164"/>
      <c r="D568" s="145" t="s">
        <v>193</v>
      </c>
      <c r="E568" s="165" t="s">
        <v>19</v>
      </c>
      <c r="F568" s="166" t="s">
        <v>264</v>
      </c>
      <c r="H568" s="167">
        <v>133.04400000000001</v>
      </c>
      <c r="I568" s="168"/>
      <c r="L568" s="164"/>
      <c r="M568" s="169"/>
      <c r="T568" s="170"/>
      <c r="AT568" s="165" t="s">
        <v>193</v>
      </c>
      <c r="AU568" s="165" t="s">
        <v>83</v>
      </c>
      <c r="AV568" s="14" t="s">
        <v>187</v>
      </c>
      <c r="AW568" s="14" t="s">
        <v>35</v>
      </c>
      <c r="AX568" s="14" t="s">
        <v>81</v>
      </c>
      <c r="AY568" s="165" t="s">
        <v>180</v>
      </c>
    </row>
    <row r="569" spans="2:65" s="1" customFormat="1" ht="21.75" customHeight="1">
      <c r="B569" s="33"/>
      <c r="C569" s="132" t="s">
        <v>850</v>
      </c>
      <c r="D569" s="132" t="s">
        <v>182</v>
      </c>
      <c r="E569" s="133" t="s">
        <v>408</v>
      </c>
      <c r="F569" s="134" t="s">
        <v>409</v>
      </c>
      <c r="G569" s="135" t="s">
        <v>257</v>
      </c>
      <c r="H569" s="136">
        <v>27.06</v>
      </c>
      <c r="I569" s="137"/>
      <c r="J569" s="138">
        <f>ROUND(I569*H569,2)</f>
        <v>0</v>
      </c>
      <c r="K569" s="134" t="s">
        <v>186</v>
      </c>
      <c r="L569" s="33"/>
      <c r="M569" s="139" t="s">
        <v>19</v>
      </c>
      <c r="N569" s="140" t="s">
        <v>44</v>
      </c>
      <c r="P569" s="141">
        <f>O569*H569</f>
        <v>0</v>
      </c>
      <c r="Q569" s="141">
        <v>0</v>
      </c>
      <c r="R569" s="141">
        <f>Q569*H569</f>
        <v>0</v>
      </c>
      <c r="S569" s="141">
        <v>7.5999999999999998E-2</v>
      </c>
      <c r="T569" s="142">
        <f>S569*H569</f>
        <v>2.0565599999999997</v>
      </c>
      <c r="AR569" s="143" t="s">
        <v>187</v>
      </c>
      <c r="AT569" s="143" t="s">
        <v>182</v>
      </c>
      <c r="AU569" s="143" t="s">
        <v>83</v>
      </c>
      <c r="AY569" s="18" t="s">
        <v>180</v>
      </c>
      <c r="BE569" s="144">
        <f>IF(N569="základní",J569,0)</f>
        <v>0</v>
      </c>
      <c r="BF569" s="144">
        <f>IF(N569="snížená",J569,0)</f>
        <v>0</v>
      </c>
      <c r="BG569" s="144">
        <f>IF(N569="zákl. přenesená",J569,0)</f>
        <v>0</v>
      </c>
      <c r="BH569" s="144">
        <f>IF(N569="sníž. přenesená",J569,0)</f>
        <v>0</v>
      </c>
      <c r="BI569" s="144">
        <f>IF(N569="nulová",J569,0)</f>
        <v>0</v>
      </c>
      <c r="BJ569" s="18" t="s">
        <v>81</v>
      </c>
      <c r="BK569" s="144">
        <f>ROUND(I569*H569,2)</f>
        <v>0</v>
      </c>
      <c r="BL569" s="18" t="s">
        <v>187</v>
      </c>
      <c r="BM569" s="143" t="s">
        <v>2260</v>
      </c>
    </row>
    <row r="570" spans="2:65" s="1" customFormat="1" ht="19.5">
      <c r="B570" s="33"/>
      <c r="D570" s="145" t="s">
        <v>189</v>
      </c>
      <c r="F570" s="146" t="s">
        <v>411</v>
      </c>
      <c r="I570" s="147"/>
      <c r="L570" s="33"/>
      <c r="M570" s="148"/>
      <c r="T570" s="54"/>
      <c r="AT570" s="18" t="s">
        <v>189</v>
      </c>
      <c r="AU570" s="18" t="s">
        <v>83</v>
      </c>
    </row>
    <row r="571" spans="2:65" s="1" customFormat="1" ht="11.25">
      <c r="B571" s="33"/>
      <c r="D571" s="149" t="s">
        <v>191</v>
      </c>
      <c r="F571" s="150" t="s">
        <v>412</v>
      </c>
      <c r="I571" s="147"/>
      <c r="L571" s="33"/>
      <c r="M571" s="148"/>
      <c r="T571" s="54"/>
      <c r="AT571" s="18" t="s">
        <v>191</v>
      </c>
      <c r="AU571" s="18" t="s">
        <v>83</v>
      </c>
    </row>
    <row r="572" spans="2:65" s="12" customFormat="1" ht="11.25">
      <c r="B572" s="151"/>
      <c r="D572" s="145" t="s">
        <v>193</v>
      </c>
      <c r="E572" s="152" t="s">
        <v>19</v>
      </c>
      <c r="F572" s="153" t="s">
        <v>261</v>
      </c>
      <c r="H572" s="152" t="s">
        <v>19</v>
      </c>
      <c r="I572" s="154"/>
      <c r="L572" s="151"/>
      <c r="M572" s="155"/>
      <c r="T572" s="156"/>
      <c r="AT572" s="152" t="s">
        <v>193</v>
      </c>
      <c r="AU572" s="152" t="s">
        <v>83</v>
      </c>
      <c r="AV572" s="12" t="s">
        <v>81</v>
      </c>
      <c r="AW572" s="12" t="s">
        <v>35</v>
      </c>
      <c r="AX572" s="12" t="s">
        <v>73</v>
      </c>
      <c r="AY572" s="152" t="s">
        <v>180</v>
      </c>
    </row>
    <row r="573" spans="2:65" s="13" customFormat="1" ht="11.25">
      <c r="B573" s="157"/>
      <c r="D573" s="145" t="s">
        <v>193</v>
      </c>
      <c r="E573" s="158" t="s">
        <v>19</v>
      </c>
      <c r="F573" s="159" t="s">
        <v>2261</v>
      </c>
      <c r="H573" s="160">
        <v>14.52</v>
      </c>
      <c r="I573" s="161"/>
      <c r="L573" s="157"/>
      <c r="M573" s="162"/>
      <c r="T573" s="163"/>
      <c r="AT573" s="158" t="s">
        <v>193</v>
      </c>
      <c r="AU573" s="158" t="s">
        <v>83</v>
      </c>
      <c r="AV573" s="13" t="s">
        <v>83</v>
      </c>
      <c r="AW573" s="13" t="s">
        <v>35</v>
      </c>
      <c r="AX573" s="13" t="s">
        <v>73</v>
      </c>
      <c r="AY573" s="158" t="s">
        <v>180</v>
      </c>
    </row>
    <row r="574" spans="2:65" s="15" customFormat="1" ht="11.25">
      <c r="B574" s="186"/>
      <c r="D574" s="145" t="s">
        <v>193</v>
      </c>
      <c r="E574" s="187" t="s">
        <v>19</v>
      </c>
      <c r="F574" s="188" t="s">
        <v>1880</v>
      </c>
      <c r="H574" s="189">
        <v>14.52</v>
      </c>
      <c r="I574" s="190"/>
      <c r="L574" s="186"/>
      <c r="M574" s="191"/>
      <c r="T574" s="192"/>
      <c r="AT574" s="187" t="s">
        <v>193</v>
      </c>
      <c r="AU574" s="187" t="s">
        <v>83</v>
      </c>
      <c r="AV574" s="15" t="s">
        <v>203</v>
      </c>
      <c r="AW574" s="15" t="s">
        <v>35</v>
      </c>
      <c r="AX574" s="15" t="s">
        <v>73</v>
      </c>
      <c r="AY574" s="187" t="s">
        <v>180</v>
      </c>
    </row>
    <row r="575" spans="2:65" s="12" customFormat="1" ht="11.25">
      <c r="B575" s="151"/>
      <c r="D575" s="145" t="s">
        <v>193</v>
      </c>
      <c r="E575" s="152" t="s">
        <v>19</v>
      </c>
      <c r="F575" s="153" t="s">
        <v>1117</v>
      </c>
      <c r="H575" s="152" t="s">
        <v>19</v>
      </c>
      <c r="I575" s="154"/>
      <c r="L575" s="151"/>
      <c r="M575" s="155"/>
      <c r="T575" s="156"/>
      <c r="AT575" s="152" t="s">
        <v>193</v>
      </c>
      <c r="AU575" s="152" t="s">
        <v>83</v>
      </c>
      <c r="AV575" s="12" t="s">
        <v>81</v>
      </c>
      <c r="AW575" s="12" t="s">
        <v>35</v>
      </c>
      <c r="AX575" s="12" t="s">
        <v>73</v>
      </c>
      <c r="AY575" s="152" t="s">
        <v>180</v>
      </c>
    </row>
    <row r="576" spans="2:65" s="13" customFormat="1" ht="11.25">
      <c r="B576" s="157"/>
      <c r="D576" s="145" t="s">
        <v>193</v>
      </c>
      <c r="E576" s="158" t="s">
        <v>19</v>
      </c>
      <c r="F576" s="159" t="s">
        <v>2262</v>
      </c>
      <c r="H576" s="160">
        <v>12.54</v>
      </c>
      <c r="I576" s="161"/>
      <c r="L576" s="157"/>
      <c r="M576" s="162"/>
      <c r="T576" s="163"/>
      <c r="AT576" s="158" t="s">
        <v>193</v>
      </c>
      <c r="AU576" s="158" t="s">
        <v>83</v>
      </c>
      <c r="AV576" s="13" t="s">
        <v>83</v>
      </c>
      <c r="AW576" s="13" t="s">
        <v>35</v>
      </c>
      <c r="AX576" s="13" t="s">
        <v>73</v>
      </c>
      <c r="AY576" s="158" t="s">
        <v>180</v>
      </c>
    </row>
    <row r="577" spans="2:65" s="15" customFormat="1" ht="11.25">
      <c r="B577" s="186"/>
      <c r="D577" s="145" t="s">
        <v>193</v>
      </c>
      <c r="E577" s="187" t="s">
        <v>19</v>
      </c>
      <c r="F577" s="188" t="s">
        <v>1880</v>
      </c>
      <c r="H577" s="189">
        <v>12.54</v>
      </c>
      <c r="I577" s="190"/>
      <c r="L577" s="186"/>
      <c r="M577" s="191"/>
      <c r="T577" s="192"/>
      <c r="AT577" s="187" t="s">
        <v>193</v>
      </c>
      <c r="AU577" s="187" t="s">
        <v>83</v>
      </c>
      <c r="AV577" s="15" t="s">
        <v>203</v>
      </c>
      <c r="AW577" s="15" t="s">
        <v>35</v>
      </c>
      <c r="AX577" s="15" t="s">
        <v>73</v>
      </c>
      <c r="AY577" s="187" t="s">
        <v>180</v>
      </c>
    </row>
    <row r="578" spans="2:65" s="14" customFormat="1" ht="11.25">
      <c r="B578" s="164"/>
      <c r="D578" s="145" t="s">
        <v>193</v>
      </c>
      <c r="E578" s="165" t="s">
        <v>19</v>
      </c>
      <c r="F578" s="166" t="s">
        <v>264</v>
      </c>
      <c r="H578" s="167">
        <v>27.06</v>
      </c>
      <c r="I578" s="168"/>
      <c r="L578" s="164"/>
      <c r="M578" s="169"/>
      <c r="T578" s="170"/>
      <c r="AT578" s="165" t="s">
        <v>193</v>
      </c>
      <c r="AU578" s="165" t="s">
        <v>83</v>
      </c>
      <c r="AV578" s="14" t="s">
        <v>187</v>
      </c>
      <c r="AW578" s="14" t="s">
        <v>35</v>
      </c>
      <c r="AX578" s="14" t="s">
        <v>81</v>
      </c>
      <c r="AY578" s="165" t="s">
        <v>180</v>
      </c>
    </row>
    <row r="579" spans="2:65" s="1" customFormat="1" ht="24.2" customHeight="1">
      <c r="B579" s="33"/>
      <c r="C579" s="132" t="s">
        <v>858</v>
      </c>
      <c r="D579" s="132" t="s">
        <v>182</v>
      </c>
      <c r="E579" s="133" t="s">
        <v>2263</v>
      </c>
      <c r="F579" s="134" t="s">
        <v>2264</v>
      </c>
      <c r="G579" s="135" t="s">
        <v>338</v>
      </c>
      <c r="H579" s="136">
        <v>24</v>
      </c>
      <c r="I579" s="137"/>
      <c r="J579" s="138">
        <f>ROUND(I579*H579,2)</f>
        <v>0</v>
      </c>
      <c r="K579" s="134" t="s">
        <v>186</v>
      </c>
      <c r="L579" s="33"/>
      <c r="M579" s="139" t="s">
        <v>19</v>
      </c>
      <c r="N579" s="140" t="s">
        <v>44</v>
      </c>
      <c r="P579" s="141">
        <f>O579*H579</f>
        <v>0</v>
      </c>
      <c r="Q579" s="141">
        <v>1.0000000000000001E-5</v>
      </c>
      <c r="R579" s="141">
        <f>Q579*H579</f>
        <v>2.4000000000000003E-4</v>
      </c>
      <c r="S579" s="141">
        <v>0</v>
      </c>
      <c r="T579" s="142">
        <f>S579*H579</f>
        <v>0</v>
      </c>
      <c r="AR579" s="143" t="s">
        <v>187</v>
      </c>
      <c r="AT579" s="143" t="s">
        <v>182</v>
      </c>
      <c r="AU579" s="143" t="s">
        <v>83</v>
      </c>
      <c r="AY579" s="18" t="s">
        <v>180</v>
      </c>
      <c r="BE579" s="144">
        <f>IF(N579="základní",J579,0)</f>
        <v>0</v>
      </c>
      <c r="BF579" s="144">
        <f>IF(N579="snížená",J579,0)</f>
        <v>0</v>
      </c>
      <c r="BG579" s="144">
        <f>IF(N579="zákl. přenesená",J579,0)</f>
        <v>0</v>
      </c>
      <c r="BH579" s="144">
        <f>IF(N579="sníž. přenesená",J579,0)</f>
        <v>0</v>
      </c>
      <c r="BI579" s="144">
        <f>IF(N579="nulová",J579,0)</f>
        <v>0</v>
      </c>
      <c r="BJ579" s="18" t="s">
        <v>81</v>
      </c>
      <c r="BK579" s="144">
        <f>ROUND(I579*H579,2)</f>
        <v>0</v>
      </c>
      <c r="BL579" s="18" t="s">
        <v>187</v>
      </c>
      <c r="BM579" s="143" t="s">
        <v>2265</v>
      </c>
    </row>
    <row r="580" spans="2:65" s="1" customFormat="1" ht="19.5">
      <c r="B580" s="33"/>
      <c r="D580" s="145" t="s">
        <v>189</v>
      </c>
      <c r="F580" s="146" t="s">
        <v>2266</v>
      </c>
      <c r="I580" s="147"/>
      <c r="L580" s="33"/>
      <c r="M580" s="148"/>
      <c r="T580" s="54"/>
      <c r="AT580" s="18" t="s">
        <v>189</v>
      </c>
      <c r="AU580" s="18" t="s">
        <v>83</v>
      </c>
    </row>
    <row r="581" spans="2:65" s="1" customFormat="1" ht="11.25">
      <c r="B581" s="33"/>
      <c r="D581" s="149" t="s">
        <v>191</v>
      </c>
      <c r="F581" s="150" t="s">
        <v>2267</v>
      </c>
      <c r="I581" s="147"/>
      <c r="L581" s="33"/>
      <c r="M581" s="148"/>
      <c r="T581" s="54"/>
      <c r="AT581" s="18" t="s">
        <v>191</v>
      </c>
      <c r="AU581" s="18" t="s">
        <v>83</v>
      </c>
    </row>
    <row r="582" spans="2:65" s="12" customFormat="1" ht="11.25">
      <c r="B582" s="151"/>
      <c r="D582" s="145" t="s">
        <v>193</v>
      </c>
      <c r="E582" s="152" t="s">
        <v>19</v>
      </c>
      <c r="F582" s="153" t="s">
        <v>1792</v>
      </c>
      <c r="H582" s="152" t="s">
        <v>19</v>
      </c>
      <c r="I582" s="154"/>
      <c r="L582" s="151"/>
      <c r="M582" s="155"/>
      <c r="T582" s="156"/>
      <c r="AT582" s="152" t="s">
        <v>193</v>
      </c>
      <c r="AU582" s="152" t="s">
        <v>83</v>
      </c>
      <c r="AV582" s="12" t="s">
        <v>81</v>
      </c>
      <c r="AW582" s="12" t="s">
        <v>35</v>
      </c>
      <c r="AX582" s="12" t="s">
        <v>73</v>
      </c>
      <c r="AY582" s="152" t="s">
        <v>180</v>
      </c>
    </row>
    <row r="583" spans="2:65" s="13" customFormat="1" ht="11.25">
      <c r="B583" s="157"/>
      <c r="D583" s="145" t="s">
        <v>193</v>
      </c>
      <c r="E583" s="158" t="s">
        <v>19</v>
      </c>
      <c r="F583" s="159" t="s">
        <v>2268</v>
      </c>
      <c r="H583" s="160">
        <v>24</v>
      </c>
      <c r="I583" s="161"/>
      <c r="L583" s="157"/>
      <c r="M583" s="162"/>
      <c r="T583" s="163"/>
      <c r="AT583" s="158" t="s">
        <v>193</v>
      </c>
      <c r="AU583" s="158" t="s">
        <v>83</v>
      </c>
      <c r="AV583" s="13" t="s">
        <v>83</v>
      </c>
      <c r="AW583" s="13" t="s">
        <v>35</v>
      </c>
      <c r="AX583" s="13" t="s">
        <v>81</v>
      </c>
      <c r="AY583" s="158" t="s">
        <v>180</v>
      </c>
    </row>
    <row r="584" spans="2:65" s="1" customFormat="1" ht="24.2" customHeight="1">
      <c r="B584" s="33"/>
      <c r="C584" s="132" t="s">
        <v>864</v>
      </c>
      <c r="D584" s="132" t="s">
        <v>182</v>
      </c>
      <c r="E584" s="133" t="s">
        <v>1307</v>
      </c>
      <c r="F584" s="134" t="s">
        <v>1308</v>
      </c>
      <c r="G584" s="135" t="s">
        <v>338</v>
      </c>
      <c r="H584" s="136">
        <v>33.200000000000003</v>
      </c>
      <c r="I584" s="137"/>
      <c r="J584" s="138">
        <f>ROUND(I584*H584,2)</f>
        <v>0</v>
      </c>
      <c r="K584" s="134" t="s">
        <v>186</v>
      </c>
      <c r="L584" s="33"/>
      <c r="M584" s="139" t="s">
        <v>19</v>
      </c>
      <c r="N584" s="140" t="s">
        <v>44</v>
      </c>
      <c r="P584" s="141">
        <f>O584*H584</f>
        <v>0</v>
      </c>
      <c r="Q584" s="141">
        <v>2.0000000000000002E-5</v>
      </c>
      <c r="R584" s="141">
        <f>Q584*H584</f>
        <v>6.6400000000000009E-4</v>
      </c>
      <c r="S584" s="141">
        <v>1E-3</v>
      </c>
      <c r="T584" s="142">
        <f>S584*H584</f>
        <v>3.32E-2</v>
      </c>
      <c r="AR584" s="143" t="s">
        <v>187</v>
      </c>
      <c r="AT584" s="143" t="s">
        <v>182</v>
      </c>
      <c r="AU584" s="143" t="s">
        <v>83</v>
      </c>
      <c r="AY584" s="18" t="s">
        <v>180</v>
      </c>
      <c r="BE584" s="144">
        <f>IF(N584="základní",J584,0)</f>
        <v>0</v>
      </c>
      <c r="BF584" s="144">
        <f>IF(N584="snížená",J584,0)</f>
        <v>0</v>
      </c>
      <c r="BG584" s="144">
        <f>IF(N584="zákl. přenesená",J584,0)</f>
        <v>0</v>
      </c>
      <c r="BH584" s="144">
        <f>IF(N584="sníž. přenesená",J584,0)</f>
        <v>0</v>
      </c>
      <c r="BI584" s="144">
        <f>IF(N584="nulová",J584,0)</f>
        <v>0</v>
      </c>
      <c r="BJ584" s="18" t="s">
        <v>81</v>
      </c>
      <c r="BK584" s="144">
        <f>ROUND(I584*H584,2)</f>
        <v>0</v>
      </c>
      <c r="BL584" s="18" t="s">
        <v>187</v>
      </c>
      <c r="BM584" s="143" t="s">
        <v>2269</v>
      </c>
    </row>
    <row r="585" spans="2:65" s="1" customFormat="1" ht="19.5">
      <c r="B585" s="33"/>
      <c r="D585" s="145" t="s">
        <v>189</v>
      </c>
      <c r="F585" s="146" t="s">
        <v>1310</v>
      </c>
      <c r="I585" s="147"/>
      <c r="L585" s="33"/>
      <c r="M585" s="148"/>
      <c r="T585" s="54"/>
      <c r="AT585" s="18" t="s">
        <v>189</v>
      </c>
      <c r="AU585" s="18" t="s">
        <v>83</v>
      </c>
    </row>
    <row r="586" spans="2:65" s="1" customFormat="1" ht="11.25">
      <c r="B586" s="33"/>
      <c r="D586" s="149" t="s">
        <v>191</v>
      </c>
      <c r="F586" s="150" t="s">
        <v>1311</v>
      </c>
      <c r="I586" s="147"/>
      <c r="L586" s="33"/>
      <c r="M586" s="148"/>
      <c r="T586" s="54"/>
      <c r="AT586" s="18" t="s">
        <v>191</v>
      </c>
      <c r="AU586" s="18" t="s">
        <v>83</v>
      </c>
    </row>
    <row r="587" spans="2:65" s="12" customFormat="1" ht="11.25">
      <c r="B587" s="151"/>
      <c r="D587" s="145" t="s">
        <v>193</v>
      </c>
      <c r="E587" s="152" t="s">
        <v>19</v>
      </c>
      <c r="F587" s="153" t="s">
        <v>1796</v>
      </c>
      <c r="H587" s="152" t="s">
        <v>19</v>
      </c>
      <c r="I587" s="154"/>
      <c r="L587" s="151"/>
      <c r="M587" s="155"/>
      <c r="T587" s="156"/>
      <c r="AT587" s="152" t="s">
        <v>193</v>
      </c>
      <c r="AU587" s="152" t="s">
        <v>83</v>
      </c>
      <c r="AV587" s="12" t="s">
        <v>81</v>
      </c>
      <c r="AW587" s="12" t="s">
        <v>35</v>
      </c>
      <c r="AX587" s="12" t="s">
        <v>73</v>
      </c>
      <c r="AY587" s="152" t="s">
        <v>180</v>
      </c>
    </row>
    <row r="588" spans="2:65" s="13" customFormat="1" ht="11.25">
      <c r="B588" s="157"/>
      <c r="D588" s="145" t="s">
        <v>193</v>
      </c>
      <c r="E588" s="158" t="s">
        <v>19</v>
      </c>
      <c r="F588" s="159" t="s">
        <v>2270</v>
      </c>
      <c r="H588" s="160">
        <v>33.200000000000003</v>
      </c>
      <c r="I588" s="161"/>
      <c r="L588" s="157"/>
      <c r="M588" s="162"/>
      <c r="T588" s="163"/>
      <c r="AT588" s="158" t="s">
        <v>193</v>
      </c>
      <c r="AU588" s="158" t="s">
        <v>83</v>
      </c>
      <c r="AV588" s="13" t="s">
        <v>83</v>
      </c>
      <c r="AW588" s="13" t="s">
        <v>35</v>
      </c>
      <c r="AX588" s="13" t="s">
        <v>81</v>
      </c>
      <c r="AY588" s="158" t="s">
        <v>180</v>
      </c>
    </row>
    <row r="589" spans="2:65" s="1" customFormat="1" ht="24.2" customHeight="1">
      <c r="B589" s="33"/>
      <c r="C589" s="132" t="s">
        <v>872</v>
      </c>
      <c r="D589" s="132" t="s">
        <v>182</v>
      </c>
      <c r="E589" s="133" t="s">
        <v>2271</v>
      </c>
      <c r="F589" s="134" t="s">
        <v>2272</v>
      </c>
      <c r="G589" s="135" t="s">
        <v>257</v>
      </c>
      <c r="H589" s="136">
        <v>641.91999999999996</v>
      </c>
      <c r="I589" s="137"/>
      <c r="J589" s="138">
        <f>ROUND(I589*H589,2)</f>
        <v>0</v>
      </c>
      <c r="K589" s="134" t="s">
        <v>186</v>
      </c>
      <c r="L589" s="33"/>
      <c r="M589" s="139" t="s">
        <v>19</v>
      </c>
      <c r="N589" s="140" t="s">
        <v>44</v>
      </c>
      <c r="P589" s="141">
        <f>O589*H589</f>
        <v>0</v>
      </c>
      <c r="Q589" s="141">
        <v>0</v>
      </c>
      <c r="R589" s="141">
        <f>Q589*H589</f>
        <v>0</v>
      </c>
      <c r="S589" s="141">
        <v>0</v>
      </c>
      <c r="T589" s="142">
        <f>S589*H589</f>
        <v>0</v>
      </c>
      <c r="AR589" s="143" t="s">
        <v>187</v>
      </c>
      <c r="AT589" s="143" t="s">
        <v>182</v>
      </c>
      <c r="AU589" s="143" t="s">
        <v>83</v>
      </c>
      <c r="AY589" s="18" t="s">
        <v>180</v>
      </c>
      <c r="BE589" s="144">
        <f>IF(N589="základní",J589,0)</f>
        <v>0</v>
      </c>
      <c r="BF589" s="144">
        <f>IF(N589="snížená",J589,0)</f>
        <v>0</v>
      </c>
      <c r="BG589" s="144">
        <f>IF(N589="zákl. přenesená",J589,0)</f>
        <v>0</v>
      </c>
      <c r="BH589" s="144">
        <f>IF(N589="sníž. přenesená",J589,0)</f>
        <v>0</v>
      </c>
      <c r="BI589" s="144">
        <f>IF(N589="nulová",J589,0)</f>
        <v>0</v>
      </c>
      <c r="BJ589" s="18" t="s">
        <v>81</v>
      </c>
      <c r="BK589" s="144">
        <f>ROUND(I589*H589,2)</f>
        <v>0</v>
      </c>
      <c r="BL589" s="18" t="s">
        <v>187</v>
      </c>
      <c r="BM589" s="143" t="s">
        <v>2273</v>
      </c>
    </row>
    <row r="590" spans="2:65" s="1" customFormat="1" ht="19.5">
      <c r="B590" s="33"/>
      <c r="D590" s="145" t="s">
        <v>189</v>
      </c>
      <c r="F590" s="146" t="s">
        <v>2274</v>
      </c>
      <c r="I590" s="147"/>
      <c r="L590" s="33"/>
      <c r="M590" s="148"/>
      <c r="T590" s="54"/>
      <c r="AT590" s="18" t="s">
        <v>189</v>
      </c>
      <c r="AU590" s="18" t="s">
        <v>83</v>
      </c>
    </row>
    <row r="591" spans="2:65" s="1" customFormat="1" ht="11.25">
      <c r="B591" s="33"/>
      <c r="D591" s="149" t="s">
        <v>191</v>
      </c>
      <c r="F591" s="150" t="s">
        <v>2275</v>
      </c>
      <c r="I591" s="147"/>
      <c r="L591" s="33"/>
      <c r="M591" s="148"/>
      <c r="T591" s="54"/>
      <c r="AT591" s="18" t="s">
        <v>191</v>
      </c>
      <c r="AU591" s="18" t="s">
        <v>83</v>
      </c>
    </row>
    <row r="592" spans="2:65" s="1" customFormat="1" ht="24.2" customHeight="1">
      <c r="B592" s="33"/>
      <c r="C592" s="132" t="s">
        <v>879</v>
      </c>
      <c r="D592" s="132" t="s">
        <v>182</v>
      </c>
      <c r="E592" s="133" t="s">
        <v>2276</v>
      </c>
      <c r="F592" s="134" t="s">
        <v>2277</v>
      </c>
      <c r="G592" s="135" t="s">
        <v>257</v>
      </c>
      <c r="H592" s="136">
        <v>6419.2</v>
      </c>
      <c r="I592" s="137"/>
      <c r="J592" s="138">
        <f>ROUND(I592*H592,2)</f>
        <v>0</v>
      </c>
      <c r="K592" s="134" t="s">
        <v>186</v>
      </c>
      <c r="L592" s="33"/>
      <c r="M592" s="139" t="s">
        <v>19</v>
      </c>
      <c r="N592" s="140" t="s">
        <v>44</v>
      </c>
      <c r="P592" s="141">
        <f>O592*H592</f>
        <v>0</v>
      </c>
      <c r="Q592" s="141">
        <v>0</v>
      </c>
      <c r="R592" s="141">
        <f>Q592*H592</f>
        <v>0</v>
      </c>
      <c r="S592" s="141">
        <v>0</v>
      </c>
      <c r="T592" s="142">
        <f>S592*H592</f>
        <v>0</v>
      </c>
      <c r="AR592" s="143" t="s">
        <v>187</v>
      </c>
      <c r="AT592" s="143" t="s">
        <v>182</v>
      </c>
      <c r="AU592" s="143" t="s">
        <v>83</v>
      </c>
      <c r="AY592" s="18" t="s">
        <v>180</v>
      </c>
      <c r="BE592" s="144">
        <f>IF(N592="základní",J592,0)</f>
        <v>0</v>
      </c>
      <c r="BF592" s="144">
        <f>IF(N592="snížená",J592,0)</f>
        <v>0</v>
      </c>
      <c r="BG592" s="144">
        <f>IF(N592="zákl. přenesená",J592,0)</f>
        <v>0</v>
      </c>
      <c r="BH592" s="144">
        <f>IF(N592="sníž. přenesená",J592,0)</f>
        <v>0</v>
      </c>
      <c r="BI592" s="144">
        <f>IF(N592="nulová",J592,0)</f>
        <v>0</v>
      </c>
      <c r="BJ592" s="18" t="s">
        <v>81</v>
      </c>
      <c r="BK592" s="144">
        <f>ROUND(I592*H592,2)</f>
        <v>0</v>
      </c>
      <c r="BL592" s="18" t="s">
        <v>187</v>
      </c>
      <c r="BM592" s="143" t="s">
        <v>2278</v>
      </c>
    </row>
    <row r="593" spans="2:65" s="1" customFormat="1" ht="29.25">
      <c r="B593" s="33"/>
      <c r="D593" s="145" t="s">
        <v>189</v>
      </c>
      <c r="F593" s="146" t="s">
        <v>2279</v>
      </c>
      <c r="I593" s="147"/>
      <c r="L593" s="33"/>
      <c r="M593" s="148"/>
      <c r="T593" s="54"/>
      <c r="AT593" s="18" t="s">
        <v>189</v>
      </c>
      <c r="AU593" s="18" t="s">
        <v>83</v>
      </c>
    </row>
    <row r="594" spans="2:65" s="1" customFormat="1" ht="11.25">
      <c r="B594" s="33"/>
      <c r="D594" s="149" t="s">
        <v>191</v>
      </c>
      <c r="F594" s="150" t="s">
        <v>2280</v>
      </c>
      <c r="I594" s="147"/>
      <c r="L594" s="33"/>
      <c r="M594" s="148"/>
      <c r="T594" s="54"/>
      <c r="AT594" s="18" t="s">
        <v>191</v>
      </c>
      <c r="AU594" s="18" t="s">
        <v>83</v>
      </c>
    </row>
    <row r="595" spans="2:65" s="13" customFormat="1" ht="11.25">
      <c r="B595" s="157"/>
      <c r="D595" s="145" t="s">
        <v>193</v>
      </c>
      <c r="F595" s="159" t="s">
        <v>2281</v>
      </c>
      <c r="H595" s="160">
        <v>6419.2</v>
      </c>
      <c r="I595" s="161"/>
      <c r="L595" s="157"/>
      <c r="M595" s="162"/>
      <c r="T595" s="163"/>
      <c r="AT595" s="158" t="s">
        <v>193</v>
      </c>
      <c r="AU595" s="158" t="s">
        <v>83</v>
      </c>
      <c r="AV595" s="13" t="s">
        <v>83</v>
      </c>
      <c r="AW595" s="13" t="s">
        <v>4</v>
      </c>
      <c r="AX595" s="13" t="s">
        <v>81</v>
      </c>
      <c r="AY595" s="158" t="s">
        <v>180</v>
      </c>
    </row>
    <row r="596" spans="2:65" s="11" customFormat="1" ht="22.9" customHeight="1">
      <c r="B596" s="120"/>
      <c r="D596" s="121" t="s">
        <v>72</v>
      </c>
      <c r="E596" s="130" t="s">
        <v>419</v>
      </c>
      <c r="F596" s="130" t="s">
        <v>420</v>
      </c>
      <c r="I596" s="123"/>
      <c r="J596" s="131">
        <f>BK596</f>
        <v>0</v>
      </c>
      <c r="L596" s="120"/>
      <c r="M596" s="125"/>
      <c r="P596" s="126">
        <f>SUM(P597:P614)</f>
        <v>0</v>
      </c>
      <c r="R596" s="126">
        <f>SUM(R597:R614)</f>
        <v>0</v>
      </c>
      <c r="T596" s="127">
        <f>SUM(T597:T614)</f>
        <v>0</v>
      </c>
      <c r="AR596" s="121" t="s">
        <v>81</v>
      </c>
      <c r="AT596" s="128" t="s">
        <v>72</v>
      </c>
      <c r="AU596" s="128" t="s">
        <v>81</v>
      </c>
      <c r="AY596" s="121" t="s">
        <v>180</v>
      </c>
      <c r="BK596" s="129">
        <f>SUM(BK597:BK614)</f>
        <v>0</v>
      </c>
    </row>
    <row r="597" spans="2:65" s="1" customFormat="1" ht="24.2" customHeight="1">
      <c r="B597" s="33"/>
      <c r="C597" s="132" t="s">
        <v>883</v>
      </c>
      <c r="D597" s="132" t="s">
        <v>182</v>
      </c>
      <c r="E597" s="133" t="s">
        <v>422</v>
      </c>
      <c r="F597" s="134" t="s">
        <v>423</v>
      </c>
      <c r="G597" s="135" t="s">
        <v>225</v>
      </c>
      <c r="H597" s="136">
        <v>58.222000000000001</v>
      </c>
      <c r="I597" s="137"/>
      <c r="J597" s="138">
        <f>ROUND(I597*H597,2)</f>
        <v>0</v>
      </c>
      <c r="K597" s="134" t="s">
        <v>186</v>
      </c>
      <c r="L597" s="33"/>
      <c r="M597" s="139" t="s">
        <v>19</v>
      </c>
      <c r="N597" s="140" t="s">
        <v>44</v>
      </c>
      <c r="P597" s="141">
        <f>O597*H597</f>
        <v>0</v>
      </c>
      <c r="Q597" s="141">
        <v>0</v>
      </c>
      <c r="R597" s="141">
        <f>Q597*H597</f>
        <v>0</v>
      </c>
      <c r="S597" s="141">
        <v>0</v>
      </c>
      <c r="T597" s="142">
        <f>S597*H597</f>
        <v>0</v>
      </c>
      <c r="AR597" s="143" t="s">
        <v>187</v>
      </c>
      <c r="AT597" s="143" t="s">
        <v>182</v>
      </c>
      <c r="AU597" s="143" t="s">
        <v>83</v>
      </c>
      <c r="AY597" s="18" t="s">
        <v>180</v>
      </c>
      <c r="BE597" s="144">
        <f>IF(N597="základní",J597,0)</f>
        <v>0</v>
      </c>
      <c r="BF597" s="144">
        <f>IF(N597="snížená",J597,0)</f>
        <v>0</v>
      </c>
      <c r="BG597" s="144">
        <f>IF(N597="zákl. přenesená",J597,0)</f>
        <v>0</v>
      </c>
      <c r="BH597" s="144">
        <f>IF(N597="sníž. přenesená",J597,0)</f>
        <v>0</v>
      </c>
      <c r="BI597" s="144">
        <f>IF(N597="nulová",J597,0)</f>
        <v>0</v>
      </c>
      <c r="BJ597" s="18" t="s">
        <v>81</v>
      </c>
      <c r="BK597" s="144">
        <f>ROUND(I597*H597,2)</f>
        <v>0</v>
      </c>
      <c r="BL597" s="18" t="s">
        <v>187</v>
      </c>
      <c r="BM597" s="143" t="s">
        <v>2282</v>
      </c>
    </row>
    <row r="598" spans="2:65" s="1" customFormat="1" ht="19.5">
      <c r="B598" s="33"/>
      <c r="D598" s="145" t="s">
        <v>189</v>
      </c>
      <c r="F598" s="146" t="s">
        <v>425</v>
      </c>
      <c r="I598" s="147"/>
      <c r="L598" s="33"/>
      <c r="M598" s="148"/>
      <c r="T598" s="54"/>
      <c r="AT598" s="18" t="s">
        <v>189</v>
      </c>
      <c r="AU598" s="18" t="s">
        <v>83</v>
      </c>
    </row>
    <row r="599" spans="2:65" s="1" customFormat="1" ht="11.25">
      <c r="B599" s="33"/>
      <c r="D599" s="149" t="s">
        <v>191</v>
      </c>
      <c r="F599" s="150" t="s">
        <v>426</v>
      </c>
      <c r="I599" s="147"/>
      <c r="L599" s="33"/>
      <c r="M599" s="148"/>
      <c r="T599" s="54"/>
      <c r="AT599" s="18" t="s">
        <v>191</v>
      </c>
      <c r="AU599" s="18" t="s">
        <v>83</v>
      </c>
    </row>
    <row r="600" spans="2:65" s="1" customFormat="1" ht="24.2" customHeight="1">
      <c r="B600" s="33"/>
      <c r="C600" s="132" t="s">
        <v>890</v>
      </c>
      <c r="D600" s="132" t="s">
        <v>182</v>
      </c>
      <c r="E600" s="133" t="s">
        <v>428</v>
      </c>
      <c r="F600" s="134" t="s">
        <v>429</v>
      </c>
      <c r="G600" s="135" t="s">
        <v>225</v>
      </c>
      <c r="H600" s="136">
        <v>58.222000000000001</v>
      </c>
      <c r="I600" s="137"/>
      <c r="J600" s="138">
        <f>ROUND(I600*H600,2)</f>
        <v>0</v>
      </c>
      <c r="K600" s="134" t="s">
        <v>186</v>
      </c>
      <c r="L600" s="33"/>
      <c r="M600" s="139" t="s">
        <v>19</v>
      </c>
      <c r="N600" s="140" t="s">
        <v>44</v>
      </c>
      <c r="P600" s="141">
        <f>O600*H600</f>
        <v>0</v>
      </c>
      <c r="Q600" s="141">
        <v>0</v>
      </c>
      <c r="R600" s="141">
        <f>Q600*H600</f>
        <v>0</v>
      </c>
      <c r="S600" s="141">
        <v>0</v>
      </c>
      <c r="T600" s="142">
        <f>S600*H600</f>
        <v>0</v>
      </c>
      <c r="AR600" s="143" t="s">
        <v>187</v>
      </c>
      <c r="AT600" s="143" t="s">
        <v>182</v>
      </c>
      <c r="AU600" s="143" t="s">
        <v>83</v>
      </c>
      <c r="AY600" s="18" t="s">
        <v>180</v>
      </c>
      <c r="BE600" s="144">
        <f>IF(N600="základní",J600,0)</f>
        <v>0</v>
      </c>
      <c r="BF600" s="144">
        <f>IF(N600="snížená",J600,0)</f>
        <v>0</v>
      </c>
      <c r="BG600" s="144">
        <f>IF(N600="zákl. přenesená",J600,0)</f>
        <v>0</v>
      </c>
      <c r="BH600" s="144">
        <f>IF(N600="sníž. přenesená",J600,0)</f>
        <v>0</v>
      </c>
      <c r="BI600" s="144">
        <f>IF(N600="nulová",J600,0)</f>
        <v>0</v>
      </c>
      <c r="BJ600" s="18" t="s">
        <v>81</v>
      </c>
      <c r="BK600" s="144">
        <f>ROUND(I600*H600,2)</f>
        <v>0</v>
      </c>
      <c r="BL600" s="18" t="s">
        <v>187</v>
      </c>
      <c r="BM600" s="143" t="s">
        <v>2283</v>
      </c>
    </row>
    <row r="601" spans="2:65" s="1" customFormat="1" ht="19.5">
      <c r="B601" s="33"/>
      <c r="D601" s="145" t="s">
        <v>189</v>
      </c>
      <c r="F601" s="146" t="s">
        <v>431</v>
      </c>
      <c r="I601" s="147"/>
      <c r="L601" s="33"/>
      <c r="M601" s="148"/>
      <c r="T601" s="54"/>
      <c r="AT601" s="18" t="s">
        <v>189</v>
      </c>
      <c r="AU601" s="18" t="s">
        <v>83</v>
      </c>
    </row>
    <row r="602" spans="2:65" s="1" customFormat="1" ht="11.25">
      <c r="B602" s="33"/>
      <c r="D602" s="149" t="s">
        <v>191</v>
      </c>
      <c r="F602" s="150" t="s">
        <v>432</v>
      </c>
      <c r="I602" s="147"/>
      <c r="L602" s="33"/>
      <c r="M602" s="148"/>
      <c r="T602" s="54"/>
      <c r="AT602" s="18" t="s">
        <v>191</v>
      </c>
      <c r="AU602" s="18" t="s">
        <v>83</v>
      </c>
    </row>
    <row r="603" spans="2:65" s="1" customFormat="1" ht="24.2" customHeight="1">
      <c r="B603" s="33"/>
      <c r="C603" s="132" t="s">
        <v>893</v>
      </c>
      <c r="D603" s="132" t="s">
        <v>182</v>
      </c>
      <c r="E603" s="133" t="s">
        <v>434</v>
      </c>
      <c r="F603" s="134" t="s">
        <v>435</v>
      </c>
      <c r="G603" s="135" t="s">
        <v>225</v>
      </c>
      <c r="H603" s="136">
        <v>1106.2180000000001</v>
      </c>
      <c r="I603" s="137"/>
      <c r="J603" s="138">
        <f>ROUND(I603*H603,2)</f>
        <v>0</v>
      </c>
      <c r="K603" s="134" t="s">
        <v>186</v>
      </c>
      <c r="L603" s="33"/>
      <c r="M603" s="139" t="s">
        <v>19</v>
      </c>
      <c r="N603" s="140" t="s">
        <v>44</v>
      </c>
      <c r="P603" s="141">
        <f>O603*H603</f>
        <v>0</v>
      </c>
      <c r="Q603" s="141">
        <v>0</v>
      </c>
      <c r="R603" s="141">
        <f>Q603*H603</f>
        <v>0</v>
      </c>
      <c r="S603" s="141">
        <v>0</v>
      </c>
      <c r="T603" s="142">
        <f>S603*H603</f>
        <v>0</v>
      </c>
      <c r="AR603" s="143" t="s">
        <v>187</v>
      </c>
      <c r="AT603" s="143" t="s">
        <v>182</v>
      </c>
      <c r="AU603" s="143" t="s">
        <v>83</v>
      </c>
      <c r="AY603" s="18" t="s">
        <v>180</v>
      </c>
      <c r="BE603" s="144">
        <f>IF(N603="základní",J603,0)</f>
        <v>0</v>
      </c>
      <c r="BF603" s="144">
        <f>IF(N603="snížená",J603,0)</f>
        <v>0</v>
      </c>
      <c r="BG603" s="144">
        <f>IF(N603="zákl. přenesená",J603,0)</f>
        <v>0</v>
      </c>
      <c r="BH603" s="144">
        <f>IF(N603="sníž. přenesená",J603,0)</f>
        <v>0</v>
      </c>
      <c r="BI603" s="144">
        <f>IF(N603="nulová",J603,0)</f>
        <v>0</v>
      </c>
      <c r="BJ603" s="18" t="s">
        <v>81</v>
      </c>
      <c r="BK603" s="144">
        <f>ROUND(I603*H603,2)</f>
        <v>0</v>
      </c>
      <c r="BL603" s="18" t="s">
        <v>187</v>
      </c>
      <c r="BM603" s="143" t="s">
        <v>2284</v>
      </c>
    </row>
    <row r="604" spans="2:65" s="1" customFormat="1" ht="29.25">
      <c r="B604" s="33"/>
      <c r="D604" s="145" t="s">
        <v>189</v>
      </c>
      <c r="F604" s="146" t="s">
        <v>437</v>
      </c>
      <c r="I604" s="147"/>
      <c r="L604" s="33"/>
      <c r="M604" s="148"/>
      <c r="T604" s="54"/>
      <c r="AT604" s="18" t="s">
        <v>189</v>
      </c>
      <c r="AU604" s="18" t="s">
        <v>83</v>
      </c>
    </row>
    <row r="605" spans="2:65" s="1" customFormat="1" ht="11.25">
      <c r="B605" s="33"/>
      <c r="D605" s="149" t="s">
        <v>191</v>
      </c>
      <c r="F605" s="150" t="s">
        <v>438</v>
      </c>
      <c r="I605" s="147"/>
      <c r="L605" s="33"/>
      <c r="M605" s="148"/>
      <c r="T605" s="54"/>
      <c r="AT605" s="18" t="s">
        <v>191</v>
      </c>
      <c r="AU605" s="18" t="s">
        <v>83</v>
      </c>
    </row>
    <row r="606" spans="2:65" s="13" customFormat="1" ht="11.25">
      <c r="B606" s="157"/>
      <c r="D606" s="145" t="s">
        <v>193</v>
      </c>
      <c r="F606" s="159" t="s">
        <v>2285</v>
      </c>
      <c r="H606" s="160">
        <v>1106.2180000000001</v>
      </c>
      <c r="I606" s="161"/>
      <c r="L606" s="157"/>
      <c r="M606" s="162"/>
      <c r="T606" s="163"/>
      <c r="AT606" s="158" t="s">
        <v>193</v>
      </c>
      <c r="AU606" s="158" t="s">
        <v>83</v>
      </c>
      <c r="AV606" s="13" t="s">
        <v>83</v>
      </c>
      <c r="AW606" s="13" t="s">
        <v>4</v>
      </c>
      <c r="AX606" s="13" t="s">
        <v>81</v>
      </c>
      <c r="AY606" s="158" t="s">
        <v>180</v>
      </c>
    </row>
    <row r="607" spans="2:65" s="1" customFormat="1" ht="37.9" customHeight="1">
      <c r="B607" s="33"/>
      <c r="C607" s="132" t="s">
        <v>900</v>
      </c>
      <c r="D607" s="132" t="s">
        <v>182</v>
      </c>
      <c r="E607" s="133" t="s">
        <v>2286</v>
      </c>
      <c r="F607" s="134" t="s">
        <v>2287</v>
      </c>
      <c r="G607" s="135" t="s">
        <v>225</v>
      </c>
      <c r="H607" s="136">
        <v>33.323999999999998</v>
      </c>
      <c r="I607" s="137"/>
      <c r="J607" s="138">
        <f>ROUND(I607*H607,2)</f>
        <v>0</v>
      </c>
      <c r="K607" s="134" t="s">
        <v>186</v>
      </c>
      <c r="L607" s="33"/>
      <c r="M607" s="139" t="s">
        <v>19</v>
      </c>
      <c r="N607" s="140" t="s">
        <v>44</v>
      </c>
      <c r="P607" s="141">
        <f>O607*H607</f>
        <v>0</v>
      </c>
      <c r="Q607" s="141">
        <v>0</v>
      </c>
      <c r="R607" s="141">
        <f>Q607*H607</f>
        <v>0</v>
      </c>
      <c r="S607" s="141">
        <v>0</v>
      </c>
      <c r="T607" s="142">
        <f>S607*H607</f>
        <v>0</v>
      </c>
      <c r="AR607" s="143" t="s">
        <v>187</v>
      </c>
      <c r="AT607" s="143" t="s">
        <v>182</v>
      </c>
      <c r="AU607" s="143" t="s">
        <v>83</v>
      </c>
      <c r="AY607" s="18" t="s">
        <v>180</v>
      </c>
      <c r="BE607" s="144">
        <f>IF(N607="základní",J607,0)</f>
        <v>0</v>
      </c>
      <c r="BF607" s="144">
        <f>IF(N607="snížená",J607,0)</f>
        <v>0</v>
      </c>
      <c r="BG607" s="144">
        <f>IF(N607="zákl. přenesená",J607,0)</f>
        <v>0</v>
      </c>
      <c r="BH607" s="144">
        <f>IF(N607="sníž. přenesená",J607,0)</f>
        <v>0</v>
      </c>
      <c r="BI607" s="144">
        <f>IF(N607="nulová",J607,0)</f>
        <v>0</v>
      </c>
      <c r="BJ607" s="18" t="s">
        <v>81</v>
      </c>
      <c r="BK607" s="144">
        <f>ROUND(I607*H607,2)</f>
        <v>0</v>
      </c>
      <c r="BL607" s="18" t="s">
        <v>187</v>
      </c>
      <c r="BM607" s="143" t="s">
        <v>2288</v>
      </c>
    </row>
    <row r="608" spans="2:65" s="1" customFormat="1" ht="29.25">
      <c r="B608" s="33"/>
      <c r="D608" s="145" t="s">
        <v>189</v>
      </c>
      <c r="F608" s="146" t="s">
        <v>2289</v>
      </c>
      <c r="I608" s="147"/>
      <c r="L608" s="33"/>
      <c r="M608" s="148"/>
      <c r="T608" s="54"/>
      <c r="AT608" s="18" t="s">
        <v>189</v>
      </c>
      <c r="AU608" s="18" t="s">
        <v>83</v>
      </c>
    </row>
    <row r="609" spans="2:65" s="1" customFormat="1" ht="11.25">
      <c r="B609" s="33"/>
      <c r="D609" s="149" t="s">
        <v>191</v>
      </c>
      <c r="F609" s="150" t="s">
        <v>2290</v>
      </c>
      <c r="I609" s="147"/>
      <c r="L609" s="33"/>
      <c r="M609" s="148"/>
      <c r="T609" s="54"/>
      <c r="AT609" s="18" t="s">
        <v>191</v>
      </c>
      <c r="AU609" s="18" t="s">
        <v>83</v>
      </c>
    </row>
    <row r="610" spans="2:65" s="13" customFormat="1" ht="11.25">
      <c r="B610" s="157"/>
      <c r="D610" s="145" t="s">
        <v>193</v>
      </c>
      <c r="E610" s="158" t="s">
        <v>19</v>
      </c>
      <c r="F610" s="159" t="s">
        <v>2291</v>
      </c>
      <c r="H610" s="160">
        <v>33.323999999999998</v>
      </c>
      <c r="I610" s="161"/>
      <c r="L610" s="157"/>
      <c r="M610" s="162"/>
      <c r="T610" s="163"/>
      <c r="AT610" s="158" t="s">
        <v>193</v>
      </c>
      <c r="AU610" s="158" t="s">
        <v>83</v>
      </c>
      <c r="AV610" s="13" t="s">
        <v>83</v>
      </c>
      <c r="AW610" s="13" t="s">
        <v>35</v>
      </c>
      <c r="AX610" s="13" t="s">
        <v>81</v>
      </c>
      <c r="AY610" s="158" t="s">
        <v>180</v>
      </c>
    </row>
    <row r="611" spans="2:65" s="1" customFormat="1" ht="33" customHeight="1">
      <c r="B611" s="33"/>
      <c r="C611" s="132" t="s">
        <v>908</v>
      </c>
      <c r="D611" s="132" t="s">
        <v>182</v>
      </c>
      <c r="E611" s="133" t="s">
        <v>441</v>
      </c>
      <c r="F611" s="134" t="s">
        <v>442</v>
      </c>
      <c r="G611" s="135" t="s">
        <v>225</v>
      </c>
      <c r="H611" s="136">
        <v>24.898</v>
      </c>
      <c r="I611" s="137"/>
      <c r="J611" s="138">
        <f>ROUND(I611*H611,2)</f>
        <v>0</v>
      </c>
      <c r="K611" s="134" t="s">
        <v>186</v>
      </c>
      <c r="L611" s="33"/>
      <c r="M611" s="139" t="s">
        <v>19</v>
      </c>
      <c r="N611" s="140" t="s">
        <v>44</v>
      </c>
      <c r="P611" s="141">
        <f>O611*H611</f>
        <v>0</v>
      </c>
      <c r="Q611" s="141">
        <v>0</v>
      </c>
      <c r="R611" s="141">
        <f>Q611*H611</f>
        <v>0</v>
      </c>
      <c r="S611" s="141">
        <v>0</v>
      </c>
      <c r="T611" s="142">
        <f>S611*H611</f>
        <v>0</v>
      </c>
      <c r="AR611" s="143" t="s">
        <v>187</v>
      </c>
      <c r="AT611" s="143" t="s">
        <v>182</v>
      </c>
      <c r="AU611" s="143" t="s">
        <v>83</v>
      </c>
      <c r="AY611" s="18" t="s">
        <v>180</v>
      </c>
      <c r="BE611" s="144">
        <f>IF(N611="základní",J611,0)</f>
        <v>0</v>
      </c>
      <c r="BF611" s="144">
        <f>IF(N611="snížená",J611,0)</f>
        <v>0</v>
      </c>
      <c r="BG611" s="144">
        <f>IF(N611="zákl. přenesená",J611,0)</f>
        <v>0</v>
      </c>
      <c r="BH611" s="144">
        <f>IF(N611="sníž. přenesená",J611,0)</f>
        <v>0</v>
      </c>
      <c r="BI611" s="144">
        <f>IF(N611="nulová",J611,0)</f>
        <v>0</v>
      </c>
      <c r="BJ611" s="18" t="s">
        <v>81</v>
      </c>
      <c r="BK611" s="144">
        <f>ROUND(I611*H611,2)</f>
        <v>0</v>
      </c>
      <c r="BL611" s="18" t="s">
        <v>187</v>
      </c>
      <c r="BM611" s="143" t="s">
        <v>2292</v>
      </c>
    </row>
    <row r="612" spans="2:65" s="1" customFormat="1" ht="29.25">
      <c r="B612" s="33"/>
      <c r="D612" s="145" t="s">
        <v>189</v>
      </c>
      <c r="F612" s="146" t="s">
        <v>444</v>
      </c>
      <c r="I612" s="147"/>
      <c r="L612" s="33"/>
      <c r="M612" s="148"/>
      <c r="T612" s="54"/>
      <c r="AT612" s="18" t="s">
        <v>189</v>
      </c>
      <c r="AU612" s="18" t="s">
        <v>83</v>
      </c>
    </row>
    <row r="613" spans="2:65" s="1" customFormat="1" ht="11.25">
      <c r="B613" s="33"/>
      <c r="D613" s="149" t="s">
        <v>191</v>
      </c>
      <c r="F613" s="150" t="s">
        <v>445</v>
      </c>
      <c r="I613" s="147"/>
      <c r="L613" s="33"/>
      <c r="M613" s="148"/>
      <c r="T613" s="54"/>
      <c r="AT613" s="18" t="s">
        <v>191</v>
      </c>
      <c r="AU613" s="18" t="s">
        <v>83</v>
      </c>
    </row>
    <row r="614" spans="2:65" s="13" customFormat="1" ht="11.25">
      <c r="B614" s="157"/>
      <c r="D614" s="145" t="s">
        <v>193</v>
      </c>
      <c r="E614" s="158" t="s">
        <v>19</v>
      </c>
      <c r="F614" s="159" t="s">
        <v>2293</v>
      </c>
      <c r="H614" s="160">
        <v>24.898</v>
      </c>
      <c r="I614" s="161"/>
      <c r="L614" s="157"/>
      <c r="M614" s="162"/>
      <c r="T614" s="163"/>
      <c r="AT614" s="158" t="s">
        <v>193</v>
      </c>
      <c r="AU614" s="158" t="s">
        <v>83</v>
      </c>
      <c r="AV614" s="13" t="s">
        <v>83</v>
      </c>
      <c r="AW614" s="13" t="s">
        <v>35</v>
      </c>
      <c r="AX614" s="13" t="s">
        <v>81</v>
      </c>
      <c r="AY614" s="158" t="s">
        <v>180</v>
      </c>
    </row>
    <row r="615" spans="2:65" s="11" customFormat="1" ht="22.9" customHeight="1">
      <c r="B615" s="120"/>
      <c r="D615" s="121" t="s">
        <v>72</v>
      </c>
      <c r="E615" s="130" t="s">
        <v>446</v>
      </c>
      <c r="F615" s="130" t="s">
        <v>447</v>
      </c>
      <c r="I615" s="123"/>
      <c r="J615" s="131">
        <f>BK615</f>
        <v>0</v>
      </c>
      <c r="L615" s="120"/>
      <c r="M615" s="125"/>
      <c r="P615" s="126">
        <f>SUM(P616:P618)</f>
        <v>0</v>
      </c>
      <c r="R615" s="126">
        <f>SUM(R616:R618)</f>
        <v>0</v>
      </c>
      <c r="T615" s="127">
        <f>SUM(T616:T618)</f>
        <v>0</v>
      </c>
      <c r="AR615" s="121" t="s">
        <v>81</v>
      </c>
      <c r="AT615" s="128" t="s">
        <v>72</v>
      </c>
      <c r="AU615" s="128" t="s">
        <v>81</v>
      </c>
      <c r="AY615" s="121" t="s">
        <v>180</v>
      </c>
      <c r="BK615" s="129">
        <f>SUM(BK616:BK618)</f>
        <v>0</v>
      </c>
    </row>
    <row r="616" spans="2:65" s="1" customFormat="1" ht="24.2" customHeight="1">
      <c r="B616" s="33"/>
      <c r="C616" s="132" t="s">
        <v>921</v>
      </c>
      <c r="D616" s="132" t="s">
        <v>182</v>
      </c>
      <c r="E616" s="133" t="s">
        <v>449</v>
      </c>
      <c r="F616" s="134" t="s">
        <v>450</v>
      </c>
      <c r="G616" s="135" t="s">
        <v>225</v>
      </c>
      <c r="H616" s="136">
        <v>251.94800000000001</v>
      </c>
      <c r="I616" s="137"/>
      <c r="J616" s="138">
        <f>ROUND(I616*H616,2)</f>
        <v>0</v>
      </c>
      <c r="K616" s="134" t="s">
        <v>186</v>
      </c>
      <c r="L616" s="33"/>
      <c r="M616" s="139" t="s">
        <v>19</v>
      </c>
      <c r="N616" s="140" t="s">
        <v>44</v>
      </c>
      <c r="P616" s="141">
        <f>O616*H616</f>
        <v>0</v>
      </c>
      <c r="Q616" s="141">
        <v>0</v>
      </c>
      <c r="R616" s="141">
        <f>Q616*H616</f>
        <v>0</v>
      </c>
      <c r="S616" s="141">
        <v>0</v>
      </c>
      <c r="T616" s="142">
        <f>S616*H616</f>
        <v>0</v>
      </c>
      <c r="AR616" s="143" t="s">
        <v>187</v>
      </c>
      <c r="AT616" s="143" t="s">
        <v>182</v>
      </c>
      <c r="AU616" s="143" t="s">
        <v>83</v>
      </c>
      <c r="AY616" s="18" t="s">
        <v>180</v>
      </c>
      <c r="BE616" s="144">
        <f>IF(N616="základní",J616,0)</f>
        <v>0</v>
      </c>
      <c r="BF616" s="144">
        <f>IF(N616="snížená",J616,0)</f>
        <v>0</v>
      </c>
      <c r="BG616" s="144">
        <f>IF(N616="zákl. přenesená",J616,0)</f>
        <v>0</v>
      </c>
      <c r="BH616" s="144">
        <f>IF(N616="sníž. přenesená",J616,0)</f>
        <v>0</v>
      </c>
      <c r="BI616" s="144">
        <f>IF(N616="nulová",J616,0)</f>
        <v>0</v>
      </c>
      <c r="BJ616" s="18" t="s">
        <v>81</v>
      </c>
      <c r="BK616" s="144">
        <f>ROUND(I616*H616,2)</f>
        <v>0</v>
      </c>
      <c r="BL616" s="18" t="s">
        <v>187</v>
      </c>
      <c r="BM616" s="143" t="s">
        <v>2294</v>
      </c>
    </row>
    <row r="617" spans="2:65" s="1" customFormat="1" ht="39">
      <c r="B617" s="33"/>
      <c r="D617" s="145" t="s">
        <v>189</v>
      </c>
      <c r="F617" s="146" t="s">
        <v>452</v>
      </c>
      <c r="I617" s="147"/>
      <c r="L617" s="33"/>
      <c r="M617" s="148"/>
      <c r="T617" s="54"/>
      <c r="AT617" s="18" t="s">
        <v>189</v>
      </c>
      <c r="AU617" s="18" t="s">
        <v>83</v>
      </c>
    </row>
    <row r="618" spans="2:65" s="1" customFormat="1" ht="11.25">
      <c r="B618" s="33"/>
      <c r="D618" s="149" t="s">
        <v>191</v>
      </c>
      <c r="F618" s="150" t="s">
        <v>453</v>
      </c>
      <c r="I618" s="147"/>
      <c r="L618" s="33"/>
      <c r="M618" s="148"/>
      <c r="T618" s="54"/>
      <c r="AT618" s="18" t="s">
        <v>191</v>
      </c>
      <c r="AU618" s="18" t="s">
        <v>83</v>
      </c>
    </row>
    <row r="619" spans="2:65" s="11" customFormat="1" ht="25.9" customHeight="1">
      <c r="B619" s="120"/>
      <c r="D619" s="121" t="s">
        <v>72</v>
      </c>
      <c r="E619" s="122" t="s">
        <v>454</v>
      </c>
      <c r="F619" s="122" t="s">
        <v>455</v>
      </c>
      <c r="I619" s="123"/>
      <c r="J619" s="124">
        <f>BK619</f>
        <v>0</v>
      </c>
      <c r="L619" s="120"/>
      <c r="M619" s="125"/>
      <c r="P619" s="126">
        <f>P620+P646+P685+P713+P795+P800+P811+P991+P1007+P1041</f>
        <v>0</v>
      </c>
      <c r="R619" s="126">
        <f>R620+R646+R685+R713+R795+R800+R811+R991+R1007+R1041</f>
        <v>26.71474912</v>
      </c>
      <c r="T619" s="127">
        <f>T620+T646+T685+T713+T795+T800+T811+T991+T1007+T1041</f>
        <v>10.141953689999999</v>
      </c>
      <c r="AR619" s="121" t="s">
        <v>83</v>
      </c>
      <c r="AT619" s="128" t="s">
        <v>72</v>
      </c>
      <c r="AU619" s="128" t="s">
        <v>73</v>
      </c>
      <c r="AY619" s="121" t="s">
        <v>180</v>
      </c>
      <c r="BK619" s="129">
        <f>BK620+BK646+BK685+BK713+BK795+BK800+BK811+BK991+BK1007+BK1041</f>
        <v>0</v>
      </c>
    </row>
    <row r="620" spans="2:65" s="11" customFormat="1" ht="22.9" customHeight="1">
      <c r="B620" s="120"/>
      <c r="D620" s="121" t="s">
        <v>72</v>
      </c>
      <c r="E620" s="130" t="s">
        <v>2295</v>
      </c>
      <c r="F620" s="130" t="s">
        <v>2296</v>
      </c>
      <c r="I620" s="123"/>
      <c r="J620" s="131">
        <f>BK620</f>
        <v>0</v>
      </c>
      <c r="L620" s="120"/>
      <c r="M620" s="125"/>
      <c r="P620" s="126">
        <f>SUM(P621:P645)</f>
        <v>0</v>
      </c>
      <c r="R620" s="126">
        <f>SUM(R621:R645)</f>
        <v>1.2028815700000002</v>
      </c>
      <c r="T620" s="127">
        <f>SUM(T621:T645)</f>
        <v>7.1549114999999999</v>
      </c>
      <c r="AR620" s="121" t="s">
        <v>83</v>
      </c>
      <c r="AT620" s="128" t="s">
        <v>72</v>
      </c>
      <c r="AU620" s="128" t="s">
        <v>81</v>
      </c>
      <c r="AY620" s="121" t="s">
        <v>180</v>
      </c>
      <c r="BK620" s="129">
        <f>SUM(BK621:BK645)</f>
        <v>0</v>
      </c>
    </row>
    <row r="621" spans="2:65" s="1" customFormat="1" ht="24.2" customHeight="1">
      <c r="B621" s="33"/>
      <c r="C621" s="132" t="s">
        <v>925</v>
      </c>
      <c r="D621" s="132" t="s">
        <v>182</v>
      </c>
      <c r="E621" s="133" t="s">
        <v>2297</v>
      </c>
      <c r="F621" s="134" t="s">
        <v>2298</v>
      </c>
      <c r="G621" s="135" t="s">
        <v>257</v>
      </c>
      <c r="H621" s="136">
        <v>433.63099999999997</v>
      </c>
      <c r="I621" s="137"/>
      <c r="J621" s="138">
        <f>ROUND(I621*H621,2)</f>
        <v>0</v>
      </c>
      <c r="K621" s="134" t="s">
        <v>186</v>
      </c>
      <c r="L621" s="33"/>
      <c r="M621" s="139" t="s">
        <v>19</v>
      </c>
      <c r="N621" s="140" t="s">
        <v>44</v>
      </c>
      <c r="P621" s="141">
        <f>O621*H621</f>
        <v>0</v>
      </c>
      <c r="Q621" s="141">
        <v>0</v>
      </c>
      <c r="R621" s="141">
        <f>Q621*H621</f>
        <v>0</v>
      </c>
      <c r="S621" s="141">
        <v>1.6500000000000001E-2</v>
      </c>
      <c r="T621" s="142">
        <f>S621*H621</f>
        <v>7.1549114999999999</v>
      </c>
      <c r="AR621" s="143" t="s">
        <v>309</v>
      </c>
      <c r="AT621" s="143" t="s">
        <v>182</v>
      </c>
      <c r="AU621" s="143" t="s">
        <v>83</v>
      </c>
      <c r="AY621" s="18" t="s">
        <v>180</v>
      </c>
      <c r="BE621" s="144">
        <f>IF(N621="základní",J621,0)</f>
        <v>0</v>
      </c>
      <c r="BF621" s="144">
        <f>IF(N621="snížená",J621,0)</f>
        <v>0</v>
      </c>
      <c r="BG621" s="144">
        <f>IF(N621="zákl. přenesená",J621,0)</f>
        <v>0</v>
      </c>
      <c r="BH621" s="144">
        <f>IF(N621="sníž. přenesená",J621,0)</f>
        <v>0</v>
      </c>
      <c r="BI621" s="144">
        <f>IF(N621="nulová",J621,0)</f>
        <v>0</v>
      </c>
      <c r="BJ621" s="18" t="s">
        <v>81</v>
      </c>
      <c r="BK621" s="144">
        <f>ROUND(I621*H621,2)</f>
        <v>0</v>
      </c>
      <c r="BL621" s="18" t="s">
        <v>309</v>
      </c>
      <c r="BM621" s="143" t="s">
        <v>2299</v>
      </c>
    </row>
    <row r="622" spans="2:65" s="1" customFormat="1" ht="19.5">
      <c r="B622" s="33"/>
      <c r="D622" s="145" t="s">
        <v>189</v>
      </c>
      <c r="F622" s="146" t="s">
        <v>2300</v>
      </c>
      <c r="I622" s="147"/>
      <c r="L622" s="33"/>
      <c r="M622" s="148"/>
      <c r="T622" s="54"/>
      <c r="AT622" s="18" t="s">
        <v>189</v>
      </c>
      <c r="AU622" s="18" t="s">
        <v>83</v>
      </c>
    </row>
    <row r="623" spans="2:65" s="1" customFormat="1" ht="11.25">
      <c r="B623" s="33"/>
      <c r="D623" s="149" t="s">
        <v>191</v>
      </c>
      <c r="F623" s="150" t="s">
        <v>2301</v>
      </c>
      <c r="I623" s="147"/>
      <c r="L623" s="33"/>
      <c r="M623" s="148"/>
      <c r="T623" s="54"/>
      <c r="AT623" s="18" t="s">
        <v>191</v>
      </c>
      <c r="AU623" s="18" t="s">
        <v>83</v>
      </c>
    </row>
    <row r="624" spans="2:65" s="12" customFormat="1" ht="11.25">
      <c r="B624" s="151"/>
      <c r="D624" s="145" t="s">
        <v>193</v>
      </c>
      <c r="E624" s="152" t="s">
        <v>19</v>
      </c>
      <c r="F624" s="153" t="s">
        <v>2302</v>
      </c>
      <c r="H624" s="152" t="s">
        <v>19</v>
      </c>
      <c r="I624" s="154"/>
      <c r="L624" s="151"/>
      <c r="M624" s="155"/>
      <c r="T624" s="156"/>
      <c r="AT624" s="152" t="s">
        <v>193</v>
      </c>
      <c r="AU624" s="152" t="s">
        <v>83</v>
      </c>
      <c r="AV624" s="12" t="s">
        <v>81</v>
      </c>
      <c r="AW624" s="12" t="s">
        <v>35</v>
      </c>
      <c r="AX624" s="12" t="s">
        <v>73</v>
      </c>
      <c r="AY624" s="152" t="s">
        <v>180</v>
      </c>
    </row>
    <row r="625" spans="2:65" s="13" customFormat="1" ht="11.25">
      <c r="B625" s="157"/>
      <c r="D625" s="145" t="s">
        <v>193</v>
      </c>
      <c r="E625" s="158" t="s">
        <v>19</v>
      </c>
      <c r="F625" s="159" t="s">
        <v>2303</v>
      </c>
      <c r="H625" s="160">
        <v>400.76600000000002</v>
      </c>
      <c r="I625" s="161"/>
      <c r="L625" s="157"/>
      <c r="M625" s="162"/>
      <c r="T625" s="163"/>
      <c r="AT625" s="158" t="s">
        <v>193</v>
      </c>
      <c r="AU625" s="158" t="s">
        <v>83</v>
      </c>
      <c r="AV625" s="13" t="s">
        <v>83</v>
      </c>
      <c r="AW625" s="13" t="s">
        <v>35</v>
      </c>
      <c r="AX625" s="13" t="s">
        <v>73</v>
      </c>
      <c r="AY625" s="158" t="s">
        <v>180</v>
      </c>
    </row>
    <row r="626" spans="2:65" s="12" customFormat="1" ht="11.25">
      <c r="B626" s="151"/>
      <c r="D626" s="145" t="s">
        <v>193</v>
      </c>
      <c r="E626" s="152" t="s">
        <v>19</v>
      </c>
      <c r="F626" s="153" t="s">
        <v>2304</v>
      </c>
      <c r="H626" s="152" t="s">
        <v>19</v>
      </c>
      <c r="I626" s="154"/>
      <c r="L626" s="151"/>
      <c r="M626" s="155"/>
      <c r="T626" s="156"/>
      <c r="AT626" s="152" t="s">
        <v>193</v>
      </c>
      <c r="AU626" s="152" t="s">
        <v>83</v>
      </c>
      <c r="AV626" s="12" t="s">
        <v>81</v>
      </c>
      <c r="AW626" s="12" t="s">
        <v>35</v>
      </c>
      <c r="AX626" s="12" t="s">
        <v>73</v>
      </c>
      <c r="AY626" s="152" t="s">
        <v>180</v>
      </c>
    </row>
    <row r="627" spans="2:65" s="13" customFormat="1" ht="11.25">
      <c r="B627" s="157"/>
      <c r="D627" s="145" t="s">
        <v>193</v>
      </c>
      <c r="E627" s="158" t="s">
        <v>19</v>
      </c>
      <c r="F627" s="159" t="s">
        <v>2305</v>
      </c>
      <c r="H627" s="160">
        <v>32.865000000000002</v>
      </c>
      <c r="I627" s="161"/>
      <c r="L627" s="157"/>
      <c r="M627" s="162"/>
      <c r="T627" s="163"/>
      <c r="AT627" s="158" t="s">
        <v>193</v>
      </c>
      <c r="AU627" s="158" t="s">
        <v>83</v>
      </c>
      <c r="AV627" s="13" t="s">
        <v>83</v>
      </c>
      <c r="AW627" s="13" t="s">
        <v>35</v>
      </c>
      <c r="AX627" s="13" t="s">
        <v>73</v>
      </c>
      <c r="AY627" s="158" t="s">
        <v>180</v>
      </c>
    </row>
    <row r="628" spans="2:65" s="14" customFormat="1" ht="11.25">
      <c r="B628" s="164"/>
      <c r="D628" s="145" t="s">
        <v>193</v>
      </c>
      <c r="E628" s="165" t="s">
        <v>19</v>
      </c>
      <c r="F628" s="166" t="s">
        <v>264</v>
      </c>
      <c r="H628" s="167">
        <v>433.63099999999997</v>
      </c>
      <c r="I628" s="168"/>
      <c r="L628" s="164"/>
      <c r="M628" s="169"/>
      <c r="T628" s="170"/>
      <c r="AT628" s="165" t="s">
        <v>193</v>
      </c>
      <c r="AU628" s="165" t="s">
        <v>83</v>
      </c>
      <c r="AV628" s="14" t="s">
        <v>187</v>
      </c>
      <c r="AW628" s="14" t="s">
        <v>35</v>
      </c>
      <c r="AX628" s="14" t="s">
        <v>81</v>
      </c>
      <c r="AY628" s="165" t="s">
        <v>180</v>
      </c>
    </row>
    <row r="629" spans="2:65" s="1" customFormat="1" ht="33" customHeight="1">
      <c r="B629" s="33"/>
      <c r="C629" s="132" t="s">
        <v>929</v>
      </c>
      <c r="D629" s="132" t="s">
        <v>182</v>
      </c>
      <c r="E629" s="133" t="s">
        <v>2306</v>
      </c>
      <c r="F629" s="134" t="s">
        <v>2307</v>
      </c>
      <c r="G629" s="135" t="s">
        <v>257</v>
      </c>
      <c r="H629" s="136">
        <v>449.827</v>
      </c>
      <c r="I629" s="137"/>
      <c r="J629" s="138">
        <f>ROUND(I629*H629,2)</f>
        <v>0</v>
      </c>
      <c r="K629" s="134" t="s">
        <v>19</v>
      </c>
      <c r="L629" s="33"/>
      <c r="M629" s="139" t="s">
        <v>19</v>
      </c>
      <c r="N629" s="140" t="s">
        <v>44</v>
      </c>
      <c r="P629" s="141">
        <f>O629*H629</f>
        <v>0</v>
      </c>
      <c r="Q629" s="141">
        <v>1.1E-4</v>
      </c>
      <c r="R629" s="141">
        <f>Q629*H629</f>
        <v>4.9480969999999999E-2</v>
      </c>
      <c r="S629" s="141">
        <v>0</v>
      </c>
      <c r="T629" s="142">
        <f>S629*H629</f>
        <v>0</v>
      </c>
      <c r="AR629" s="143" t="s">
        <v>309</v>
      </c>
      <c r="AT629" s="143" t="s">
        <v>182</v>
      </c>
      <c r="AU629" s="143" t="s">
        <v>83</v>
      </c>
      <c r="AY629" s="18" t="s">
        <v>180</v>
      </c>
      <c r="BE629" s="144">
        <f>IF(N629="základní",J629,0)</f>
        <v>0</v>
      </c>
      <c r="BF629" s="144">
        <f>IF(N629="snížená",J629,0)</f>
        <v>0</v>
      </c>
      <c r="BG629" s="144">
        <f>IF(N629="zákl. přenesená",J629,0)</f>
        <v>0</v>
      </c>
      <c r="BH629" s="144">
        <f>IF(N629="sníž. přenesená",J629,0)</f>
        <v>0</v>
      </c>
      <c r="BI629" s="144">
        <f>IF(N629="nulová",J629,0)</f>
        <v>0</v>
      </c>
      <c r="BJ629" s="18" t="s">
        <v>81</v>
      </c>
      <c r="BK629" s="144">
        <f>ROUND(I629*H629,2)</f>
        <v>0</v>
      </c>
      <c r="BL629" s="18" t="s">
        <v>309</v>
      </c>
      <c r="BM629" s="143" t="s">
        <v>2308</v>
      </c>
    </row>
    <row r="630" spans="2:65" s="1" customFormat="1" ht="39">
      <c r="B630" s="33"/>
      <c r="D630" s="145" t="s">
        <v>189</v>
      </c>
      <c r="F630" s="146" t="s">
        <v>2309</v>
      </c>
      <c r="I630" s="147"/>
      <c r="L630" s="33"/>
      <c r="M630" s="148"/>
      <c r="T630" s="54"/>
      <c r="AT630" s="18" t="s">
        <v>189</v>
      </c>
      <c r="AU630" s="18" t="s">
        <v>83</v>
      </c>
    </row>
    <row r="631" spans="2:65" s="1" customFormat="1" ht="19.5">
      <c r="B631" s="33"/>
      <c r="D631" s="145" t="s">
        <v>477</v>
      </c>
      <c r="F631" s="181" t="s">
        <v>2310</v>
      </c>
      <c r="I631" s="147"/>
      <c r="L631" s="33"/>
      <c r="M631" s="148"/>
      <c r="T631" s="54"/>
      <c r="AT631" s="18" t="s">
        <v>477</v>
      </c>
      <c r="AU631" s="18" t="s">
        <v>83</v>
      </c>
    </row>
    <row r="632" spans="2:65" s="12" customFormat="1" ht="11.25">
      <c r="B632" s="151"/>
      <c r="D632" s="145" t="s">
        <v>193</v>
      </c>
      <c r="E632" s="152" t="s">
        <v>19</v>
      </c>
      <c r="F632" s="153" t="s">
        <v>2311</v>
      </c>
      <c r="H632" s="152" t="s">
        <v>19</v>
      </c>
      <c r="I632" s="154"/>
      <c r="L632" s="151"/>
      <c r="M632" s="155"/>
      <c r="T632" s="156"/>
      <c r="AT632" s="152" t="s">
        <v>193</v>
      </c>
      <c r="AU632" s="152" t="s">
        <v>83</v>
      </c>
      <c r="AV632" s="12" t="s">
        <v>81</v>
      </c>
      <c r="AW632" s="12" t="s">
        <v>35</v>
      </c>
      <c r="AX632" s="12" t="s">
        <v>73</v>
      </c>
      <c r="AY632" s="152" t="s">
        <v>180</v>
      </c>
    </row>
    <row r="633" spans="2:65" s="13" customFormat="1" ht="11.25">
      <c r="B633" s="157"/>
      <c r="D633" s="145" t="s">
        <v>193</v>
      </c>
      <c r="E633" s="158" t="s">
        <v>19</v>
      </c>
      <c r="F633" s="159" t="s">
        <v>2312</v>
      </c>
      <c r="H633" s="160">
        <v>386.32400000000001</v>
      </c>
      <c r="I633" s="161"/>
      <c r="L633" s="157"/>
      <c r="M633" s="162"/>
      <c r="T633" s="163"/>
      <c r="AT633" s="158" t="s">
        <v>193</v>
      </c>
      <c r="AU633" s="158" t="s">
        <v>83</v>
      </c>
      <c r="AV633" s="13" t="s">
        <v>83</v>
      </c>
      <c r="AW633" s="13" t="s">
        <v>35</v>
      </c>
      <c r="AX633" s="13" t="s">
        <v>73</v>
      </c>
      <c r="AY633" s="158" t="s">
        <v>180</v>
      </c>
    </row>
    <row r="634" spans="2:65" s="12" customFormat="1" ht="11.25">
      <c r="B634" s="151"/>
      <c r="D634" s="145" t="s">
        <v>193</v>
      </c>
      <c r="E634" s="152" t="s">
        <v>19</v>
      </c>
      <c r="F634" s="153" t="s">
        <v>2313</v>
      </c>
      <c r="H634" s="152" t="s">
        <v>19</v>
      </c>
      <c r="I634" s="154"/>
      <c r="L634" s="151"/>
      <c r="M634" s="155"/>
      <c r="T634" s="156"/>
      <c r="AT634" s="152" t="s">
        <v>193</v>
      </c>
      <c r="AU634" s="152" t="s">
        <v>83</v>
      </c>
      <c r="AV634" s="12" t="s">
        <v>81</v>
      </c>
      <c r="AW634" s="12" t="s">
        <v>35</v>
      </c>
      <c r="AX634" s="12" t="s">
        <v>73</v>
      </c>
      <c r="AY634" s="152" t="s">
        <v>180</v>
      </c>
    </row>
    <row r="635" spans="2:65" s="13" customFormat="1" ht="11.25">
      <c r="B635" s="157"/>
      <c r="D635" s="145" t="s">
        <v>193</v>
      </c>
      <c r="E635" s="158" t="s">
        <v>19</v>
      </c>
      <c r="F635" s="159" t="s">
        <v>2314</v>
      </c>
      <c r="H635" s="160">
        <v>23.103000000000002</v>
      </c>
      <c r="I635" s="161"/>
      <c r="L635" s="157"/>
      <c r="M635" s="162"/>
      <c r="T635" s="163"/>
      <c r="AT635" s="158" t="s">
        <v>193</v>
      </c>
      <c r="AU635" s="158" t="s">
        <v>83</v>
      </c>
      <c r="AV635" s="13" t="s">
        <v>83</v>
      </c>
      <c r="AW635" s="13" t="s">
        <v>35</v>
      </c>
      <c r="AX635" s="13" t="s">
        <v>73</v>
      </c>
      <c r="AY635" s="158" t="s">
        <v>180</v>
      </c>
    </row>
    <row r="636" spans="2:65" s="12" customFormat="1" ht="11.25">
      <c r="B636" s="151"/>
      <c r="D636" s="145" t="s">
        <v>193</v>
      </c>
      <c r="E636" s="152" t="s">
        <v>19</v>
      </c>
      <c r="F636" s="153" t="s">
        <v>1891</v>
      </c>
      <c r="H636" s="152" t="s">
        <v>19</v>
      </c>
      <c r="I636" s="154"/>
      <c r="L636" s="151"/>
      <c r="M636" s="155"/>
      <c r="T636" s="156"/>
      <c r="AT636" s="152" t="s">
        <v>193</v>
      </c>
      <c r="AU636" s="152" t="s">
        <v>83</v>
      </c>
      <c r="AV636" s="12" t="s">
        <v>81</v>
      </c>
      <c r="AW636" s="12" t="s">
        <v>35</v>
      </c>
      <c r="AX636" s="12" t="s">
        <v>73</v>
      </c>
      <c r="AY636" s="152" t="s">
        <v>180</v>
      </c>
    </row>
    <row r="637" spans="2:65" s="13" customFormat="1" ht="11.25">
      <c r="B637" s="157"/>
      <c r="D637" s="145" t="s">
        <v>193</v>
      </c>
      <c r="E637" s="158" t="s">
        <v>19</v>
      </c>
      <c r="F637" s="159" t="s">
        <v>1380</v>
      </c>
      <c r="H637" s="160">
        <v>40.4</v>
      </c>
      <c r="I637" s="161"/>
      <c r="L637" s="157"/>
      <c r="M637" s="162"/>
      <c r="T637" s="163"/>
      <c r="AT637" s="158" t="s">
        <v>193</v>
      </c>
      <c r="AU637" s="158" t="s">
        <v>83</v>
      </c>
      <c r="AV637" s="13" t="s">
        <v>83</v>
      </c>
      <c r="AW637" s="13" t="s">
        <v>35</v>
      </c>
      <c r="AX637" s="13" t="s">
        <v>73</v>
      </c>
      <c r="AY637" s="158" t="s">
        <v>180</v>
      </c>
    </row>
    <row r="638" spans="2:65" s="14" customFormat="1" ht="11.25">
      <c r="B638" s="164"/>
      <c r="D638" s="145" t="s">
        <v>193</v>
      </c>
      <c r="E638" s="165" t="s">
        <v>19</v>
      </c>
      <c r="F638" s="166" t="s">
        <v>264</v>
      </c>
      <c r="H638" s="167">
        <v>449.827</v>
      </c>
      <c r="I638" s="168"/>
      <c r="L638" s="164"/>
      <c r="M638" s="169"/>
      <c r="T638" s="170"/>
      <c r="AT638" s="165" t="s">
        <v>193</v>
      </c>
      <c r="AU638" s="165" t="s">
        <v>83</v>
      </c>
      <c r="AV638" s="14" t="s">
        <v>187</v>
      </c>
      <c r="AW638" s="14" t="s">
        <v>35</v>
      </c>
      <c r="AX638" s="14" t="s">
        <v>81</v>
      </c>
      <c r="AY638" s="165" t="s">
        <v>180</v>
      </c>
    </row>
    <row r="639" spans="2:65" s="1" customFormat="1" ht="24.2" customHeight="1">
      <c r="B639" s="33"/>
      <c r="C639" s="171" t="s">
        <v>933</v>
      </c>
      <c r="D639" s="171" t="s">
        <v>353</v>
      </c>
      <c r="E639" s="172" t="s">
        <v>2315</v>
      </c>
      <c r="F639" s="173" t="s">
        <v>2316</v>
      </c>
      <c r="G639" s="174" t="s">
        <v>257</v>
      </c>
      <c r="H639" s="175">
        <v>524.27300000000002</v>
      </c>
      <c r="I639" s="176"/>
      <c r="J639" s="177">
        <f>ROUND(I639*H639,2)</f>
        <v>0</v>
      </c>
      <c r="K639" s="173" t="s">
        <v>186</v>
      </c>
      <c r="L639" s="178"/>
      <c r="M639" s="179" t="s">
        <v>19</v>
      </c>
      <c r="N639" s="180" t="s">
        <v>44</v>
      </c>
      <c r="P639" s="141">
        <f>O639*H639</f>
        <v>0</v>
      </c>
      <c r="Q639" s="141">
        <v>2.2000000000000001E-3</v>
      </c>
      <c r="R639" s="141">
        <f>Q639*H639</f>
        <v>1.1534006000000001</v>
      </c>
      <c r="S639" s="141">
        <v>0</v>
      </c>
      <c r="T639" s="142">
        <f>S639*H639</f>
        <v>0</v>
      </c>
      <c r="AR639" s="143" t="s">
        <v>466</v>
      </c>
      <c r="AT639" s="143" t="s">
        <v>353</v>
      </c>
      <c r="AU639" s="143" t="s">
        <v>83</v>
      </c>
      <c r="AY639" s="18" t="s">
        <v>180</v>
      </c>
      <c r="BE639" s="144">
        <f>IF(N639="základní",J639,0)</f>
        <v>0</v>
      </c>
      <c r="BF639" s="144">
        <f>IF(N639="snížená",J639,0)</f>
        <v>0</v>
      </c>
      <c r="BG639" s="144">
        <f>IF(N639="zákl. přenesená",J639,0)</f>
        <v>0</v>
      </c>
      <c r="BH639" s="144">
        <f>IF(N639="sníž. přenesená",J639,0)</f>
        <v>0</v>
      </c>
      <c r="BI639" s="144">
        <f>IF(N639="nulová",J639,0)</f>
        <v>0</v>
      </c>
      <c r="BJ639" s="18" t="s">
        <v>81</v>
      </c>
      <c r="BK639" s="144">
        <f>ROUND(I639*H639,2)</f>
        <v>0</v>
      </c>
      <c r="BL639" s="18" t="s">
        <v>309</v>
      </c>
      <c r="BM639" s="143" t="s">
        <v>2317</v>
      </c>
    </row>
    <row r="640" spans="2:65" s="1" customFormat="1" ht="19.5">
      <c r="B640" s="33"/>
      <c r="D640" s="145" t="s">
        <v>189</v>
      </c>
      <c r="F640" s="146" t="s">
        <v>2316</v>
      </c>
      <c r="I640" s="147"/>
      <c r="L640" s="33"/>
      <c r="M640" s="148"/>
      <c r="T640" s="54"/>
      <c r="AT640" s="18" t="s">
        <v>189</v>
      </c>
      <c r="AU640" s="18" t="s">
        <v>83</v>
      </c>
    </row>
    <row r="641" spans="2:65" s="1" customFormat="1" ht="29.25">
      <c r="B641" s="33"/>
      <c r="D641" s="145" t="s">
        <v>477</v>
      </c>
      <c r="F641" s="181" t="s">
        <v>2318</v>
      </c>
      <c r="I641" s="147"/>
      <c r="L641" s="33"/>
      <c r="M641" s="148"/>
      <c r="T641" s="54"/>
      <c r="AT641" s="18" t="s">
        <v>477</v>
      </c>
      <c r="AU641" s="18" t="s">
        <v>83</v>
      </c>
    </row>
    <row r="642" spans="2:65" s="13" customFormat="1" ht="11.25">
      <c r="B642" s="157"/>
      <c r="D642" s="145" t="s">
        <v>193</v>
      </c>
      <c r="F642" s="159" t="s">
        <v>2319</v>
      </c>
      <c r="H642" s="160">
        <v>524.27300000000002</v>
      </c>
      <c r="I642" s="161"/>
      <c r="L642" s="157"/>
      <c r="M642" s="162"/>
      <c r="T642" s="163"/>
      <c r="AT642" s="158" t="s">
        <v>193</v>
      </c>
      <c r="AU642" s="158" t="s">
        <v>83</v>
      </c>
      <c r="AV642" s="13" t="s">
        <v>83</v>
      </c>
      <c r="AW642" s="13" t="s">
        <v>4</v>
      </c>
      <c r="AX642" s="13" t="s">
        <v>81</v>
      </c>
      <c r="AY642" s="158" t="s">
        <v>180</v>
      </c>
    </row>
    <row r="643" spans="2:65" s="1" customFormat="1" ht="33" customHeight="1">
      <c r="B643" s="33"/>
      <c r="C643" s="132" t="s">
        <v>937</v>
      </c>
      <c r="D643" s="132" t="s">
        <v>182</v>
      </c>
      <c r="E643" s="133" t="s">
        <v>2320</v>
      </c>
      <c r="F643" s="134" t="s">
        <v>2321</v>
      </c>
      <c r="G643" s="135" t="s">
        <v>225</v>
      </c>
      <c r="H643" s="136">
        <v>1.2030000000000001</v>
      </c>
      <c r="I643" s="137"/>
      <c r="J643" s="138">
        <f>ROUND(I643*H643,2)</f>
        <v>0</v>
      </c>
      <c r="K643" s="134" t="s">
        <v>186</v>
      </c>
      <c r="L643" s="33"/>
      <c r="M643" s="139" t="s">
        <v>19</v>
      </c>
      <c r="N643" s="140" t="s">
        <v>44</v>
      </c>
      <c r="P643" s="141">
        <f>O643*H643</f>
        <v>0</v>
      </c>
      <c r="Q643" s="141">
        <v>0</v>
      </c>
      <c r="R643" s="141">
        <f>Q643*H643</f>
        <v>0</v>
      </c>
      <c r="S643" s="141">
        <v>0</v>
      </c>
      <c r="T643" s="142">
        <f>S643*H643</f>
        <v>0</v>
      </c>
      <c r="AR643" s="143" t="s">
        <v>309</v>
      </c>
      <c r="AT643" s="143" t="s">
        <v>182</v>
      </c>
      <c r="AU643" s="143" t="s">
        <v>83</v>
      </c>
      <c r="AY643" s="18" t="s">
        <v>180</v>
      </c>
      <c r="BE643" s="144">
        <f>IF(N643="základní",J643,0)</f>
        <v>0</v>
      </c>
      <c r="BF643" s="144">
        <f>IF(N643="snížená",J643,0)</f>
        <v>0</v>
      </c>
      <c r="BG643" s="144">
        <f>IF(N643="zákl. přenesená",J643,0)</f>
        <v>0</v>
      </c>
      <c r="BH643" s="144">
        <f>IF(N643="sníž. přenesená",J643,0)</f>
        <v>0</v>
      </c>
      <c r="BI643" s="144">
        <f>IF(N643="nulová",J643,0)</f>
        <v>0</v>
      </c>
      <c r="BJ643" s="18" t="s">
        <v>81</v>
      </c>
      <c r="BK643" s="144">
        <f>ROUND(I643*H643,2)</f>
        <v>0</v>
      </c>
      <c r="BL643" s="18" t="s">
        <v>309</v>
      </c>
      <c r="BM643" s="143" t="s">
        <v>2322</v>
      </c>
    </row>
    <row r="644" spans="2:65" s="1" customFormat="1" ht="29.25">
      <c r="B644" s="33"/>
      <c r="D644" s="145" t="s">
        <v>189</v>
      </c>
      <c r="F644" s="146" t="s">
        <v>2323</v>
      </c>
      <c r="I644" s="147"/>
      <c r="L644" s="33"/>
      <c r="M644" s="148"/>
      <c r="T644" s="54"/>
      <c r="AT644" s="18" t="s">
        <v>189</v>
      </c>
      <c r="AU644" s="18" t="s">
        <v>83</v>
      </c>
    </row>
    <row r="645" spans="2:65" s="1" customFormat="1" ht="11.25">
      <c r="B645" s="33"/>
      <c r="D645" s="149" t="s">
        <v>191</v>
      </c>
      <c r="F645" s="150" t="s">
        <v>2324</v>
      </c>
      <c r="I645" s="147"/>
      <c r="L645" s="33"/>
      <c r="M645" s="148"/>
      <c r="T645" s="54"/>
      <c r="AT645" s="18" t="s">
        <v>191</v>
      </c>
      <c r="AU645" s="18" t="s">
        <v>83</v>
      </c>
    </row>
    <row r="646" spans="2:65" s="11" customFormat="1" ht="22.9" customHeight="1">
      <c r="B646" s="120"/>
      <c r="D646" s="121" t="s">
        <v>72</v>
      </c>
      <c r="E646" s="130" t="s">
        <v>498</v>
      </c>
      <c r="F646" s="130" t="s">
        <v>499</v>
      </c>
      <c r="I646" s="123"/>
      <c r="J646" s="131">
        <f>BK646</f>
        <v>0</v>
      </c>
      <c r="L646" s="120"/>
      <c r="M646" s="125"/>
      <c r="P646" s="126">
        <f>SUM(P647:P684)</f>
        <v>0</v>
      </c>
      <c r="R646" s="126">
        <f>SUM(R647:R684)</f>
        <v>14.799040340000001</v>
      </c>
      <c r="T646" s="127">
        <f>SUM(T647:T684)</f>
        <v>0.28188249999999998</v>
      </c>
      <c r="AR646" s="121" t="s">
        <v>83</v>
      </c>
      <c r="AT646" s="128" t="s">
        <v>72</v>
      </c>
      <c r="AU646" s="128" t="s">
        <v>81</v>
      </c>
      <c r="AY646" s="121" t="s">
        <v>180</v>
      </c>
      <c r="BK646" s="129">
        <f>SUM(BK647:BK684)</f>
        <v>0</v>
      </c>
    </row>
    <row r="647" spans="2:65" s="1" customFormat="1" ht="24.2" customHeight="1">
      <c r="B647" s="33"/>
      <c r="C647" s="132" t="s">
        <v>941</v>
      </c>
      <c r="D647" s="132" t="s">
        <v>182</v>
      </c>
      <c r="E647" s="133" t="s">
        <v>2325</v>
      </c>
      <c r="F647" s="134" t="s">
        <v>2326</v>
      </c>
      <c r="G647" s="135" t="s">
        <v>257</v>
      </c>
      <c r="H647" s="136">
        <v>112.753</v>
      </c>
      <c r="I647" s="137"/>
      <c r="J647" s="138">
        <f>ROUND(I647*H647,2)</f>
        <v>0</v>
      </c>
      <c r="K647" s="134" t="s">
        <v>186</v>
      </c>
      <c r="L647" s="33"/>
      <c r="M647" s="139" t="s">
        <v>19</v>
      </c>
      <c r="N647" s="140" t="s">
        <v>44</v>
      </c>
      <c r="P647" s="141">
        <f>O647*H647</f>
        <v>0</v>
      </c>
      <c r="Q647" s="141">
        <v>0</v>
      </c>
      <c r="R647" s="141">
        <f>Q647*H647</f>
        <v>0</v>
      </c>
      <c r="S647" s="141">
        <v>2.5000000000000001E-3</v>
      </c>
      <c r="T647" s="142">
        <f>S647*H647</f>
        <v>0.28188249999999998</v>
      </c>
      <c r="AR647" s="143" t="s">
        <v>309</v>
      </c>
      <c r="AT647" s="143" t="s">
        <v>182</v>
      </c>
      <c r="AU647" s="143" t="s">
        <v>83</v>
      </c>
      <c r="AY647" s="18" t="s">
        <v>180</v>
      </c>
      <c r="BE647" s="144">
        <f>IF(N647="základní",J647,0)</f>
        <v>0</v>
      </c>
      <c r="BF647" s="144">
        <f>IF(N647="snížená",J647,0)</f>
        <v>0</v>
      </c>
      <c r="BG647" s="144">
        <f>IF(N647="zákl. přenesená",J647,0)</f>
        <v>0</v>
      </c>
      <c r="BH647" s="144">
        <f>IF(N647="sníž. přenesená",J647,0)</f>
        <v>0</v>
      </c>
      <c r="BI647" s="144">
        <f>IF(N647="nulová",J647,0)</f>
        <v>0</v>
      </c>
      <c r="BJ647" s="18" t="s">
        <v>81</v>
      </c>
      <c r="BK647" s="144">
        <f>ROUND(I647*H647,2)</f>
        <v>0</v>
      </c>
      <c r="BL647" s="18" t="s">
        <v>309</v>
      </c>
      <c r="BM647" s="143" t="s">
        <v>2327</v>
      </c>
    </row>
    <row r="648" spans="2:65" s="1" customFormat="1" ht="29.25">
      <c r="B648" s="33"/>
      <c r="D648" s="145" t="s">
        <v>189</v>
      </c>
      <c r="F648" s="146" t="s">
        <v>2328</v>
      </c>
      <c r="I648" s="147"/>
      <c r="L648" s="33"/>
      <c r="M648" s="148"/>
      <c r="T648" s="54"/>
      <c r="AT648" s="18" t="s">
        <v>189</v>
      </c>
      <c r="AU648" s="18" t="s">
        <v>83</v>
      </c>
    </row>
    <row r="649" spans="2:65" s="1" customFormat="1" ht="11.25">
      <c r="B649" s="33"/>
      <c r="D649" s="149" t="s">
        <v>191</v>
      </c>
      <c r="F649" s="150" t="s">
        <v>2329</v>
      </c>
      <c r="I649" s="147"/>
      <c r="L649" s="33"/>
      <c r="M649" s="148"/>
      <c r="T649" s="54"/>
      <c r="AT649" s="18" t="s">
        <v>191</v>
      </c>
      <c r="AU649" s="18" t="s">
        <v>83</v>
      </c>
    </row>
    <row r="650" spans="2:65" s="12" customFormat="1" ht="11.25">
      <c r="B650" s="151"/>
      <c r="D650" s="145" t="s">
        <v>193</v>
      </c>
      <c r="E650" s="152" t="s">
        <v>19</v>
      </c>
      <c r="F650" s="153" t="s">
        <v>2330</v>
      </c>
      <c r="H650" s="152" t="s">
        <v>19</v>
      </c>
      <c r="I650" s="154"/>
      <c r="L650" s="151"/>
      <c r="M650" s="155"/>
      <c r="T650" s="156"/>
      <c r="AT650" s="152" t="s">
        <v>193</v>
      </c>
      <c r="AU650" s="152" t="s">
        <v>83</v>
      </c>
      <c r="AV650" s="12" t="s">
        <v>81</v>
      </c>
      <c r="AW650" s="12" t="s">
        <v>35</v>
      </c>
      <c r="AX650" s="12" t="s">
        <v>73</v>
      </c>
      <c r="AY650" s="152" t="s">
        <v>180</v>
      </c>
    </row>
    <row r="651" spans="2:65" s="13" customFormat="1" ht="11.25">
      <c r="B651" s="157"/>
      <c r="D651" s="145" t="s">
        <v>193</v>
      </c>
      <c r="E651" s="158" t="s">
        <v>19</v>
      </c>
      <c r="F651" s="159" t="s">
        <v>2331</v>
      </c>
      <c r="H651" s="160">
        <v>51.63</v>
      </c>
      <c r="I651" s="161"/>
      <c r="L651" s="157"/>
      <c r="M651" s="162"/>
      <c r="T651" s="163"/>
      <c r="AT651" s="158" t="s">
        <v>193</v>
      </c>
      <c r="AU651" s="158" t="s">
        <v>83</v>
      </c>
      <c r="AV651" s="13" t="s">
        <v>83</v>
      </c>
      <c r="AW651" s="13" t="s">
        <v>35</v>
      </c>
      <c r="AX651" s="13" t="s">
        <v>73</v>
      </c>
      <c r="AY651" s="158" t="s">
        <v>180</v>
      </c>
    </row>
    <row r="652" spans="2:65" s="13" customFormat="1" ht="11.25">
      <c r="B652" s="157"/>
      <c r="D652" s="145" t="s">
        <v>193</v>
      </c>
      <c r="E652" s="158" t="s">
        <v>19</v>
      </c>
      <c r="F652" s="159" t="s">
        <v>2332</v>
      </c>
      <c r="H652" s="160">
        <v>10.576000000000001</v>
      </c>
      <c r="I652" s="161"/>
      <c r="L652" s="157"/>
      <c r="M652" s="162"/>
      <c r="T652" s="163"/>
      <c r="AT652" s="158" t="s">
        <v>193</v>
      </c>
      <c r="AU652" s="158" t="s">
        <v>83</v>
      </c>
      <c r="AV652" s="13" t="s">
        <v>83</v>
      </c>
      <c r="AW652" s="13" t="s">
        <v>35</v>
      </c>
      <c r="AX652" s="13" t="s">
        <v>73</v>
      </c>
      <c r="AY652" s="158" t="s">
        <v>180</v>
      </c>
    </row>
    <row r="653" spans="2:65" s="13" customFormat="1" ht="11.25">
      <c r="B653" s="157"/>
      <c r="D653" s="145" t="s">
        <v>193</v>
      </c>
      <c r="E653" s="158" t="s">
        <v>19</v>
      </c>
      <c r="F653" s="159" t="s">
        <v>2333</v>
      </c>
      <c r="H653" s="160">
        <v>50.546999999999997</v>
      </c>
      <c r="I653" s="161"/>
      <c r="L653" s="157"/>
      <c r="M653" s="162"/>
      <c r="T653" s="163"/>
      <c r="AT653" s="158" t="s">
        <v>193</v>
      </c>
      <c r="AU653" s="158" t="s">
        <v>83</v>
      </c>
      <c r="AV653" s="13" t="s">
        <v>83</v>
      </c>
      <c r="AW653" s="13" t="s">
        <v>35</v>
      </c>
      <c r="AX653" s="13" t="s">
        <v>73</v>
      </c>
      <c r="AY653" s="158" t="s">
        <v>180</v>
      </c>
    </row>
    <row r="654" spans="2:65" s="14" customFormat="1" ht="11.25">
      <c r="B654" s="164"/>
      <c r="D654" s="145" t="s">
        <v>193</v>
      </c>
      <c r="E654" s="165" t="s">
        <v>19</v>
      </c>
      <c r="F654" s="166" t="s">
        <v>264</v>
      </c>
      <c r="H654" s="167">
        <v>112.753</v>
      </c>
      <c r="I654" s="168"/>
      <c r="L654" s="164"/>
      <c r="M654" s="169"/>
      <c r="T654" s="170"/>
      <c r="AT654" s="165" t="s">
        <v>193</v>
      </c>
      <c r="AU654" s="165" t="s">
        <v>83</v>
      </c>
      <c r="AV654" s="14" t="s">
        <v>187</v>
      </c>
      <c r="AW654" s="14" t="s">
        <v>35</v>
      </c>
      <c r="AX654" s="14" t="s">
        <v>81</v>
      </c>
      <c r="AY654" s="165" t="s">
        <v>180</v>
      </c>
    </row>
    <row r="655" spans="2:65" s="1" customFormat="1" ht="24.2" customHeight="1">
      <c r="B655" s="33"/>
      <c r="C655" s="132" t="s">
        <v>945</v>
      </c>
      <c r="D655" s="132" t="s">
        <v>182</v>
      </c>
      <c r="E655" s="133" t="s">
        <v>2334</v>
      </c>
      <c r="F655" s="134" t="s">
        <v>2335</v>
      </c>
      <c r="G655" s="135" t="s">
        <v>257</v>
      </c>
      <c r="H655" s="136">
        <v>449.827</v>
      </c>
      <c r="I655" s="137"/>
      <c r="J655" s="138">
        <f>ROUND(I655*H655,2)</f>
        <v>0</v>
      </c>
      <c r="K655" s="134" t="s">
        <v>186</v>
      </c>
      <c r="L655" s="33"/>
      <c r="M655" s="139" t="s">
        <v>19</v>
      </c>
      <c r="N655" s="140" t="s">
        <v>44</v>
      </c>
      <c r="P655" s="141">
        <f>O655*H655</f>
        <v>0</v>
      </c>
      <c r="Q655" s="141">
        <v>4.0800000000000003E-3</v>
      </c>
      <c r="R655" s="141">
        <f>Q655*H655</f>
        <v>1.8352941600000001</v>
      </c>
      <c r="S655" s="141">
        <v>0</v>
      </c>
      <c r="T655" s="142">
        <f>S655*H655</f>
        <v>0</v>
      </c>
      <c r="AR655" s="143" t="s">
        <v>309</v>
      </c>
      <c r="AT655" s="143" t="s">
        <v>182</v>
      </c>
      <c r="AU655" s="143" t="s">
        <v>83</v>
      </c>
      <c r="AY655" s="18" t="s">
        <v>180</v>
      </c>
      <c r="BE655" s="144">
        <f>IF(N655="základní",J655,0)</f>
        <v>0</v>
      </c>
      <c r="BF655" s="144">
        <f>IF(N655="snížená",J655,0)</f>
        <v>0</v>
      </c>
      <c r="BG655" s="144">
        <f>IF(N655="zákl. přenesená",J655,0)</f>
        <v>0</v>
      </c>
      <c r="BH655" s="144">
        <f>IF(N655="sníž. přenesená",J655,0)</f>
        <v>0</v>
      </c>
      <c r="BI655" s="144">
        <f>IF(N655="nulová",J655,0)</f>
        <v>0</v>
      </c>
      <c r="BJ655" s="18" t="s">
        <v>81</v>
      </c>
      <c r="BK655" s="144">
        <f>ROUND(I655*H655,2)</f>
        <v>0</v>
      </c>
      <c r="BL655" s="18" t="s">
        <v>309</v>
      </c>
      <c r="BM655" s="143" t="s">
        <v>2336</v>
      </c>
    </row>
    <row r="656" spans="2:65" s="1" customFormat="1" ht="29.25">
      <c r="B656" s="33"/>
      <c r="D656" s="145" t="s">
        <v>189</v>
      </c>
      <c r="F656" s="146" t="s">
        <v>2337</v>
      </c>
      <c r="I656" s="147"/>
      <c r="L656" s="33"/>
      <c r="M656" s="148"/>
      <c r="T656" s="54"/>
      <c r="AT656" s="18" t="s">
        <v>189</v>
      </c>
      <c r="AU656" s="18" t="s">
        <v>83</v>
      </c>
    </row>
    <row r="657" spans="2:65" s="1" customFormat="1" ht="11.25">
      <c r="B657" s="33"/>
      <c r="D657" s="149" t="s">
        <v>191</v>
      </c>
      <c r="F657" s="150" t="s">
        <v>2338</v>
      </c>
      <c r="I657" s="147"/>
      <c r="L657" s="33"/>
      <c r="M657" s="148"/>
      <c r="T657" s="54"/>
      <c r="AT657" s="18" t="s">
        <v>191</v>
      </c>
      <c r="AU657" s="18" t="s">
        <v>83</v>
      </c>
    </row>
    <row r="658" spans="2:65" s="12" customFormat="1" ht="11.25">
      <c r="B658" s="151"/>
      <c r="D658" s="145" t="s">
        <v>193</v>
      </c>
      <c r="E658" s="152" t="s">
        <v>19</v>
      </c>
      <c r="F658" s="153" t="s">
        <v>2311</v>
      </c>
      <c r="H658" s="152" t="s">
        <v>19</v>
      </c>
      <c r="I658" s="154"/>
      <c r="L658" s="151"/>
      <c r="M658" s="155"/>
      <c r="T658" s="156"/>
      <c r="AT658" s="152" t="s">
        <v>193</v>
      </c>
      <c r="AU658" s="152" t="s">
        <v>83</v>
      </c>
      <c r="AV658" s="12" t="s">
        <v>81</v>
      </c>
      <c r="AW658" s="12" t="s">
        <v>35</v>
      </c>
      <c r="AX658" s="12" t="s">
        <v>73</v>
      </c>
      <c r="AY658" s="152" t="s">
        <v>180</v>
      </c>
    </row>
    <row r="659" spans="2:65" s="13" customFormat="1" ht="11.25">
      <c r="B659" s="157"/>
      <c r="D659" s="145" t="s">
        <v>193</v>
      </c>
      <c r="E659" s="158" t="s">
        <v>19</v>
      </c>
      <c r="F659" s="159" t="s">
        <v>2312</v>
      </c>
      <c r="H659" s="160">
        <v>386.32400000000001</v>
      </c>
      <c r="I659" s="161"/>
      <c r="L659" s="157"/>
      <c r="M659" s="162"/>
      <c r="T659" s="163"/>
      <c r="AT659" s="158" t="s">
        <v>193</v>
      </c>
      <c r="AU659" s="158" t="s">
        <v>83</v>
      </c>
      <c r="AV659" s="13" t="s">
        <v>83</v>
      </c>
      <c r="AW659" s="13" t="s">
        <v>35</v>
      </c>
      <c r="AX659" s="13" t="s">
        <v>73</v>
      </c>
      <c r="AY659" s="158" t="s">
        <v>180</v>
      </c>
    </row>
    <row r="660" spans="2:65" s="12" customFormat="1" ht="11.25">
      <c r="B660" s="151"/>
      <c r="D660" s="145" t="s">
        <v>193</v>
      </c>
      <c r="E660" s="152" t="s">
        <v>19</v>
      </c>
      <c r="F660" s="153" t="s">
        <v>2313</v>
      </c>
      <c r="H660" s="152" t="s">
        <v>19</v>
      </c>
      <c r="I660" s="154"/>
      <c r="L660" s="151"/>
      <c r="M660" s="155"/>
      <c r="T660" s="156"/>
      <c r="AT660" s="152" t="s">
        <v>193</v>
      </c>
      <c r="AU660" s="152" t="s">
        <v>83</v>
      </c>
      <c r="AV660" s="12" t="s">
        <v>81</v>
      </c>
      <c r="AW660" s="12" t="s">
        <v>35</v>
      </c>
      <c r="AX660" s="12" t="s">
        <v>73</v>
      </c>
      <c r="AY660" s="152" t="s">
        <v>180</v>
      </c>
    </row>
    <row r="661" spans="2:65" s="13" customFormat="1" ht="11.25">
      <c r="B661" s="157"/>
      <c r="D661" s="145" t="s">
        <v>193</v>
      </c>
      <c r="E661" s="158" t="s">
        <v>19</v>
      </c>
      <c r="F661" s="159" t="s">
        <v>2314</v>
      </c>
      <c r="H661" s="160">
        <v>23.103000000000002</v>
      </c>
      <c r="I661" s="161"/>
      <c r="L661" s="157"/>
      <c r="M661" s="162"/>
      <c r="T661" s="163"/>
      <c r="AT661" s="158" t="s">
        <v>193</v>
      </c>
      <c r="AU661" s="158" t="s">
        <v>83</v>
      </c>
      <c r="AV661" s="13" t="s">
        <v>83</v>
      </c>
      <c r="AW661" s="13" t="s">
        <v>35</v>
      </c>
      <c r="AX661" s="13" t="s">
        <v>73</v>
      </c>
      <c r="AY661" s="158" t="s">
        <v>180</v>
      </c>
    </row>
    <row r="662" spans="2:65" s="12" customFormat="1" ht="11.25">
      <c r="B662" s="151"/>
      <c r="D662" s="145" t="s">
        <v>193</v>
      </c>
      <c r="E662" s="152" t="s">
        <v>19</v>
      </c>
      <c r="F662" s="153" t="s">
        <v>1891</v>
      </c>
      <c r="H662" s="152" t="s">
        <v>19</v>
      </c>
      <c r="I662" s="154"/>
      <c r="L662" s="151"/>
      <c r="M662" s="155"/>
      <c r="T662" s="156"/>
      <c r="AT662" s="152" t="s">
        <v>193</v>
      </c>
      <c r="AU662" s="152" t="s">
        <v>83</v>
      </c>
      <c r="AV662" s="12" t="s">
        <v>81</v>
      </c>
      <c r="AW662" s="12" t="s">
        <v>35</v>
      </c>
      <c r="AX662" s="12" t="s">
        <v>73</v>
      </c>
      <c r="AY662" s="152" t="s">
        <v>180</v>
      </c>
    </row>
    <row r="663" spans="2:65" s="13" customFormat="1" ht="11.25">
      <c r="B663" s="157"/>
      <c r="D663" s="145" t="s">
        <v>193</v>
      </c>
      <c r="E663" s="158" t="s">
        <v>19</v>
      </c>
      <c r="F663" s="159" t="s">
        <v>1380</v>
      </c>
      <c r="H663" s="160">
        <v>40.4</v>
      </c>
      <c r="I663" s="161"/>
      <c r="L663" s="157"/>
      <c r="M663" s="162"/>
      <c r="T663" s="163"/>
      <c r="AT663" s="158" t="s">
        <v>193</v>
      </c>
      <c r="AU663" s="158" t="s">
        <v>83</v>
      </c>
      <c r="AV663" s="13" t="s">
        <v>83</v>
      </c>
      <c r="AW663" s="13" t="s">
        <v>35</v>
      </c>
      <c r="AX663" s="13" t="s">
        <v>73</v>
      </c>
      <c r="AY663" s="158" t="s">
        <v>180</v>
      </c>
    </row>
    <row r="664" spans="2:65" s="14" customFormat="1" ht="11.25">
      <c r="B664" s="164"/>
      <c r="D664" s="145" t="s">
        <v>193</v>
      </c>
      <c r="E664" s="165" t="s">
        <v>19</v>
      </c>
      <c r="F664" s="166" t="s">
        <v>264</v>
      </c>
      <c r="H664" s="167">
        <v>449.827</v>
      </c>
      <c r="I664" s="168"/>
      <c r="L664" s="164"/>
      <c r="M664" s="169"/>
      <c r="T664" s="170"/>
      <c r="AT664" s="165" t="s">
        <v>193</v>
      </c>
      <c r="AU664" s="165" t="s">
        <v>83</v>
      </c>
      <c r="AV664" s="14" t="s">
        <v>187</v>
      </c>
      <c r="AW664" s="14" t="s">
        <v>35</v>
      </c>
      <c r="AX664" s="14" t="s">
        <v>81</v>
      </c>
      <c r="AY664" s="165" t="s">
        <v>180</v>
      </c>
    </row>
    <row r="665" spans="2:65" s="1" customFormat="1" ht="24.2" customHeight="1">
      <c r="B665" s="33"/>
      <c r="C665" s="171" t="s">
        <v>949</v>
      </c>
      <c r="D665" s="171" t="s">
        <v>353</v>
      </c>
      <c r="E665" s="172" t="s">
        <v>2339</v>
      </c>
      <c r="F665" s="173" t="s">
        <v>2340</v>
      </c>
      <c r="G665" s="174" t="s">
        <v>257</v>
      </c>
      <c r="H665" s="175">
        <v>429.89800000000002</v>
      </c>
      <c r="I665" s="176"/>
      <c r="J665" s="177">
        <f>ROUND(I665*H665,2)</f>
        <v>0</v>
      </c>
      <c r="K665" s="173" t="s">
        <v>186</v>
      </c>
      <c r="L665" s="178"/>
      <c r="M665" s="179" t="s">
        <v>19</v>
      </c>
      <c r="N665" s="180" t="s">
        <v>44</v>
      </c>
      <c r="P665" s="141">
        <f>O665*H665</f>
        <v>0</v>
      </c>
      <c r="Q665" s="141">
        <v>1.4999999999999999E-2</v>
      </c>
      <c r="R665" s="141">
        <f>Q665*H665</f>
        <v>6.4484700000000004</v>
      </c>
      <c r="S665" s="141">
        <v>0</v>
      </c>
      <c r="T665" s="142">
        <f>S665*H665</f>
        <v>0</v>
      </c>
      <c r="AR665" s="143" t="s">
        <v>466</v>
      </c>
      <c r="AT665" s="143" t="s">
        <v>353</v>
      </c>
      <c r="AU665" s="143" t="s">
        <v>83</v>
      </c>
      <c r="AY665" s="18" t="s">
        <v>180</v>
      </c>
      <c r="BE665" s="144">
        <f>IF(N665="základní",J665,0)</f>
        <v>0</v>
      </c>
      <c r="BF665" s="144">
        <f>IF(N665="snížená",J665,0)</f>
        <v>0</v>
      </c>
      <c r="BG665" s="144">
        <f>IF(N665="zákl. přenesená",J665,0)</f>
        <v>0</v>
      </c>
      <c r="BH665" s="144">
        <f>IF(N665="sníž. přenesená",J665,0)</f>
        <v>0</v>
      </c>
      <c r="BI665" s="144">
        <f>IF(N665="nulová",J665,0)</f>
        <v>0</v>
      </c>
      <c r="BJ665" s="18" t="s">
        <v>81</v>
      </c>
      <c r="BK665" s="144">
        <f>ROUND(I665*H665,2)</f>
        <v>0</v>
      </c>
      <c r="BL665" s="18" t="s">
        <v>309</v>
      </c>
      <c r="BM665" s="143" t="s">
        <v>2341</v>
      </c>
    </row>
    <row r="666" spans="2:65" s="1" customFormat="1" ht="19.5">
      <c r="B666" s="33"/>
      <c r="D666" s="145" t="s">
        <v>189</v>
      </c>
      <c r="F666" s="146" t="s">
        <v>2340</v>
      </c>
      <c r="I666" s="147"/>
      <c r="L666" s="33"/>
      <c r="M666" s="148"/>
      <c r="T666" s="54"/>
      <c r="AT666" s="18" t="s">
        <v>189</v>
      </c>
      <c r="AU666" s="18" t="s">
        <v>83</v>
      </c>
    </row>
    <row r="667" spans="2:65" s="13" customFormat="1" ht="11.25">
      <c r="B667" s="157"/>
      <c r="D667" s="145" t="s">
        <v>193</v>
      </c>
      <c r="F667" s="159" t="s">
        <v>2342</v>
      </c>
      <c r="H667" s="160">
        <v>429.89800000000002</v>
      </c>
      <c r="I667" s="161"/>
      <c r="L667" s="157"/>
      <c r="M667" s="162"/>
      <c r="T667" s="163"/>
      <c r="AT667" s="158" t="s">
        <v>193</v>
      </c>
      <c r="AU667" s="158" t="s">
        <v>83</v>
      </c>
      <c r="AV667" s="13" t="s">
        <v>83</v>
      </c>
      <c r="AW667" s="13" t="s">
        <v>4</v>
      </c>
      <c r="AX667" s="13" t="s">
        <v>81</v>
      </c>
      <c r="AY667" s="158" t="s">
        <v>180</v>
      </c>
    </row>
    <row r="668" spans="2:65" s="1" customFormat="1" ht="24.2" customHeight="1">
      <c r="B668" s="33"/>
      <c r="C668" s="171" t="s">
        <v>953</v>
      </c>
      <c r="D668" s="171" t="s">
        <v>353</v>
      </c>
      <c r="E668" s="172" t="s">
        <v>2343</v>
      </c>
      <c r="F668" s="173" t="s">
        <v>2344</v>
      </c>
      <c r="G668" s="174" t="s">
        <v>257</v>
      </c>
      <c r="H668" s="175">
        <v>429.89800000000002</v>
      </c>
      <c r="I668" s="176"/>
      <c r="J668" s="177">
        <f>ROUND(I668*H668,2)</f>
        <v>0</v>
      </c>
      <c r="K668" s="173" t="s">
        <v>186</v>
      </c>
      <c r="L668" s="178"/>
      <c r="M668" s="179" t="s">
        <v>19</v>
      </c>
      <c r="N668" s="180" t="s">
        <v>44</v>
      </c>
      <c r="P668" s="141">
        <f>O668*H668</f>
        <v>0</v>
      </c>
      <c r="Q668" s="141">
        <v>1.4999999999999999E-2</v>
      </c>
      <c r="R668" s="141">
        <f>Q668*H668</f>
        <v>6.4484700000000004</v>
      </c>
      <c r="S668" s="141">
        <v>0</v>
      </c>
      <c r="T668" s="142">
        <f>S668*H668</f>
        <v>0</v>
      </c>
      <c r="AR668" s="143" t="s">
        <v>466</v>
      </c>
      <c r="AT668" s="143" t="s">
        <v>353</v>
      </c>
      <c r="AU668" s="143" t="s">
        <v>83</v>
      </c>
      <c r="AY668" s="18" t="s">
        <v>180</v>
      </c>
      <c r="BE668" s="144">
        <f>IF(N668="základní",J668,0)</f>
        <v>0</v>
      </c>
      <c r="BF668" s="144">
        <f>IF(N668="snížená",J668,0)</f>
        <v>0</v>
      </c>
      <c r="BG668" s="144">
        <f>IF(N668="zákl. přenesená",J668,0)</f>
        <v>0</v>
      </c>
      <c r="BH668" s="144">
        <f>IF(N668="sníž. přenesená",J668,0)</f>
        <v>0</v>
      </c>
      <c r="BI668" s="144">
        <f>IF(N668="nulová",J668,0)</f>
        <v>0</v>
      </c>
      <c r="BJ668" s="18" t="s">
        <v>81</v>
      </c>
      <c r="BK668" s="144">
        <f>ROUND(I668*H668,2)</f>
        <v>0</v>
      </c>
      <c r="BL668" s="18" t="s">
        <v>309</v>
      </c>
      <c r="BM668" s="143" t="s">
        <v>2345</v>
      </c>
    </row>
    <row r="669" spans="2:65" s="1" customFormat="1" ht="19.5">
      <c r="B669" s="33"/>
      <c r="D669" s="145" t="s">
        <v>189</v>
      </c>
      <c r="F669" s="146" t="s">
        <v>2344</v>
      </c>
      <c r="I669" s="147"/>
      <c r="L669" s="33"/>
      <c r="M669" s="148"/>
      <c r="T669" s="54"/>
      <c r="AT669" s="18" t="s">
        <v>189</v>
      </c>
      <c r="AU669" s="18" t="s">
        <v>83</v>
      </c>
    </row>
    <row r="670" spans="2:65" s="13" customFormat="1" ht="11.25">
      <c r="B670" s="157"/>
      <c r="D670" s="145" t="s">
        <v>193</v>
      </c>
      <c r="F670" s="159" t="s">
        <v>2342</v>
      </c>
      <c r="H670" s="160">
        <v>429.89800000000002</v>
      </c>
      <c r="I670" s="161"/>
      <c r="L670" s="157"/>
      <c r="M670" s="162"/>
      <c r="T670" s="163"/>
      <c r="AT670" s="158" t="s">
        <v>193</v>
      </c>
      <c r="AU670" s="158" t="s">
        <v>83</v>
      </c>
      <c r="AV670" s="13" t="s">
        <v>83</v>
      </c>
      <c r="AW670" s="13" t="s">
        <v>4</v>
      </c>
      <c r="AX670" s="13" t="s">
        <v>81</v>
      </c>
      <c r="AY670" s="158" t="s">
        <v>180</v>
      </c>
    </row>
    <row r="671" spans="2:65" s="1" customFormat="1" ht="24.2" customHeight="1">
      <c r="B671" s="33"/>
      <c r="C671" s="132" t="s">
        <v>959</v>
      </c>
      <c r="D671" s="132" t="s">
        <v>182</v>
      </c>
      <c r="E671" s="133" t="s">
        <v>2346</v>
      </c>
      <c r="F671" s="134" t="s">
        <v>2347</v>
      </c>
      <c r="G671" s="135" t="s">
        <v>257</v>
      </c>
      <c r="H671" s="136">
        <v>409.42700000000002</v>
      </c>
      <c r="I671" s="137"/>
      <c r="J671" s="138">
        <f>ROUND(I671*H671,2)</f>
        <v>0</v>
      </c>
      <c r="K671" s="134" t="s">
        <v>186</v>
      </c>
      <c r="L671" s="33"/>
      <c r="M671" s="139" t="s">
        <v>19</v>
      </c>
      <c r="N671" s="140" t="s">
        <v>44</v>
      </c>
      <c r="P671" s="141">
        <f>O671*H671</f>
        <v>0</v>
      </c>
      <c r="Q671" s="141">
        <v>0</v>
      </c>
      <c r="R671" s="141">
        <f>Q671*H671</f>
        <v>0</v>
      </c>
      <c r="S671" s="141">
        <v>0</v>
      </c>
      <c r="T671" s="142">
        <f>S671*H671</f>
        <v>0</v>
      </c>
      <c r="AR671" s="143" t="s">
        <v>309</v>
      </c>
      <c r="AT671" s="143" t="s">
        <v>182</v>
      </c>
      <c r="AU671" s="143" t="s">
        <v>83</v>
      </c>
      <c r="AY671" s="18" t="s">
        <v>180</v>
      </c>
      <c r="BE671" s="144">
        <f>IF(N671="základní",J671,0)</f>
        <v>0</v>
      </c>
      <c r="BF671" s="144">
        <f>IF(N671="snížená",J671,0)</f>
        <v>0</v>
      </c>
      <c r="BG671" s="144">
        <f>IF(N671="zákl. přenesená",J671,0)</f>
        <v>0</v>
      </c>
      <c r="BH671" s="144">
        <f>IF(N671="sníž. přenesená",J671,0)</f>
        <v>0</v>
      </c>
      <c r="BI671" s="144">
        <f>IF(N671="nulová",J671,0)</f>
        <v>0</v>
      </c>
      <c r="BJ671" s="18" t="s">
        <v>81</v>
      </c>
      <c r="BK671" s="144">
        <f>ROUND(I671*H671,2)</f>
        <v>0</v>
      </c>
      <c r="BL671" s="18" t="s">
        <v>309</v>
      </c>
      <c r="BM671" s="143" t="s">
        <v>2348</v>
      </c>
    </row>
    <row r="672" spans="2:65" s="1" customFormat="1" ht="29.25">
      <c r="B672" s="33"/>
      <c r="D672" s="145" t="s">
        <v>189</v>
      </c>
      <c r="F672" s="146" t="s">
        <v>2349</v>
      </c>
      <c r="I672" s="147"/>
      <c r="L672" s="33"/>
      <c r="M672" s="148"/>
      <c r="T672" s="54"/>
      <c r="AT672" s="18" t="s">
        <v>189</v>
      </c>
      <c r="AU672" s="18" t="s">
        <v>83</v>
      </c>
    </row>
    <row r="673" spans="2:65" s="1" customFormat="1" ht="11.25">
      <c r="B673" s="33"/>
      <c r="D673" s="149" t="s">
        <v>191</v>
      </c>
      <c r="F673" s="150" t="s">
        <v>2350</v>
      </c>
      <c r="I673" s="147"/>
      <c r="L673" s="33"/>
      <c r="M673" s="148"/>
      <c r="T673" s="54"/>
      <c r="AT673" s="18" t="s">
        <v>191</v>
      </c>
      <c r="AU673" s="18" t="s">
        <v>83</v>
      </c>
    </row>
    <row r="674" spans="2:65" s="12" customFormat="1" ht="11.25">
      <c r="B674" s="151"/>
      <c r="D674" s="145" t="s">
        <v>193</v>
      </c>
      <c r="E674" s="152" t="s">
        <v>19</v>
      </c>
      <c r="F674" s="153" t="s">
        <v>2311</v>
      </c>
      <c r="H674" s="152" t="s">
        <v>19</v>
      </c>
      <c r="I674" s="154"/>
      <c r="L674" s="151"/>
      <c r="M674" s="155"/>
      <c r="T674" s="156"/>
      <c r="AT674" s="152" t="s">
        <v>193</v>
      </c>
      <c r="AU674" s="152" t="s">
        <v>83</v>
      </c>
      <c r="AV674" s="12" t="s">
        <v>81</v>
      </c>
      <c r="AW674" s="12" t="s">
        <v>35</v>
      </c>
      <c r="AX674" s="12" t="s">
        <v>73</v>
      </c>
      <c r="AY674" s="152" t="s">
        <v>180</v>
      </c>
    </row>
    <row r="675" spans="2:65" s="13" customFormat="1" ht="11.25">
      <c r="B675" s="157"/>
      <c r="D675" s="145" t="s">
        <v>193</v>
      </c>
      <c r="E675" s="158" t="s">
        <v>19</v>
      </c>
      <c r="F675" s="159" t="s">
        <v>2312</v>
      </c>
      <c r="H675" s="160">
        <v>386.32400000000001</v>
      </c>
      <c r="I675" s="161"/>
      <c r="L675" s="157"/>
      <c r="M675" s="162"/>
      <c r="T675" s="163"/>
      <c r="AT675" s="158" t="s">
        <v>193</v>
      </c>
      <c r="AU675" s="158" t="s">
        <v>83</v>
      </c>
      <c r="AV675" s="13" t="s">
        <v>83</v>
      </c>
      <c r="AW675" s="13" t="s">
        <v>35</v>
      </c>
      <c r="AX675" s="13" t="s">
        <v>73</v>
      </c>
      <c r="AY675" s="158" t="s">
        <v>180</v>
      </c>
    </row>
    <row r="676" spans="2:65" s="12" customFormat="1" ht="11.25">
      <c r="B676" s="151"/>
      <c r="D676" s="145" t="s">
        <v>193</v>
      </c>
      <c r="E676" s="152" t="s">
        <v>19</v>
      </c>
      <c r="F676" s="153" t="s">
        <v>2351</v>
      </c>
      <c r="H676" s="152" t="s">
        <v>19</v>
      </c>
      <c r="I676" s="154"/>
      <c r="L676" s="151"/>
      <c r="M676" s="155"/>
      <c r="T676" s="156"/>
      <c r="AT676" s="152" t="s">
        <v>193</v>
      </c>
      <c r="AU676" s="152" t="s">
        <v>83</v>
      </c>
      <c r="AV676" s="12" t="s">
        <v>81</v>
      </c>
      <c r="AW676" s="12" t="s">
        <v>35</v>
      </c>
      <c r="AX676" s="12" t="s">
        <v>73</v>
      </c>
      <c r="AY676" s="152" t="s">
        <v>180</v>
      </c>
    </row>
    <row r="677" spans="2:65" s="13" customFormat="1" ht="11.25">
      <c r="B677" s="157"/>
      <c r="D677" s="145" t="s">
        <v>193</v>
      </c>
      <c r="E677" s="158" t="s">
        <v>19</v>
      </c>
      <c r="F677" s="159" t="s">
        <v>2314</v>
      </c>
      <c r="H677" s="160">
        <v>23.103000000000002</v>
      </c>
      <c r="I677" s="161"/>
      <c r="L677" s="157"/>
      <c r="M677" s="162"/>
      <c r="T677" s="163"/>
      <c r="AT677" s="158" t="s">
        <v>193</v>
      </c>
      <c r="AU677" s="158" t="s">
        <v>83</v>
      </c>
      <c r="AV677" s="13" t="s">
        <v>83</v>
      </c>
      <c r="AW677" s="13" t="s">
        <v>35</v>
      </c>
      <c r="AX677" s="13" t="s">
        <v>73</v>
      </c>
      <c r="AY677" s="158" t="s">
        <v>180</v>
      </c>
    </row>
    <row r="678" spans="2:65" s="14" customFormat="1" ht="11.25">
      <c r="B678" s="164"/>
      <c r="D678" s="145" t="s">
        <v>193</v>
      </c>
      <c r="E678" s="165" t="s">
        <v>19</v>
      </c>
      <c r="F678" s="166" t="s">
        <v>264</v>
      </c>
      <c r="H678" s="167">
        <v>409.42700000000002</v>
      </c>
      <c r="I678" s="168"/>
      <c r="L678" s="164"/>
      <c r="M678" s="169"/>
      <c r="T678" s="170"/>
      <c r="AT678" s="165" t="s">
        <v>193</v>
      </c>
      <c r="AU678" s="165" t="s">
        <v>83</v>
      </c>
      <c r="AV678" s="14" t="s">
        <v>187</v>
      </c>
      <c r="AW678" s="14" t="s">
        <v>35</v>
      </c>
      <c r="AX678" s="14" t="s">
        <v>81</v>
      </c>
      <c r="AY678" s="165" t="s">
        <v>180</v>
      </c>
    </row>
    <row r="679" spans="2:65" s="1" customFormat="1" ht="33" customHeight="1">
      <c r="B679" s="33"/>
      <c r="C679" s="171" t="s">
        <v>964</v>
      </c>
      <c r="D679" s="171" t="s">
        <v>353</v>
      </c>
      <c r="E679" s="172" t="s">
        <v>2352</v>
      </c>
      <c r="F679" s="173" t="s">
        <v>2353</v>
      </c>
      <c r="G679" s="174" t="s">
        <v>257</v>
      </c>
      <c r="H679" s="175">
        <v>477.18700000000001</v>
      </c>
      <c r="I679" s="176"/>
      <c r="J679" s="177">
        <f>ROUND(I679*H679,2)</f>
        <v>0</v>
      </c>
      <c r="K679" s="173" t="s">
        <v>186</v>
      </c>
      <c r="L679" s="178"/>
      <c r="M679" s="179" t="s">
        <v>19</v>
      </c>
      <c r="N679" s="180" t="s">
        <v>44</v>
      </c>
      <c r="P679" s="141">
        <f>O679*H679</f>
        <v>0</v>
      </c>
      <c r="Q679" s="141">
        <v>1.3999999999999999E-4</v>
      </c>
      <c r="R679" s="141">
        <f>Q679*H679</f>
        <v>6.6806179999999993E-2</v>
      </c>
      <c r="S679" s="141">
        <v>0</v>
      </c>
      <c r="T679" s="142">
        <f>S679*H679</f>
        <v>0</v>
      </c>
      <c r="AR679" s="143" t="s">
        <v>466</v>
      </c>
      <c r="AT679" s="143" t="s">
        <v>353</v>
      </c>
      <c r="AU679" s="143" t="s">
        <v>83</v>
      </c>
      <c r="AY679" s="18" t="s">
        <v>180</v>
      </c>
      <c r="BE679" s="144">
        <f>IF(N679="základní",J679,0)</f>
        <v>0</v>
      </c>
      <c r="BF679" s="144">
        <f>IF(N679="snížená",J679,0)</f>
        <v>0</v>
      </c>
      <c r="BG679" s="144">
        <f>IF(N679="zákl. přenesená",J679,0)</f>
        <v>0</v>
      </c>
      <c r="BH679" s="144">
        <f>IF(N679="sníž. přenesená",J679,0)</f>
        <v>0</v>
      </c>
      <c r="BI679" s="144">
        <f>IF(N679="nulová",J679,0)</f>
        <v>0</v>
      </c>
      <c r="BJ679" s="18" t="s">
        <v>81</v>
      </c>
      <c r="BK679" s="144">
        <f>ROUND(I679*H679,2)</f>
        <v>0</v>
      </c>
      <c r="BL679" s="18" t="s">
        <v>309</v>
      </c>
      <c r="BM679" s="143" t="s">
        <v>2354</v>
      </c>
    </row>
    <row r="680" spans="2:65" s="1" customFormat="1" ht="19.5">
      <c r="B680" s="33"/>
      <c r="D680" s="145" t="s">
        <v>189</v>
      </c>
      <c r="F680" s="146" t="s">
        <v>2353</v>
      </c>
      <c r="I680" s="147"/>
      <c r="L680" s="33"/>
      <c r="M680" s="148"/>
      <c r="T680" s="54"/>
      <c r="AT680" s="18" t="s">
        <v>189</v>
      </c>
      <c r="AU680" s="18" t="s">
        <v>83</v>
      </c>
    </row>
    <row r="681" spans="2:65" s="13" customFormat="1" ht="11.25">
      <c r="B681" s="157"/>
      <c r="D681" s="145" t="s">
        <v>193</v>
      </c>
      <c r="F681" s="159" t="s">
        <v>2355</v>
      </c>
      <c r="H681" s="160">
        <v>477.18700000000001</v>
      </c>
      <c r="I681" s="161"/>
      <c r="L681" s="157"/>
      <c r="M681" s="162"/>
      <c r="T681" s="163"/>
      <c r="AT681" s="158" t="s">
        <v>193</v>
      </c>
      <c r="AU681" s="158" t="s">
        <v>83</v>
      </c>
      <c r="AV681" s="13" t="s">
        <v>83</v>
      </c>
      <c r="AW681" s="13" t="s">
        <v>4</v>
      </c>
      <c r="AX681" s="13" t="s">
        <v>81</v>
      </c>
      <c r="AY681" s="158" t="s">
        <v>180</v>
      </c>
    </row>
    <row r="682" spans="2:65" s="1" customFormat="1" ht="33" customHeight="1">
      <c r="B682" s="33"/>
      <c r="C682" s="132" t="s">
        <v>969</v>
      </c>
      <c r="D682" s="132" t="s">
        <v>182</v>
      </c>
      <c r="E682" s="133" t="s">
        <v>539</v>
      </c>
      <c r="F682" s="134" t="s">
        <v>540</v>
      </c>
      <c r="G682" s="135" t="s">
        <v>225</v>
      </c>
      <c r="H682" s="136">
        <v>14.798999999999999</v>
      </c>
      <c r="I682" s="137"/>
      <c r="J682" s="138">
        <f>ROUND(I682*H682,2)</f>
        <v>0</v>
      </c>
      <c r="K682" s="134" t="s">
        <v>186</v>
      </c>
      <c r="L682" s="33"/>
      <c r="M682" s="139" t="s">
        <v>19</v>
      </c>
      <c r="N682" s="140" t="s">
        <v>44</v>
      </c>
      <c r="P682" s="141">
        <f>O682*H682</f>
        <v>0</v>
      </c>
      <c r="Q682" s="141">
        <v>0</v>
      </c>
      <c r="R682" s="141">
        <f>Q682*H682</f>
        <v>0</v>
      </c>
      <c r="S682" s="141">
        <v>0</v>
      </c>
      <c r="T682" s="142">
        <f>S682*H682</f>
        <v>0</v>
      </c>
      <c r="AR682" s="143" t="s">
        <v>309</v>
      </c>
      <c r="AT682" s="143" t="s">
        <v>182</v>
      </c>
      <c r="AU682" s="143" t="s">
        <v>83</v>
      </c>
      <c r="AY682" s="18" t="s">
        <v>180</v>
      </c>
      <c r="BE682" s="144">
        <f>IF(N682="základní",J682,0)</f>
        <v>0</v>
      </c>
      <c r="BF682" s="144">
        <f>IF(N682="snížená",J682,0)</f>
        <v>0</v>
      </c>
      <c r="BG682" s="144">
        <f>IF(N682="zákl. přenesená",J682,0)</f>
        <v>0</v>
      </c>
      <c r="BH682" s="144">
        <f>IF(N682="sníž. přenesená",J682,0)</f>
        <v>0</v>
      </c>
      <c r="BI682" s="144">
        <f>IF(N682="nulová",J682,0)</f>
        <v>0</v>
      </c>
      <c r="BJ682" s="18" t="s">
        <v>81</v>
      </c>
      <c r="BK682" s="144">
        <f>ROUND(I682*H682,2)</f>
        <v>0</v>
      </c>
      <c r="BL682" s="18" t="s">
        <v>309</v>
      </c>
      <c r="BM682" s="143" t="s">
        <v>2356</v>
      </c>
    </row>
    <row r="683" spans="2:65" s="1" customFormat="1" ht="29.25">
      <c r="B683" s="33"/>
      <c r="D683" s="145" t="s">
        <v>189</v>
      </c>
      <c r="F683" s="146" t="s">
        <v>542</v>
      </c>
      <c r="I683" s="147"/>
      <c r="L683" s="33"/>
      <c r="M683" s="148"/>
      <c r="T683" s="54"/>
      <c r="AT683" s="18" t="s">
        <v>189</v>
      </c>
      <c r="AU683" s="18" t="s">
        <v>83</v>
      </c>
    </row>
    <row r="684" spans="2:65" s="1" customFormat="1" ht="11.25">
      <c r="B684" s="33"/>
      <c r="D684" s="149" t="s">
        <v>191</v>
      </c>
      <c r="F684" s="150" t="s">
        <v>543</v>
      </c>
      <c r="I684" s="147"/>
      <c r="L684" s="33"/>
      <c r="M684" s="148"/>
      <c r="T684" s="54"/>
      <c r="AT684" s="18" t="s">
        <v>191</v>
      </c>
      <c r="AU684" s="18" t="s">
        <v>83</v>
      </c>
    </row>
    <row r="685" spans="2:65" s="11" customFormat="1" ht="22.9" customHeight="1">
      <c r="B685" s="120"/>
      <c r="D685" s="121" t="s">
        <v>72</v>
      </c>
      <c r="E685" s="130" t="s">
        <v>1360</v>
      </c>
      <c r="F685" s="130" t="s">
        <v>1361</v>
      </c>
      <c r="I685" s="123"/>
      <c r="J685" s="131">
        <f>BK685</f>
        <v>0</v>
      </c>
      <c r="L685" s="120"/>
      <c r="M685" s="125"/>
      <c r="P685" s="126">
        <f>SUM(P686:P712)</f>
        <v>0</v>
      </c>
      <c r="R685" s="126">
        <f>SUM(R686:R712)</f>
        <v>0.21538660000000001</v>
      </c>
      <c r="T685" s="127">
        <f>SUM(T686:T712)</f>
        <v>1.0688984400000001</v>
      </c>
      <c r="AR685" s="121" t="s">
        <v>83</v>
      </c>
      <c r="AT685" s="128" t="s">
        <v>72</v>
      </c>
      <c r="AU685" s="128" t="s">
        <v>81</v>
      </c>
      <c r="AY685" s="121" t="s">
        <v>180</v>
      </c>
      <c r="BK685" s="129">
        <f>SUM(BK686:BK712)</f>
        <v>0</v>
      </c>
    </row>
    <row r="686" spans="2:65" s="1" customFormat="1" ht="24.2" customHeight="1">
      <c r="B686" s="33"/>
      <c r="C686" s="132" t="s">
        <v>974</v>
      </c>
      <c r="D686" s="132" t="s">
        <v>182</v>
      </c>
      <c r="E686" s="133" t="s">
        <v>2357</v>
      </c>
      <c r="F686" s="134" t="s">
        <v>2358</v>
      </c>
      <c r="G686" s="135" t="s">
        <v>257</v>
      </c>
      <c r="H686" s="136">
        <v>9.1</v>
      </c>
      <c r="I686" s="137"/>
      <c r="J686" s="138">
        <f>ROUND(I686*H686,2)</f>
        <v>0</v>
      </c>
      <c r="K686" s="134" t="s">
        <v>186</v>
      </c>
      <c r="L686" s="33"/>
      <c r="M686" s="139" t="s">
        <v>19</v>
      </c>
      <c r="N686" s="140" t="s">
        <v>44</v>
      </c>
      <c r="P686" s="141">
        <f>O686*H686</f>
        <v>0</v>
      </c>
      <c r="Q686" s="141">
        <v>7.9600000000000001E-3</v>
      </c>
      <c r="R686" s="141">
        <f>Q686*H686</f>
        <v>7.2436E-2</v>
      </c>
      <c r="S686" s="141">
        <v>0</v>
      </c>
      <c r="T686" s="142">
        <f>S686*H686</f>
        <v>0</v>
      </c>
      <c r="AR686" s="143" t="s">
        <v>309</v>
      </c>
      <c r="AT686" s="143" t="s">
        <v>182</v>
      </c>
      <c r="AU686" s="143" t="s">
        <v>83</v>
      </c>
      <c r="AY686" s="18" t="s">
        <v>180</v>
      </c>
      <c r="BE686" s="144">
        <f>IF(N686="základní",J686,0)</f>
        <v>0</v>
      </c>
      <c r="BF686" s="144">
        <f>IF(N686="snížená",J686,0)</f>
        <v>0</v>
      </c>
      <c r="BG686" s="144">
        <f>IF(N686="zákl. přenesená",J686,0)</f>
        <v>0</v>
      </c>
      <c r="BH686" s="144">
        <f>IF(N686="sníž. přenesená",J686,0)</f>
        <v>0</v>
      </c>
      <c r="BI686" s="144">
        <f>IF(N686="nulová",J686,0)</f>
        <v>0</v>
      </c>
      <c r="BJ686" s="18" t="s">
        <v>81</v>
      </c>
      <c r="BK686" s="144">
        <f>ROUND(I686*H686,2)</f>
        <v>0</v>
      </c>
      <c r="BL686" s="18" t="s">
        <v>309</v>
      </c>
      <c r="BM686" s="143" t="s">
        <v>2359</v>
      </c>
    </row>
    <row r="687" spans="2:65" s="1" customFormat="1" ht="19.5">
      <c r="B687" s="33"/>
      <c r="D687" s="145" t="s">
        <v>189</v>
      </c>
      <c r="F687" s="146" t="s">
        <v>2360</v>
      </c>
      <c r="I687" s="147"/>
      <c r="L687" s="33"/>
      <c r="M687" s="148"/>
      <c r="T687" s="54"/>
      <c r="AT687" s="18" t="s">
        <v>189</v>
      </c>
      <c r="AU687" s="18" t="s">
        <v>83</v>
      </c>
    </row>
    <row r="688" spans="2:65" s="1" customFormat="1" ht="11.25">
      <c r="B688" s="33"/>
      <c r="D688" s="149" t="s">
        <v>191</v>
      </c>
      <c r="F688" s="150" t="s">
        <v>2361</v>
      </c>
      <c r="I688" s="147"/>
      <c r="L688" s="33"/>
      <c r="M688" s="148"/>
      <c r="T688" s="54"/>
      <c r="AT688" s="18" t="s">
        <v>191</v>
      </c>
      <c r="AU688" s="18" t="s">
        <v>83</v>
      </c>
    </row>
    <row r="689" spans="2:65" s="12" customFormat="1" ht="22.5">
      <c r="B689" s="151"/>
      <c r="D689" s="145" t="s">
        <v>193</v>
      </c>
      <c r="E689" s="152" t="s">
        <v>19</v>
      </c>
      <c r="F689" s="153" t="s">
        <v>2362</v>
      </c>
      <c r="H689" s="152" t="s">
        <v>19</v>
      </c>
      <c r="I689" s="154"/>
      <c r="L689" s="151"/>
      <c r="M689" s="155"/>
      <c r="T689" s="156"/>
      <c r="AT689" s="152" t="s">
        <v>193</v>
      </c>
      <c r="AU689" s="152" t="s">
        <v>83</v>
      </c>
      <c r="AV689" s="12" t="s">
        <v>81</v>
      </c>
      <c r="AW689" s="12" t="s">
        <v>35</v>
      </c>
      <c r="AX689" s="12" t="s">
        <v>73</v>
      </c>
      <c r="AY689" s="152" t="s">
        <v>180</v>
      </c>
    </row>
    <row r="690" spans="2:65" s="13" customFormat="1" ht="11.25">
      <c r="B690" s="157"/>
      <c r="D690" s="145" t="s">
        <v>193</v>
      </c>
      <c r="E690" s="158" t="s">
        <v>19</v>
      </c>
      <c r="F690" s="159" t="s">
        <v>2363</v>
      </c>
      <c r="H690" s="160">
        <v>9.1</v>
      </c>
      <c r="I690" s="161"/>
      <c r="L690" s="157"/>
      <c r="M690" s="162"/>
      <c r="T690" s="163"/>
      <c r="AT690" s="158" t="s">
        <v>193</v>
      </c>
      <c r="AU690" s="158" t="s">
        <v>83</v>
      </c>
      <c r="AV690" s="13" t="s">
        <v>83</v>
      </c>
      <c r="AW690" s="13" t="s">
        <v>35</v>
      </c>
      <c r="AX690" s="13" t="s">
        <v>81</v>
      </c>
      <c r="AY690" s="158" t="s">
        <v>180</v>
      </c>
    </row>
    <row r="691" spans="2:65" s="1" customFormat="1" ht="33" customHeight="1">
      <c r="B691" s="33"/>
      <c r="C691" s="132" t="s">
        <v>979</v>
      </c>
      <c r="D691" s="132" t="s">
        <v>182</v>
      </c>
      <c r="E691" s="133" t="s">
        <v>2364</v>
      </c>
      <c r="F691" s="134" t="s">
        <v>2365</v>
      </c>
      <c r="G691" s="135" t="s">
        <v>257</v>
      </c>
      <c r="H691" s="136">
        <v>112.753</v>
      </c>
      <c r="I691" s="137"/>
      <c r="J691" s="138">
        <f>ROUND(I691*H691,2)</f>
        <v>0</v>
      </c>
      <c r="K691" s="134" t="s">
        <v>186</v>
      </c>
      <c r="L691" s="33"/>
      <c r="M691" s="139" t="s">
        <v>19</v>
      </c>
      <c r="N691" s="140" t="s">
        <v>44</v>
      </c>
      <c r="P691" s="141">
        <f>O691*H691</f>
        <v>0</v>
      </c>
      <c r="Q691" s="141">
        <v>0</v>
      </c>
      <c r="R691" s="141">
        <f>Q691*H691</f>
        <v>0</v>
      </c>
      <c r="S691" s="141">
        <v>9.4800000000000006E-3</v>
      </c>
      <c r="T691" s="142">
        <f>S691*H691</f>
        <v>1.0688984400000001</v>
      </c>
      <c r="AR691" s="143" t="s">
        <v>309</v>
      </c>
      <c r="AT691" s="143" t="s">
        <v>182</v>
      </c>
      <c r="AU691" s="143" t="s">
        <v>83</v>
      </c>
      <c r="AY691" s="18" t="s">
        <v>180</v>
      </c>
      <c r="BE691" s="144">
        <f>IF(N691="základní",J691,0)</f>
        <v>0</v>
      </c>
      <c r="BF691" s="144">
        <f>IF(N691="snížená",J691,0)</f>
        <v>0</v>
      </c>
      <c r="BG691" s="144">
        <f>IF(N691="zákl. přenesená",J691,0)</f>
        <v>0</v>
      </c>
      <c r="BH691" s="144">
        <f>IF(N691="sníž. přenesená",J691,0)</f>
        <v>0</v>
      </c>
      <c r="BI691" s="144">
        <f>IF(N691="nulová",J691,0)</f>
        <v>0</v>
      </c>
      <c r="BJ691" s="18" t="s">
        <v>81</v>
      </c>
      <c r="BK691" s="144">
        <f>ROUND(I691*H691,2)</f>
        <v>0</v>
      </c>
      <c r="BL691" s="18" t="s">
        <v>309</v>
      </c>
      <c r="BM691" s="143" t="s">
        <v>2366</v>
      </c>
    </row>
    <row r="692" spans="2:65" s="1" customFormat="1" ht="29.25">
      <c r="B692" s="33"/>
      <c r="D692" s="145" t="s">
        <v>189</v>
      </c>
      <c r="F692" s="146" t="s">
        <v>2367</v>
      </c>
      <c r="I692" s="147"/>
      <c r="L692" s="33"/>
      <c r="M692" s="148"/>
      <c r="T692" s="54"/>
      <c r="AT692" s="18" t="s">
        <v>189</v>
      </c>
      <c r="AU692" s="18" t="s">
        <v>83</v>
      </c>
    </row>
    <row r="693" spans="2:65" s="1" customFormat="1" ht="11.25">
      <c r="B693" s="33"/>
      <c r="D693" s="149" t="s">
        <v>191</v>
      </c>
      <c r="F693" s="150" t="s">
        <v>2368</v>
      </c>
      <c r="I693" s="147"/>
      <c r="L693" s="33"/>
      <c r="M693" s="148"/>
      <c r="T693" s="54"/>
      <c r="AT693" s="18" t="s">
        <v>191</v>
      </c>
      <c r="AU693" s="18" t="s">
        <v>83</v>
      </c>
    </row>
    <row r="694" spans="2:65" s="12" customFormat="1" ht="11.25">
      <c r="B694" s="151"/>
      <c r="D694" s="145" t="s">
        <v>193</v>
      </c>
      <c r="E694" s="152" t="s">
        <v>19</v>
      </c>
      <c r="F694" s="153" t="s">
        <v>2330</v>
      </c>
      <c r="H694" s="152" t="s">
        <v>19</v>
      </c>
      <c r="I694" s="154"/>
      <c r="L694" s="151"/>
      <c r="M694" s="155"/>
      <c r="T694" s="156"/>
      <c r="AT694" s="152" t="s">
        <v>193</v>
      </c>
      <c r="AU694" s="152" t="s">
        <v>83</v>
      </c>
      <c r="AV694" s="12" t="s">
        <v>81</v>
      </c>
      <c r="AW694" s="12" t="s">
        <v>35</v>
      </c>
      <c r="AX694" s="12" t="s">
        <v>73</v>
      </c>
      <c r="AY694" s="152" t="s">
        <v>180</v>
      </c>
    </row>
    <row r="695" spans="2:65" s="13" customFormat="1" ht="11.25">
      <c r="B695" s="157"/>
      <c r="D695" s="145" t="s">
        <v>193</v>
      </c>
      <c r="E695" s="158" t="s">
        <v>19</v>
      </c>
      <c r="F695" s="159" t="s">
        <v>2331</v>
      </c>
      <c r="H695" s="160">
        <v>51.63</v>
      </c>
      <c r="I695" s="161"/>
      <c r="L695" s="157"/>
      <c r="M695" s="162"/>
      <c r="T695" s="163"/>
      <c r="AT695" s="158" t="s">
        <v>193</v>
      </c>
      <c r="AU695" s="158" t="s">
        <v>83</v>
      </c>
      <c r="AV695" s="13" t="s">
        <v>83</v>
      </c>
      <c r="AW695" s="13" t="s">
        <v>35</v>
      </c>
      <c r="AX695" s="13" t="s">
        <v>73</v>
      </c>
      <c r="AY695" s="158" t="s">
        <v>180</v>
      </c>
    </row>
    <row r="696" spans="2:65" s="13" customFormat="1" ht="11.25">
      <c r="B696" s="157"/>
      <c r="D696" s="145" t="s">
        <v>193</v>
      </c>
      <c r="E696" s="158" t="s">
        <v>19</v>
      </c>
      <c r="F696" s="159" t="s">
        <v>2332</v>
      </c>
      <c r="H696" s="160">
        <v>10.576000000000001</v>
      </c>
      <c r="I696" s="161"/>
      <c r="L696" s="157"/>
      <c r="M696" s="162"/>
      <c r="T696" s="163"/>
      <c r="AT696" s="158" t="s">
        <v>193</v>
      </c>
      <c r="AU696" s="158" t="s">
        <v>83</v>
      </c>
      <c r="AV696" s="13" t="s">
        <v>83</v>
      </c>
      <c r="AW696" s="13" t="s">
        <v>35</v>
      </c>
      <c r="AX696" s="13" t="s">
        <v>73</v>
      </c>
      <c r="AY696" s="158" t="s">
        <v>180</v>
      </c>
    </row>
    <row r="697" spans="2:65" s="13" customFormat="1" ht="11.25">
      <c r="B697" s="157"/>
      <c r="D697" s="145" t="s">
        <v>193</v>
      </c>
      <c r="E697" s="158" t="s">
        <v>19</v>
      </c>
      <c r="F697" s="159" t="s">
        <v>2333</v>
      </c>
      <c r="H697" s="160">
        <v>50.546999999999997</v>
      </c>
      <c r="I697" s="161"/>
      <c r="L697" s="157"/>
      <c r="M697" s="162"/>
      <c r="T697" s="163"/>
      <c r="AT697" s="158" t="s">
        <v>193</v>
      </c>
      <c r="AU697" s="158" t="s">
        <v>83</v>
      </c>
      <c r="AV697" s="13" t="s">
        <v>83</v>
      </c>
      <c r="AW697" s="13" t="s">
        <v>35</v>
      </c>
      <c r="AX697" s="13" t="s">
        <v>73</v>
      </c>
      <c r="AY697" s="158" t="s">
        <v>180</v>
      </c>
    </row>
    <row r="698" spans="2:65" s="14" customFormat="1" ht="11.25">
      <c r="B698" s="164"/>
      <c r="D698" s="145" t="s">
        <v>193</v>
      </c>
      <c r="E698" s="165" t="s">
        <v>19</v>
      </c>
      <c r="F698" s="166" t="s">
        <v>264</v>
      </c>
      <c r="H698" s="167">
        <v>112.753</v>
      </c>
      <c r="I698" s="168"/>
      <c r="L698" s="164"/>
      <c r="M698" s="169"/>
      <c r="T698" s="170"/>
      <c r="AT698" s="165" t="s">
        <v>193</v>
      </c>
      <c r="AU698" s="165" t="s">
        <v>83</v>
      </c>
      <c r="AV698" s="14" t="s">
        <v>187</v>
      </c>
      <c r="AW698" s="14" t="s">
        <v>35</v>
      </c>
      <c r="AX698" s="14" t="s">
        <v>81</v>
      </c>
      <c r="AY698" s="165" t="s">
        <v>180</v>
      </c>
    </row>
    <row r="699" spans="2:65" s="1" customFormat="1" ht="16.5" customHeight="1">
      <c r="B699" s="33"/>
      <c r="C699" s="132" t="s">
        <v>984</v>
      </c>
      <c r="D699" s="132" t="s">
        <v>182</v>
      </c>
      <c r="E699" s="133" t="s">
        <v>2369</v>
      </c>
      <c r="F699" s="134" t="s">
        <v>2370</v>
      </c>
      <c r="G699" s="135" t="s">
        <v>338</v>
      </c>
      <c r="H699" s="136">
        <v>106.26</v>
      </c>
      <c r="I699" s="137"/>
      <c r="J699" s="138">
        <f>ROUND(I699*H699,2)</f>
        <v>0</v>
      </c>
      <c r="K699" s="134" t="s">
        <v>186</v>
      </c>
      <c r="L699" s="33"/>
      <c r="M699" s="139" t="s">
        <v>19</v>
      </c>
      <c r="N699" s="140" t="s">
        <v>44</v>
      </c>
      <c r="P699" s="141">
        <f>O699*H699</f>
        <v>0</v>
      </c>
      <c r="Q699" s="141">
        <v>1.0000000000000001E-5</v>
      </c>
      <c r="R699" s="141">
        <f>Q699*H699</f>
        <v>1.0626000000000001E-3</v>
      </c>
      <c r="S699" s="141">
        <v>0</v>
      </c>
      <c r="T699" s="142">
        <f>S699*H699</f>
        <v>0</v>
      </c>
      <c r="AR699" s="143" t="s">
        <v>309</v>
      </c>
      <c r="AT699" s="143" t="s">
        <v>182</v>
      </c>
      <c r="AU699" s="143" t="s">
        <v>83</v>
      </c>
      <c r="AY699" s="18" t="s">
        <v>180</v>
      </c>
      <c r="BE699" s="144">
        <f>IF(N699="základní",J699,0)</f>
        <v>0</v>
      </c>
      <c r="BF699" s="144">
        <f>IF(N699="snížená",J699,0)</f>
        <v>0</v>
      </c>
      <c r="BG699" s="144">
        <f>IF(N699="zákl. přenesená",J699,0)</f>
        <v>0</v>
      </c>
      <c r="BH699" s="144">
        <f>IF(N699="sníž. přenesená",J699,0)</f>
        <v>0</v>
      </c>
      <c r="BI699" s="144">
        <f>IF(N699="nulová",J699,0)</f>
        <v>0</v>
      </c>
      <c r="BJ699" s="18" t="s">
        <v>81</v>
      </c>
      <c r="BK699" s="144">
        <f>ROUND(I699*H699,2)</f>
        <v>0</v>
      </c>
      <c r="BL699" s="18" t="s">
        <v>309</v>
      </c>
      <c r="BM699" s="143" t="s">
        <v>2371</v>
      </c>
    </row>
    <row r="700" spans="2:65" s="1" customFormat="1" ht="11.25">
      <c r="B700" s="33"/>
      <c r="D700" s="145" t="s">
        <v>189</v>
      </c>
      <c r="F700" s="146" t="s">
        <v>2372</v>
      </c>
      <c r="I700" s="147"/>
      <c r="L700" s="33"/>
      <c r="M700" s="148"/>
      <c r="T700" s="54"/>
      <c r="AT700" s="18" t="s">
        <v>189</v>
      </c>
      <c r="AU700" s="18" t="s">
        <v>83</v>
      </c>
    </row>
    <row r="701" spans="2:65" s="1" customFormat="1" ht="11.25">
      <c r="B701" s="33"/>
      <c r="D701" s="149" t="s">
        <v>191</v>
      </c>
      <c r="F701" s="150" t="s">
        <v>2373</v>
      </c>
      <c r="I701" s="147"/>
      <c r="L701" s="33"/>
      <c r="M701" s="148"/>
      <c r="T701" s="54"/>
      <c r="AT701" s="18" t="s">
        <v>191</v>
      </c>
      <c r="AU701" s="18" t="s">
        <v>83</v>
      </c>
    </row>
    <row r="702" spans="2:65" s="12" customFormat="1" ht="22.5">
      <c r="B702" s="151"/>
      <c r="D702" s="145" t="s">
        <v>193</v>
      </c>
      <c r="E702" s="152" t="s">
        <v>19</v>
      </c>
      <c r="F702" s="153" t="s">
        <v>2362</v>
      </c>
      <c r="H702" s="152" t="s">
        <v>19</v>
      </c>
      <c r="I702" s="154"/>
      <c r="L702" s="151"/>
      <c r="M702" s="155"/>
      <c r="T702" s="156"/>
      <c r="AT702" s="152" t="s">
        <v>193</v>
      </c>
      <c r="AU702" s="152" t="s">
        <v>83</v>
      </c>
      <c r="AV702" s="12" t="s">
        <v>81</v>
      </c>
      <c r="AW702" s="12" t="s">
        <v>35</v>
      </c>
      <c r="AX702" s="12" t="s">
        <v>73</v>
      </c>
      <c r="AY702" s="152" t="s">
        <v>180</v>
      </c>
    </row>
    <row r="703" spans="2:65" s="13" customFormat="1" ht="11.25">
      <c r="B703" s="157"/>
      <c r="D703" s="145" t="s">
        <v>193</v>
      </c>
      <c r="E703" s="158" t="s">
        <v>19</v>
      </c>
      <c r="F703" s="159" t="s">
        <v>2374</v>
      </c>
      <c r="H703" s="160">
        <v>106.26</v>
      </c>
      <c r="I703" s="161"/>
      <c r="L703" s="157"/>
      <c r="M703" s="162"/>
      <c r="T703" s="163"/>
      <c r="AT703" s="158" t="s">
        <v>193</v>
      </c>
      <c r="AU703" s="158" t="s">
        <v>83</v>
      </c>
      <c r="AV703" s="13" t="s">
        <v>83</v>
      </c>
      <c r="AW703" s="13" t="s">
        <v>35</v>
      </c>
      <c r="AX703" s="13" t="s">
        <v>81</v>
      </c>
      <c r="AY703" s="158" t="s">
        <v>180</v>
      </c>
    </row>
    <row r="704" spans="2:65" s="1" customFormat="1" ht="16.5" customHeight="1">
      <c r="B704" s="33"/>
      <c r="C704" s="171" t="s">
        <v>991</v>
      </c>
      <c r="D704" s="171" t="s">
        <v>353</v>
      </c>
      <c r="E704" s="172" t="s">
        <v>2375</v>
      </c>
      <c r="F704" s="173" t="s">
        <v>2376</v>
      </c>
      <c r="G704" s="174" t="s">
        <v>185</v>
      </c>
      <c r="H704" s="175">
        <v>0.255</v>
      </c>
      <c r="I704" s="176"/>
      <c r="J704" s="177">
        <f>ROUND(I704*H704,2)</f>
        <v>0</v>
      </c>
      <c r="K704" s="173" t="s">
        <v>186</v>
      </c>
      <c r="L704" s="178"/>
      <c r="M704" s="179" t="s">
        <v>19</v>
      </c>
      <c r="N704" s="180" t="s">
        <v>44</v>
      </c>
      <c r="P704" s="141">
        <f>O704*H704</f>
        <v>0</v>
      </c>
      <c r="Q704" s="141">
        <v>0.55000000000000004</v>
      </c>
      <c r="R704" s="141">
        <f>Q704*H704</f>
        <v>0.14025000000000001</v>
      </c>
      <c r="S704" s="141">
        <v>0</v>
      </c>
      <c r="T704" s="142">
        <f>S704*H704</f>
        <v>0</v>
      </c>
      <c r="AR704" s="143" t="s">
        <v>466</v>
      </c>
      <c r="AT704" s="143" t="s">
        <v>353</v>
      </c>
      <c r="AU704" s="143" t="s">
        <v>83</v>
      </c>
      <c r="AY704" s="18" t="s">
        <v>180</v>
      </c>
      <c r="BE704" s="144">
        <f>IF(N704="základní",J704,0)</f>
        <v>0</v>
      </c>
      <c r="BF704" s="144">
        <f>IF(N704="snížená",J704,0)</f>
        <v>0</v>
      </c>
      <c r="BG704" s="144">
        <f>IF(N704="zákl. přenesená",J704,0)</f>
        <v>0</v>
      </c>
      <c r="BH704" s="144">
        <f>IF(N704="sníž. přenesená",J704,0)</f>
        <v>0</v>
      </c>
      <c r="BI704" s="144">
        <f>IF(N704="nulová",J704,0)</f>
        <v>0</v>
      </c>
      <c r="BJ704" s="18" t="s">
        <v>81</v>
      </c>
      <c r="BK704" s="144">
        <f>ROUND(I704*H704,2)</f>
        <v>0</v>
      </c>
      <c r="BL704" s="18" t="s">
        <v>309</v>
      </c>
      <c r="BM704" s="143" t="s">
        <v>2377</v>
      </c>
    </row>
    <row r="705" spans="2:65" s="1" customFormat="1" ht="11.25">
      <c r="B705" s="33"/>
      <c r="D705" s="145" t="s">
        <v>189</v>
      </c>
      <c r="F705" s="146" t="s">
        <v>2376</v>
      </c>
      <c r="I705" s="147"/>
      <c r="L705" s="33"/>
      <c r="M705" s="148"/>
      <c r="T705" s="54"/>
      <c r="AT705" s="18" t="s">
        <v>189</v>
      </c>
      <c r="AU705" s="18" t="s">
        <v>83</v>
      </c>
    </row>
    <row r="706" spans="2:65" s="13" customFormat="1" ht="11.25">
      <c r="B706" s="157"/>
      <c r="D706" s="145" t="s">
        <v>193</v>
      </c>
      <c r="F706" s="159" t="s">
        <v>2378</v>
      </c>
      <c r="H706" s="160">
        <v>0.255</v>
      </c>
      <c r="I706" s="161"/>
      <c r="L706" s="157"/>
      <c r="M706" s="162"/>
      <c r="T706" s="163"/>
      <c r="AT706" s="158" t="s">
        <v>193</v>
      </c>
      <c r="AU706" s="158" t="s">
        <v>83</v>
      </c>
      <c r="AV706" s="13" t="s">
        <v>83</v>
      </c>
      <c r="AW706" s="13" t="s">
        <v>4</v>
      </c>
      <c r="AX706" s="13" t="s">
        <v>81</v>
      </c>
      <c r="AY706" s="158" t="s">
        <v>180</v>
      </c>
    </row>
    <row r="707" spans="2:65" s="1" customFormat="1" ht="24.2" customHeight="1">
      <c r="B707" s="33"/>
      <c r="C707" s="132" t="s">
        <v>995</v>
      </c>
      <c r="D707" s="132" t="s">
        <v>182</v>
      </c>
      <c r="E707" s="133" t="s">
        <v>2379</v>
      </c>
      <c r="F707" s="134" t="s">
        <v>2380</v>
      </c>
      <c r="G707" s="135" t="s">
        <v>257</v>
      </c>
      <c r="H707" s="136">
        <v>9.1</v>
      </c>
      <c r="I707" s="137"/>
      <c r="J707" s="138">
        <f>ROUND(I707*H707,2)</f>
        <v>0</v>
      </c>
      <c r="K707" s="134" t="s">
        <v>186</v>
      </c>
      <c r="L707" s="33"/>
      <c r="M707" s="139" t="s">
        <v>19</v>
      </c>
      <c r="N707" s="140" t="s">
        <v>44</v>
      </c>
      <c r="P707" s="141">
        <f>O707*H707</f>
        <v>0</v>
      </c>
      <c r="Q707" s="141">
        <v>1.8000000000000001E-4</v>
      </c>
      <c r="R707" s="141">
        <f>Q707*H707</f>
        <v>1.6380000000000001E-3</v>
      </c>
      <c r="S707" s="141">
        <v>0</v>
      </c>
      <c r="T707" s="142">
        <f>S707*H707</f>
        <v>0</v>
      </c>
      <c r="AR707" s="143" t="s">
        <v>309</v>
      </c>
      <c r="AT707" s="143" t="s">
        <v>182</v>
      </c>
      <c r="AU707" s="143" t="s">
        <v>83</v>
      </c>
      <c r="AY707" s="18" t="s">
        <v>180</v>
      </c>
      <c r="BE707" s="144">
        <f>IF(N707="základní",J707,0)</f>
        <v>0</v>
      </c>
      <c r="BF707" s="144">
        <f>IF(N707="snížená",J707,0)</f>
        <v>0</v>
      </c>
      <c r="BG707" s="144">
        <f>IF(N707="zákl. přenesená",J707,0)</f>
        <v>0</v>
      </c>
      <c r="BH707" s="144">
        <f>IF(N707="sníž. přenesená",J707,0)</f>
        <v>0</v>
      </c>
      <c r="BI707" s="144">
        <f>IF(N707="nulová",J707,0)</f>
        <v>0</v>
      </c>
      <c r="BJ707" s="18" t="s">
        <v>81</v>
      </c>
      <c r="BK707" s="144">
        <f>ROUND(I707*H707,2)</f>
        <v>0</v>
      </c>
      <c r="BL707" s="18" t="s">
        <v>309</v>
      </c>
      <c r="BM707" s="143" t="s">
        <v>2381</v>
      </c>
    </row>
    <row r="708" spans="2:65" s="1" customFormat="1" ht="19.5">
      <c r="B708" s="33"/>
      <c r="D708" s="145" t="s">
        <v>189</v>
      </c>
      <c r="F708" s="146" t="s">
        <v>2382</v>
      </c>
      <c r="I708" s="147"/>
      <c r="L708" s="33"/>
      <c r="M708" s="148"/>
      <c r="T708" s="54"/>
      <c r="AT708" s="18" t="s">
        <v>189</v>
      </c>
      <c r="AU708" s="18" t="s">
        <v>83</v>
      </c>
    </row>
    <row r="709" spans="2:65" s="1" customFormat="1" ht="11.25">
      <c r="B709" s="33"/>
      <c r="D709" s="149" t="s">
        <v>191</v>
      </c>
      <c r="F709" s="150" t="s">
        <v>2383</v>
      </c>
      <c r="I709" s="147"/>
      <c r="L709" s="33"/>
      <c r="M709" s="148"/>
      <c r="T709" s="54"/>
      <c r="AT709" s="18" t="s">
        <v>191</v>
      </c>
      <c r="AU709" s="18" t="s">
        <v>83</v>
      </c>
    </row>
    <row r="710" spans="2:65" s="1" customFormat="1" ht="33" customHeight="1">
      <c r="B710" s="33"/>
      <c r="C710" s="132" t="s">
        <v>999</v>
      </c>
      <c r="D710" s="132" t="s">
        <v>182</v>
      </c>
      <c r="E710" s="133" t="s">
        <v>2384</v>
      </c>
      <c r="F710" s="134" t="s">
        <v>2385</v>
      </c>
      <c r="G710" s="135" t="s">
        <v>225</v>
      </c>
      <c r="H710" s="136">
        <v>0.215</v>
      </c>
      <c r="I710" s="137"/>
      <c r="J710" s="138">
        <f>ROUND(I710*H710,2)</f>
        <v>0</v>
      </c>
      <c r="K710" s="134" t="s">
        <v>186</v>
      </c>
      <c r="L710" s="33"/>
      <c r="M710" s="139" t="s">
        <v>19</v>
      </c>
      <c r="N710" s="140" t="s">
        <v>44</v>
      </c>
      <c r="P710" s="141">
        <f>O710*H710</f>
        <v>0</v>
      </c>
      <c r="Q710" s="141">
        <v>0</v>
      </c>
      <c r="R710" s="141">
        <f>Q710*H710</f>
        <v>0</v>
      </c>
      <c r="S710" s="141">
        <v>0</v>
      </c>
      <c r="T710" s="142">
        <f>S710*H710</f>
        <v>0</v>
      </c>
      <c r="AR710" s="143" t="s">
        <v>309</v>
      </c>
      <c r="AT710" s="143" t="s">
        <v>182</v>
      </c>
      <c r="AU710" s="143" t="s">
        <v>83</v>
      </c>
      <c r="AY710" s="18" t="s">
        <v>180</v>
      </c>
      <c r="BE710" s="144">
        <f>IF(N710="základní",J710,0)</f>
        <v>0</v>
      </c>
      <c r="BF710" s="144">
        <f>IF(N710="snížená",J710,0)</f>
        <v>0</v>
      </c>
      <c r="BG710" s="144">
        <f>IF(N710="zákl. přenesená",J710,0)</f>
        <v>0</v>
      </c>
      <c r="BH710" s="144">
        <f>IF(N710="sníž. přenesená",J710,0)</f>
        <v>0</v>
      </c>
      <c r="BI710" s="144">
        <f>IF(N710="nulová",J710,0)</f>
        <v>0</v>
      </c>
      <c r="BJ710" s="18" t="s">
        <v>81</v>
      </c>
      <c r="BK710" s="144">
        <f>ROUND(I710*H710,2)</f>
        <v>0</v>
      </c>
      <c r="BL710" s="18" t="s">
        <v>309</v>
      </c>
      <c r="BM710" s="143" t="s">
        <v>2386</v>
      </c>
    </row>
    <row r="711" spans="2:65" s="1" customFormat="1" ht="29.25">
      <c r="B711" s="33"/>
      <c r="D711" s="145" t="s">
        <v>189</v>
      </c>
      <c r="F711" s="146" t="s">
        <v>2387</v>
      </c>
      <c r="I711" s="147"/>
      <c r="L711" s="33"/>
      <c r="M711" s="148"/>
      <c r="T711" s="54"/>
      <c r="AT711" s="18" t="s">
        <v>189</v>
      </c>
      <c r="AU711" s="18" t="s">
        <v>83</v>
      </c>
    </row>
    <row r="712" spans="2:65" s="1" customFormat="1" ht="11.25">
      <c r="B712" s="33"/>
      <c r="D712" s="149" t="s">
        <v>191</v>
      </c>
      <c r="F712" s="150" t="s">
        <v>2388</v>
      </c>
      <c r="I712" s="147"/>
      <c r="L712" s="33"/>
      <c r="M712" s="148"/>
      <c r="T712" s="54"/>
      <c r="AT712" s="18" t="s">
        <v>191</v>
      </c>
      <c r="AU712" s="18" t="s">
        <v>83</v>
      </c>
    </row>
    <row r="713" spans="2:65" s="11" customFormat="1" ht="22.9" customHeight="1">
      <c r="B713" s="120"/>
      <c r="D713" s="121" t="s">
        <v>72</v>
      </c>
      <c r="E713" s="130" t="s">
        <v>2389</v>
      </c>
      <c r="F713" s="130" t="s">
        <v>2390</v>
      </c>
      <c r="I713" s="123"/>
      <c r="J713" s="131">
        <f>BK713</f>
        <v>0</v>
      </c>
      <c r="L713" s="120"/>
      <c r="M713" s="125"/>
      <c r="P713" s="126">
        <f>SUM(P714:P794)</f>
        <v>0</v>
      </c>
      <c r="R713" s="126">
        <f>SUM(R714:R794)</f>
        <v>1.4324169600000003</v>
      </c>
      <c r="T713" s="127">
        <f>SUM(T714:T794)</f>
        <v>0.28931525000000002</v>
      </c>
      <c r="AR713" s="121" t="s">
        <v>83</v>
      </c>
      <c r="AT713" s="128" t="s">
        <v>72</v>
      </c>
      <c r="AU713" s="128" t="s">
        <v>81</v>
      </c>
      <c r="AY713" s="121" t="s">
        <v>180</v>
      </c>
      <c r="BK713" s="129">
        <f>SUM(BK714:BK794)</f>
        <v>0</v>
      </c>
    </row>
    <row r="714" spans="2:65" s="1" customFormat="1" ht="24.2" customHeight="1">
      <c r="B714" s="33"/>
      <c r="C714" s="132" t="s">
        <v>1003</v>
      </c>
      <c r="D714" s="132" t="s">
        <v>182</v>
      </c>
      <c r="E714" s="133" t="s">
        <v>2391</v>
      </c>
      <c r="F714" s="134" t="s">
        <v>2392</v>
      </c>
      <c r="G714" s="135" t="s">
        <v>338</v>
      </c>
      <c r="H714" s="136">
        <v>81.88</v>
      </c>
      <c r="I714" s="137"/>
      <c r="J714" s="138">
        <f>ROUND(I714*H714,2)</f>
        <v>0</v>
      </c>
      <c r="K714" s="134" t="s">
        <v>186</v>
      </c>
      <c r="L714" s="33"/>
      <c r="M714" s="139" t="s">
        <v>19</v>
      </c>
      <c r="N714" s="140" t="s">
        <v>44</v>
      </c>
      <c r="P714" s="141">
        <f>O714*H714</f>
        <v>0</v>
      </c>
      <c r="Q714" s="141">
        <v>0</v>
      </c>
      <c r="R714" s="141">
        <f>Q714*H714</f>
        <v>0</v>
      </c>
      <c r="S714" s="141">
        <v>1.91E-3</v>
      </c>
      <c r="T714" s="142">
        <f>S714*H714</f>
        <v>0.1563908</v>
      </c>
      <c r="AR714" s="143" t="s">
        <v>309</v>
      </c>
      <c r="AT714" s="143" t="s">
        <v>182</v>
      </c>
      <c r="AU714" s="143" t="s">
        <v>83</v>
      </c>
      <c r="AY714" s="18" t="s">
        <v>180</v>
      </c>
      <c r="BE714" s="144">
        <f>IF(N714="základní",J714,0)</f>
        <v>0</v>
      </c>
      <c r="BF714" s="144">
        <f>IF(N714="snížená",J714,0)</f>
        <v>0</v>
      </c>
      <c r="BG714" s="144">
        <f>IF(N714="zákl. přenesená",J714,0)</f>
        <v>0</v>
      </c>
      <c r="BH714" s="144">
        <f>IF(N714="sníž. přenesená",J714,0)</f>
        <v>0</v>
      </c>
      <c r="BI714" s="144">
        <f>IF(N714="nulová",J714,0)</f>
        <v>0</v>
      </c>
      <c r="BJ714" s="18" t="s">
        <v>81</v>
      </c>
      <c r="BK714" s="144">
        <f>ROUND(I714*H714,2)</f>
        <v>0</v>
      </c>
      <c r="BL714" s="18" t="s">
        <v>309</v>
      </c>
      <c r="BM714" s="143" t="s">
        <v>2393</v>
      </c>
    </row>
    <row r="715" spans="2:65" s="1" customFormat="1" ht="19.5">
      <c r="B715" s="33"/>
      <c r="D715" s="145" t="s">
        <v>189</v>
      </c>
      <c r="F715" s="146" t="s">
        <v>2394</v>
      </c>
      <c r="I715" s="147"/>
      <c r="L715" s="33"/>
      <c r="M715" s="148"/>
      <c r="T715" s="54"/>
      <c r="AT715" s="18" t="s">
        <v>189</v>
      </c>
      <c r="AU715" s="18" t="s">
        <v>83</v>
      </c>
    </row>
    <row r="716" spans="2:65" s="1" customFormat="1" ht="11.25">
      <c r="B716" s="33"/>
      <c r="D716" s="149" t="s">
        <v>191</v>
      </c>
      <c r="F716" s="150" t="s">
        <v>2395</v>
      </c>
      <c r="I716" s="147"/>
      <c r="L716" s="33"/>
      <c r="M716" s="148"/>
      <c r="T716" s="54"/>
      <c r="AT716" s="18" t="s">
        <v>191</v>
      </c>
      <c r="AU716" s="18" t="s">
        <v>83</v>
      </c>
    </row>
    <row r="717" spans="2:65" s="13" customFormat="1" ht="11.25">
      <c r="B717" s="157"/>
      <c r="D717" s="145" t="s">
        <v>193</v>
      </c>
      <c r="E717" s="158" t="s">
        <v>19</v>
      </c>
      <c r="F717" s="159" t="s">
        <v>2396</v>
      </c>
      <c r="H717" s="160">
        <v>81.88</v>
      </c>
      <c r="I717" s="161"/>
      <c r="L717" s="157"/>
      <c r="M717" s="162"/>
      <c r="T717" s="163"/>
      <c r="AT717" s="158" t="s">
        <v>193</v>
      </c>
      <c r="AU717" s="158" t="s">
        <v>83</v>
      </c>
      <c r="AV717" s="13" t="s">
        <v>83</v>
      </c>
      <c r="AW717" s="13" t="s">
        <v>35</v>
      </c>
      <c r="AX717" s="13" t="s">
        <v>81</v>
      </c>
      <c r="AY717" s="158" t="s">
        <v>180</v>
      </c>
    </row>
    <row r="718" spans="2:65" s="1" customFormat="1" ht="16.5" customHeight="1">
      <c r="B718" s="33"/>
      <c r="C718" s="132" t="s">
        <v>1007</v>
      </c>
      <c r="D718" s="132" t="s">
        <v>182</v>
      </c>
      <c r="E718" s="133" t="s">
        <v>2397</v>
      </c>
      <c r="F718" s="134" t="s">
        <v>2398</v>
      </c>
      <c r="G718" s="135" t="s">
        <v>338</v>
      </c>
      <c r="H718" s="136">
        <v>63.835000000000001</v>
      </c>
      <c r="I718" s="137"/>
      <c r="J718" s="138">
        <f>ROUND(I718*H718,2)</f>
        <v>0</v>
      </c>
      <c r="K718" s="134" t="s">
        <v>186</v>
      </c>
      <c r="L718" s="33"/>
      <c r="M718" s="139" t="s">
        <v>19</v>
      </c>
      <c r="N718" s="140" t="s">
        <v>44</v>
      </c>
      <c r="P718" s="141">
        <f>O718*H718</f>
        <v>0</v>
      </c>
      <c r="Q718" s="141">
        <v>0</v>
      </c>
      <c r="R718" s="141">
        <f>Q718*H718</f>
        <v>0</v>
      </c>
      <c r="S718" s="141">
        <v>1.67E-3</v>
      </c>
      <c r="T718" s="142">
        <f>S718*H718</f>
        <v>0.10660445</v>
      </c>
      <c r="AR718" s="143" t="s">
        <v>309</v>
      </c>
      <c r="AT718" s="143" t="s">
        <v>182</v>
      </c>
      <c r="AU718" s="143" t="s">
        <v>83</v>
      </c>
      <c r="AY718" s="18" t="s">
        <v>180</v>
      </c>
      <c r="BE718" s="144">
        <f>IF(N718="základní",J718,0)</f>
        <v>0</v>
      </c>
      <c r="BF718" s="144">
        <f>IF(N718="snížená",J718,0)</f>
        <v>0</v>
      </c>
      <c r="BG718" s="144">
        <f>IF(N718="zákl. přenesená",J718,0)</f>
        <v>0</v>
      </c>
      <c r="BH718" s="144">
        <f>IF(N718="sníž. přenesená",J718,0)</f>
        <v>0</v>
      </c>
      <c r="BI718" s="144">
        <f>IF(N718="nulová",J718,0)</f>
        <v>0</v>
      </c>
      <c r="BJ718" s="18" t="s">
        <v>81</v>
      </c>
      <c r="BK718" s="144">
        <f>ROUND(I718*H718,2)</f>
        <v>0</v>
      </c>
      <c r="BL718" s="18" t="s">
        <v>309</v>
      </c>
      <c r="BM718" s="143" t="s">
        <v>2399</v>
      </c>
    </row>
    <row r="719" spans="2:65" s="1" customFormat="1" ht="11.25">
      <c r="B719" s="33"/>
      <c r="D719" s="145" t="s">
        <v>189</v>
      </c>
      <c r="F719" s="146" t="s">
        <v>2400</v>
      </c>
      <c r="I719" s="147"/>
      <c r="L719" s="33"/>
      <c r="M719" s="148"/>
      <c r="T719" s="54"/>
      <c r="AT719" s="18" t="s">
        <v>189</v>
      </c>
      <c r="AU719" s="18" t="s">
        <v>83</v>
      </c>
    </row>
    <row r="720" spans="2:65" s="1" customFormat="1" ht="11.25">
      <c r="B720" s="33"/>
      <c r="D720" s="149" t="s">
        <v>191</v>
      </c>
      <c r="F720" s="150" t="s">
        <v>2401</v>
      </c>
      <c r="I720" s="147"/>
      <c r="L720" s="33"/>
      <c r="M720" s="148"/>
      <c r="T720" s="54"/>
      <c r="AT720" s="18" t="s">
        <v>191</v>
      </c>
      <c r="AU720" s="18" t="s">
        <v>83</v>
      </c>
    </row>
    <row r="721" spans="2:65" s="12" customFormat="1" ht="11.25">
      <c r="B721" s="151"/>
      <c r="D721" s="145" t="s">
        <v>193</v>
      </c>
      <c r="E721" s="152" t="s">
        <v>19</v>
      </c>
      <c r="F721" s="153" t="s">
        <v>261</v>
      </c>
      <c r="H721" s="152" t="s">
        <v>19</v>
      </c>
      <c r="I721" s="154"/>
      <c r="L721" s="151"/>
      <c r="M721" s="155"/>
      <c r="T721" s="156"/>
      <c r="AT721" s="152" t="s">
        <v>193</v>
      </c>
      <c r="AU721" s="152" t="s">
        <v>83</v>
      </c>
      <c r="AV721" s="12" t="s">
        <v>81</v>
      </c>
      <c r="AW721" s="12" t="s">
        <v>35</v>
      </c>
      <c r="AX721" s="12" t="s">
        <v>73</v>
      </c>
      <c r="AY721" s="152" t="s">
        <v>180</v>
      </c>
    </row>
    <row r="722" spans="2:65" s="13" customFormat="1" ht="11.25">
      <c r="B722" s="157"/>
      <c r="D722" s="145" t="s">
        <v>193</v>
      </c>
      <c r="E722" s="158" t="s">
        <v>19</v>
      </c>
      <c r="F722" s="159" t="s">
        <v>2402</v>
      </c>
      <c r="H722" s="160">
        <v>30.234999999999999</v>
      </c>
      <c r="I722" s="161"/>
      <c r="L722" s="157"/>
      <c r="M722" s="162"/>
      <c r="T722" s="163"/>
      <c r="AT722" s="158" t="s">
        <v>193</v>
      </c>
      <c r="AU722" s="158" t="s">
        <v>83</v>
      </c>
      <c r="AV722" s="13" t="s">
        <v>83</v>
      </c>
      <c r="AW722" s="13" t="s">
        <v>35</v>
      </c>
      <c r="AX722" s="13" t="s">
        <v>73</v>
      </c>
      <c r="AY722" s="158" t="s">
        <v>180</v>
      </c>
    </row>
    <row r="723" spans="2:65" s="12" customFormat="1" ht="11.25">
      <c r="B723" s="151"/>
      <c r="D723" s="145" t="s">
        <v>193</v>
      </c>
      <c r="E723" s="152" t="s">
        <v>19</v>
      </c>
      <c r="F723" s="153" t="s">
        <v>1117</v>
      </c>
      <c r="H723" s="152" t="s">
        <v>19</v>
      </c>
      <c r="I723" s="154"/>
      <c r="L723" s="151"/>
      <c r="M723" s="155"/>
      <c r="T723" s="156"/>
      <c r="AT723" s="152" t="s">
        <v>193</v>
      </c>
      <c r="AU723" s="152" t="s">
        <v>83</v>
      </c>
      <c r="AV723" s="12" t="s">
        <v>81</v>
      </c>
      <c r="AW723" s="12" t="s">
        <v>35</v>
      </c>
      <c r="AX723" s="12" t="s">
        <v>73</v>
      </c>
      <c r="AY723" s="152" t="s">
        <v>180</v>
      </c>
    </row>
    <row r="724" spans="2:65" s="13" customFormat="1" ht="11.25">
      <c r="B724" s="157"/>
      <c r="D724" s="145" t="s">
        <v>193</v>
      </c>
      <c r="E724" s="158" t="s">
        <v>19</v>
      </c>
      <c r="F724" s="159" t="s">
        <v>2403</v>
      </c>
      <c r="H724" s="160">
        <v>33.6</v>
      </c>
      <c r="I724" s="161"/>
      <c r="L724" s="157"/>
      <c r="M724" s="162"/>
      <c r="T724" s="163"/>
      <c r="AT724" s="158" t="s">
        <v>193</v>
      </c>
      <c r="AU724" s="158" t="s">
        <v>83</v>
      </c>
      <c r="AV724" s="13" t="s">
        <v>83</v>
      </c>
      <c r="AW724" s="13" t="s">
        <v>35</v>
      </c>
      <c r="AX724" s="13" t="s">
        <v>73</v>
      </c>
      <c r="AY724" s="158" t="s">
        <v>180</v>
      </c>
    </row>
    <row r="725" spans="2:65" s="14" customFormat="1" ht="11.25">
      <c r="B725" s="164"/>
      <c r="D725" s="145" t="s">
        <v>193</v>
      </c>
      <c r="E725" s="165" t="s">
        <v>19</v>
      </c>
      <c r="F725" s="166" t="s">
        <v>264</v>
      </c>
      <c r="H725" s="167">
        <v>63.835000000000001</v>
      </c>
      <c r="I725" s="168"/>
      <c r="L725" s="164"/>
      <c r="M725" s="169"/>
      <c r="T725" s="170"/>
      <c r="AT725" s="165" t="s">
        <v>193</v>
      </c>
      <c r="AU725" s="165" t="s">
        <v>83</v>
      </c>
      <c r="AV725" s="14" t="s">
        <v>187</v>
      </c>
      <c r="AW725" s="14" t="s">
        <v>35</v>
      </c>
      <c r="AX725" s="14" t="s">
        <v>81</v>
      </c>
      <c r="AY725" s="165" t="s">
        <v>180</v>
      </c>
    </row>
    <row r="726" spans="2:65" s="1" customFormat="1" ht="33" customHeight="1">
      <c r="B726" s="33"/>
      <c r="C726" s="132" t="s">
        <v>1011</v>
      </c>
      <c r="D726" s="132" t="s">
        <v>182</v>
      </c>
      <c r="E726" s="133" t="s">
        <v>2404</v>
      </c>
      <c r="F726" s="134" t="s">
        <v>2405</v>
      </c>
      <c r="G726" s="135" t="s">
        <v>346</v>
      </c>
      <c r="H726" s="136">
        <v>14</v>
      </c>
      <c r="I726" s="137"/>
      <c r="J726" s="138">
        <f>ROUND(I726*H726,2)</f>
        <v>0</v>
      </c>
      <c r="K726" s="134" t="s">
        <v>186</v>
      </c>
      <c r="L726" s="33"/>
      <c r="M726" s="139" t="s">
        <v>19</v>
      </c>
      <c r="N726" s="140" t="s">
        <v>44</v>
      </c>
      <c r="P726" s="141">
        <f>O726*H726</f>
        <v>0</v>
      </c>
      <c r="Q726" s="141">
        <v>0</v>
      </c>
      <c r="R726" s="141">
        <f>Q726*H726</f>
        <v>0</v>
      </c>
      <c r="S726" s="141">
        <v>1.8799999999999999E-3</v>
      </c>
      <c r="T726" s="142">
        <f>S726*H726</f>
        <v>2.632E-2</v>
      </c>
      <c r="AR726" s="143" t="s">
        <v>309</v>
      </c>
      <c r="AT726" s="143" t="s">
        <v>182</v>
      </c>
      <c r="AU726" s="143" t="s">
        <v>83</v>
      </c>
      <c r="AY726" s="18" t="s">
        <v>180</v>
      </c>
      <c r="BE726" s="144">
        <f>IF(N726="základní",J726,0)</f>
        <v>0</v>
      </c>
      <c r="BF726" s="144">
        <f>IF(N726="snížená",J726,0)</f>
        <v>0</v>
      </c>
      <c r="BG726" s="144">
        <f>IF(N726="zákl. přenesená",J726,0)</f>
        <v>0</v>
      </c>
      <c r="BH726" s="144">
        <f>IF(N726="sníž. přenesená",J726,0)</f>
        <v>0</v>
      </c>
      <c r="BI726" s="144">
        <f>IF(N726="nulová",J726,0)</f>
        <v>0</v>
      </c>
      <c r="BJ726" s="18" t="s">
        <v>81</v>
      </c>
      <c r="BK726" s="144">
        <f>ROUND(I726*H726,2)</f>
        <v>0</v>
      </c>
      <c r="BL726" s="18" t="s">
        <v>309</v>
      </c>
      <c r="BM726" s="143" t="s">
        <v>2406</v>
      </c>
    </row>
    <row r="727" spans="2:65" s="1" customFormat="1" ht="19.5">
      <c r="B727" s="33"/>
      <c r="D727" s="145" t="s">
        <v>189</v>
      </c>
      <c r="F727" s="146" t="s">
        <v>2407</v>
      </c>
      <c r="I727" s="147"/>
      <c r="L727" s="33"/>
      <c r="M727" s="148"/>
      <c r="T727" s="54"/>
      <c r="AT727" s="18" t="s">
        <v>189</v>
      </c>
      <c r="AU727" s="18" t="s">
        <v>83</v>
      </c>
    </row>
    <row r="728" spans="2:65" s="1" customFormat="1" ht="11.25">
      <c r="B728" s="33"/>
      <c r="D728" s="149" t="s">
        <v>191</v>
      </c>
      <c r="F728" s="150" t="s">
        <v>2408</v>
      </c>
      <c r="I728" s="147"/>
      <c r="L728" s="33"/>
      <c r="M728" s="148"/>
      <c r="T728" s="54"/>
      <c r="AT728" s="18" t="s">
        <v>191</v>
      </c>
      <c r="AU728" s="18" t="s">
        <v>83</v>
      </c>
    </row>
    <row r="729" spans="2:65" s="13" customFormat="1" ht="11.25">
      <c r="B729" s="157"/>
      <c r="D729" s="145" t="s">
        <v>193</v>
      </c>
      <c r="E729" s="158" t="s">
        <v>19</v>
      </c>
      <c r="F729" s="159" t="s">
        <v>290</v>
      </c>
      <c r="H729" s="160">
        <v>14</v>
      </c>
      <c r="I729" s="161"/>
      <c r="L729" s="157"/>
      <c r="M729" s="162"/>
      <c r="T729" s="163"/>
      <c r="AT729" s="158" t="s">
        <v>193</v>
      </c>
      <c r="AU729" s="158" t="s">
        <v>83</v>
      </c>
      <c r="AV729" s="13" t="s">
        <v>83</v>
      </c>
      <c r="AW729" s="13" t="s">
        <v>35</v>
      </c>
      <c r="AX729" s="13" t="s">
        <v>81</v>
      </c>
      <c r="AY729" s="158" t="s">
        <v>180</v>
      </c>
    </row>
    <row r="730" spans="2:65" s="1" customFormat="1" ht="33" customHeight="1">
      <c r="B730" s="33"/>
      <c r="C730" s="132" t="s">
        <v>1016</v>
      </c>
      <c r="D730" s="132" t="s">
        <v>182</v>
      </c>
      <c r="E730" s="133" t="s">
        <v>2409</v>
      </c>
      <c r="F730" s="134" t="s">
        <v>2410</v>
      </c>
      <c r="G730" s="135" t="s">
        <v>338</v>
      </c>
      <c r="H730" s="136">
        <v>58.2</v>
      </c>
      <c r="I730" s="137"/>
      <c r="J730" s="138">
        <f>ROUND(I730*H730,2)</f>
        <v>0</v>
      </c>
      <c r="K730" s="134" t="s">
        <v>186</v>
      </c>
      <c r="L730" s="33"/>
      <c r="M730" s="139" t="s">
        <v>19</v>
      </c>
      <c r="N730" s="140" t="s">
        <v>44</v>
      </c>
      <c r="P730" s="141">
        <f>O730*H730</f>
        <v>0</v>
      </c>
      <c r="Q730" s="141">
        <v>2.0899999999999998E-3</v>
      </c>
      <c r="R730" s="141">
        <f>Q730*H730</f>
        <v>0.121638</v>
      </c>
      <c r="S730" s="141">
        <v>0</v>
      </c>
      <c r="T730" s="142">
        <f>S730*H730</f>
        <v>0</v>
      </c>
      <c r="AR730" s="143" t="s">
        <v>309</v>
      </c>
      <c r="AT730" s="143" t="s">
        <v>182</v>
      </c>
      <c r="AU730" s="143" t="s">
        <v>83</v>
      </c>
      <c r="AY730" s="18" t="s">
        <v>180</v>
      </c>
      <c r="BE730" s="144">
        <f>IF(N730="základní",J730,0)</f>
        <v>0</v>
      </c>
      <c r="BF730" s="144">
        <f>IF(N730="snížená",J730,0)</f>
        <v>0</v>
      </c>
      <c r="BG730" s="144">
        <f>IF(N730="zákl. přenesená",J730,0)</f>
        <v>0</v>
      </c>
      <c r="BH730" s="144">
        <f>IF(N730="sníž. přenesená",J730,0)</f>
        <v>0</v>
      </c>
      <c r="BI730" s="144">
        <f>IF(N730="nulová",J730,0)</f>
        <v>0</v>
      </c>
      <c r="BJ730" s="18" t="s">
        <v>81</v>
      </c>
      <c r="BK730" s="144">
        <f>ROUND(I730*H730,2)</f>
        <v>0</v>
      </c>
      <c r="BL730" s="18" t="s">
        <v>309</v>
      </c>
      <c r="BM730" s="143" t="s">
        <v>2411</v>
      </c>
    </row>
    <row r="731" spans="2:65" s="1" customFormat="1" ht="19.5">
      <c r="B731" s="33"/>
      <c r="D731" s="145" t="s">
        <v>189</v>
      </c>
      <c r="F731" s="146" t="s">
        <v>2412</v>
      </c>
      <c r="I731" s="147"/>
      <c r="L731" s="33"/>
      <c r="M731" s="148"/>
      <c r="T731" s="54"/>
      <c r="AT731" s="18" t="s">
        <v>189</v>
      </c>
      <c r="AU731" s="18" t="s">
        <v>83</v>
      </c>
    </row>
    <row r="732" spans="2:65" s="1" customFormat="1" ht="11.25">
      <c r="B732" s="33"/>
      <c r="D732" s="149" t="s">
        <v>191</v>
      </c>
      <c r="F732" s="150" t="s">
        <v>2413</v>
      </c>
      <c r="I732" s="147"/>
      <c r="L732" s="33"/>
      <c r="M732" s="148"/>
      <c r="T732" s="54"/>
      <c r="AT732" s="18" t="s">
        <v>191</v>
      </c>
      <c r="AU732" s="18" t="s">
        <v>83</v>
      </c>
    </row>
    <row r="733" spans="2:65" s="13" customFormat="1" ht="11.25">
      <c r="B733" s="157"/>
      <c r="D733" s="145" t="s">
        <v>193</v>
      </c>
      <c r="E733" s="158" t="s">
        <v>19</v>
      </c>
      <c r="F733" s="159" t="s">
        <v>2414</v>
      </c>
      <c r="H733" s="160">
        <v>48.5</v>
      </c>
      <c r="I733" s="161"/>
      <c r="L733" s="157"/>
      <c r="M733" s="162"/>
      <c r="T733" s="163"/>
      <c r="AT733" s="158" t="s">
        <v>193</v>
      </c>
      <c r="AU733" s="158" t="s">
        <v>83</v>
      </c>
      <c r="AV733" s="13" t="s">
        <v>83</v>
      </c>
      <c r="AW733" s="13" t="s">
        <v>35</v>
      </c>
      <c r="AX733" s="13" t="s">
        <v>81</v>
      </c>
      <c r="AY733" s="158" t="s">
        <v>180</v>
      </c>
    </row>
    <row r="734" spans="2:65" s="13" customFormat="1" ht="11.25">
      <c r="B734" s="157"/>
      <c r="D734" s="145" t="s">
        <v>193</v>
      </c>
      <c r="F734" s="159" t="s">
        <v>2415</v>
      </c>
      <c r="H734" s="160">
        <v>58.2</v>
      </c>
      <c r="I734" s="161"/>
      <c r="L734" s="157"/>
      <c r="M734" s="162"/>
      <c r="T734" s="163"/>
      <c r="AT734" s="158" t="s">
        <v>193</v>
      </c>
      <c r="AU734" s="158" t="s">
        <v>83</v>
      </c>
      <c r="AV734" s="13" t="s">
        <v>83</v>
      </c>
      <c r="AW734" s="13" t="s">
        <v>4</v>
      </c>
      <c r="AX734" s="13" t="s">
        <v>81</v>
      </c>
      <c r="AY734" s="158" t="s">
        <v>180</v>
      </c>
    </row>
    <row r="735" spans="2:65" s="1" customFormat="1" ht="33" customHeight="1">
      <c r="B735" s="33"/>
      <c r="C735" s="132" t="s">
        <v>1020</v>
      </c>
      <c r="D735" s="132" t="s">
        <v>182</v>
      </c>
      <c r="E735" s="133" t="s">
        <v>2416</v>
      </c>
      <c r="F735" s="134" t="s">
        <v>2417</v>
      </c>
      <c r="G735" s="135" t="s">
        <v>338</v>
      </c>
      <c r="H735" s="136">
        <v>14.256</v>
      </c>
      <c r="I735" s="137"/>
      <c r="J735" s="138">
        <f>ROUND(I735*H735,2)</f>
        <v>0</v>
      </c>
      <c r="K735" s="134" t="s">
        <v>186</v>
      </c>
      <c r="L735" s="33"/>
      <c r="M735" s="139" t="s">
        <v>19</v>
      </c>
      <c r="N735" s="140" t="s">
        <v>44</v>
      </c>
      <c r="P735" s="141">
        <f>O735*H735</f>
        <v>0</v>
      </c>
      <c r="Q735" s="141">
        <v>2.5899999999999999E-3</v>
      </c>
      <c r="R735" s="141">
        <f>Q735*H735</f>
        <v>3.6923039999999997E-2</v>
      </c>
      <c r="S735" s="141">
        <v>0</v>
      </c>
      <c r="T735" s="142">
        <f>S735*H735</f>
        <v>0</v>
      </c>
      <c r="AR735" s="143" t="s">
        <v>309</v>
      </c>
      <c r="AT735" s="143" t="s">
        <v>182</v>
      </c>
      <c r="AU735" s="143" t="s">
        <v>83</v>
      </c>
      <c r="AY735" s="18" t="s">
        <v>180</v>
      </c>
      <c r="BE735" s="144">
        <f>IF(N735="základní",J735,0)</f>
        <v>0</v>
      </c>
      <c r="BF735" s="144">
        <f>IF(N735="snížená",J735,0)</f>
        <v>0</v>
      </c>
      <c r="BG735" s="144">
        <f>IF(N735="zákl. přenesená",J735,0)</f>
        <v>0</v>
      </c>
      <c r="BH735" s="144">
        <f>IF(N735="sníž. přenesená",J735,0)</f>
        <v>0</v>
      </c>
      <c r="BI735" s="144">
        <f>IF(N735="nulová",J735,0)</f>
        <v>0</v>
      </c>
      <c r="BJ735" s="18" t="s">
        <v>81</v>
      </c>
      <c r="BK735" s="144">
        <f>ROUND(I735*H735,2)</f>
        <v>0</v>
      </c>
      <c r="BL735" s="18" t="s">
        <v>309</v>
      </c>
      <c r="BM735" s="143" t="s">
        <v>2418</v>
      </c>
    </row>
    <row r="736" spans="2:65" s="1" customFormat="1" ht="19.5">
      <c r="B736" s="33"/>
      <c r="D736" s="145" t="s">
        <v>189</v>
      </c>
      <c r="F736" s="146" t="s">
        <v>2419</v>
      </c>
      <c r="I736" s="147"/>
      <c r="L736" s="33"/>
      <c r="M736" s="148"/>
      <c r="T736" s="54"/>
      <c r="AT736" s="18" t="s">
        <v>189</v>
      </c>
      <c r="AU736" s="18" t="s">
        <v>83</v>
      </c>
    </row>
    <row r="737" spans="2:65" s="1" customFormat="1" ht="11.25">
      <c r="B737" s="33"/>
      <c r="D737" s="149" t="s">
        <v>191</v>
      </c>
      <c r="F737" s="150" t="s">
        <v>2420</v>
      </c>
      <c r="I737" s="147"/>
      <c r="L737" s="33"/>
      <c r="M737" s="148"/>
      <c r="T737" s="54"/>
      <c r="AT737" s="18" t="s">
        <v>191</v>
      </c>
      <c r="AU737" s="18" t="s">
        <v>83</v>
      </c>
    </row>
    <row r="738" spans="2:65" s="13" customFormat="1" ht="11.25">
      <c r="B738" s="157"/>
      <c r="D738" s="145" t="s">
        <v>193</v>
      </c>
      <c r="E738" s="158" t="s">
        <v>19</v>
      </c>
      <c r="F738" s="159" t="s">
        <v>2421</v>
      </c>
      <c r="H738" s="160">
        <v>11.88</v>
      </c>
      <c r="I738" s="161"/>
      <c r="L738" s="157"/>
      <c r="M738" s="162"/>
      <c r="T738" s="163"/>
      <c r="AT738" s="158" t="s">
        <v>193</v>
      </c>
      <c r="AU738" s="158" t="s">
        <v>83</v>
      </c>
      <c r="AV738" s="13" t="s">
        <v>83</v>
      </c>
      <c r="AW738" s="13" t="s">
        <v>35</v>
      </c>
      <c r="AX738" s="13" t="s">
        <v>81</v>
      </c>
      <c r="AY738" s="158" t="s">
        <v>180</v>
      </c>
    </row>
    <row r="739" spans="2:65" s="13" customFormat="1" ht="11.25">
      <c r="B739" s="157"/>
      <c r="D739" s="145" t="s">
        <v>193</v>
      </c>
      <c r="F739" s="159" t="s">
        <v>2422</v>
      </c>
      <c r="H739" s="160">
        <v>14.256</v>
      </c>
      <c r="I739" s="161"/>
      <c r="L739" s="157"/>
      <c r="M739" s="162"/>
      <c r="T739" s="163"/>
      <c r="AT739" s="158" t="s">
        <v>193</v>
      </c>
      <c r="AU739" s="158" t="s">
        <v>83</v>
      </c>
      <c r="AV739" s="13" t="s">
        <v>83</v>
      </c>
      <c r="AW739" s="13" t="s">
        <v>4</v>
      </c>
      <c r="AX739" s="13" t="s">
        <v>81</v>
      </c>
      <c r="AY739" s="158" t="s">
        <v>180</v>
      </c>
    </row>
    <row r="740" spans="2:65" s="1" customFormat="1" ht="33" customHeight="1">
      <c r="B740" s="33"/>
      <c r="C740" s="132" t="s">
        <v>1024</v>
      </c>
      <c r="D740" s="132" t="s">
        <v>182</v>
      </c>
      <c r="E740" s="133" t="s">
        <v>2423</v>
      </c>
      <c r="F740" s="134" t="s">
        <v>2424</v>
      </c>
      <c r="G740" s="135" t="s">
        <v>338</v>
      </c>
      <c r="H740" s="136">
        <v>99.84</v>
      </c>
      <c r="I740" s="137"/>
      <c r="J740" s="138">
        <f>ROUND(I740*H740,2)</f>
        <v>0</v>
      </c>
      <c r="K740" s="134" t="s">
        <v>186</v>
      </c>
      <c r="L740" s="33"/>
      <c r="M740" s="139" t="s">
        <v>19</v>
      </c>
      <c r="N740" s="140" t="s">
        <v>44</v>
      </c>
      <c r="P740" s="141">
        <f>O740*H740</f>
        <v>0</v>
      </c>
      <c r="Q740" s="141">
        <v>3.49E-3</v>
      </c>
      <c r="R740" s="141">
        <f>Q740*H740</f>
        <v>0.34844160000000002</v>
      </c>
      <c r="S740" s="141">
        <v>0</v>
      </c>
      <c r="T740" s="142">
        <f>S740*H740</f>
        <v>0</v>
      </c>
      <c r="AR740" s="143" t="s">
        <v>309</v>
      </c>
      <c r="AT740" s="143" t="s">
        <v>182</v>
      </c>
      <c r="AU740" s="143" t="s">
        <v>83</v>
      </c>
      <c r="AY740" s="18" t="s">
        <v>180</v>
      </c>
      <c r="BE740" s="144">
        <f>IF(N740="základní",J740,0)</f>
        <v>0</v>
      </c>
      <c r="BF740" s="144">
        <f>IF(N740="snížená",J740,0)</f>
        <v>0</v>
      </c>
      <c r="BG740" s="144">
        <f>IF(N740="zákl. přenesená",J740,0)</f>
        <v>0</v>
      </c>
      <c r="BH740" s="144">
        <f>IF(N740="sníž. přenesená",J740,0)</f>
        <v>0</v>
      </c>
      <c r="BI740" s="144">
        <f>IF(N740="nulová",J740,0)</f>
        <v>0</v>
      </c>
      <c r="BJ740" s="18" t="s">
        <v>81</v>
      </c>
      <c r="BK740" s="144">
        <f>ROUND(I740*H740,2)</f>
        <v>0</v>
      </c>
      <c r="BL740" s="18" t="s">
        <v>309</v>
      </c>
      <c r="BM740" s="143" t="s">
        <v>2425</v>
      </c>
    </row>
    <row r="741" spans="2:65" s="1" customFormat="1" ht="19.5">
      <c r="B741" s="33"/>
      <c r="D741" s="145" t="s">
        <v>189</v>
      </c>
      <c r="F741" s="146" t="s">
        <v>2426</v>
      </c>
      <c r="I741" s="147"/>
      <c r="L741" s="33"/>
      <c r="M741" s="148"/>
      <c r="T741" s="54"/>
      <c r="AT741" s="18" t="s">
        <v>189</v>
      </c>
      <c r="AU741" s="18" t="s">
        <v>83</v>
      </c>
    </row>
    <row r="742" spans="2:65" s="1" customFormat="1" ht="11.25">
      <c r="B742" s="33"/>
      <c r="D742" s="149" t="s">
        <v>191</v>
      </c>
      <c r="F742" s="150" t="s">
        <v>2427</v>
      </c>
      <c r="I742" s="147"/>
      <c r="L742" s="33"/>
      <c r="M742" s="148"/>
      <c r="T742" s="54"/>
      <c r="AT742" s="18" t="s">
        <v>191</v>
      </c>
      <c r="AU742" s="18" t="s">
        <v>83</v>
      </c>
    </row>
    <row r="743" spans="2:65" s="13" customFormat="1" ht="11.25">
      <c r="B743" s="157"/>
      <c r="D743" s="145" t="s">
        <v>193</v>
      </c>
      <c r="E743" s="158" t="s">
        <v>19</v>
      </c>
      <c r="F743" s="159" t="s">
        <v>2428</v>
      </c>
      <c r="H743" s="160">
        <v>83.2</v>
      </c>
      <c r="I743" s="161"/>
      <c r="L743" s="157"/>
      <c r="M743" s="162"/>
      <c r="T743" s="163"/>
      <c r="AT743" s="158" t="s">
        <v>193</v>
      </c>
      <c r="AU743" s="158" t="s">
        <v>83</v>
      </c>
      <c r="AV743" s="13" t="s">
        <v>83</v>
      </c>
      <c r="AW743" s="13" t="s">
        <v>35</v>
      </c>
      <c r="AX743" s="13" t="s">
        <v>81</v>
      </c>
      <c r="AY743" s="158" t="s">
        <v>180</v>
      </c>
    </row>
    <row r="744" spans="2:65" s="13" customFormat="1" ht="11.25">
      <c r="B744" s="157"/>
      <c r="D744" s="145" t="s">
        <v>193</v>
      </c>
      <c r="F744" s="159" t="s">
        <v>2429</v>
      </c>
      <c r="H744" s="160">
        <v>99.84</v>
      </c>
      <c r="I744" s="161"/>
      <c r="L744" s="157"/>
      <c r="M744" s="162"/>
      <c r="T744" s="163"/>
      <c r="AT744" s="158" t="s">
        <v>193</v>
      </c>
      <c r="AU744" s="158" t="s">
        <v>83</v>
      </c>
      <c r="AV744" s="13" t="s">
        <v>83</v>
      </c>
      <c r="AW744" s="13" t="s">
        <v>4</v>
      </c>
      <c r="AX744" s="13" t="s">
        <v>81</v>
      </c>
      <c r="AY744" s="158" t="s">
        <v>180</v>
      </c>
    </row>
    <row r="745" spans="2:65" s="1" customFormat="1" ht="24.2" customHeight="1">
      <c r="B745" s="33"/>
      <c r="C745" s="132" t="s">
        <v>1028</v>
      </c>
      <c r="D745" s="132" t="s">
        <v>182</v>
      </c>
      <c r="E745" s="133" t="s">
        <v>2430</v>
      </c>
      <c r="F745" s="134" t="s">
        <v>2431</v>
      </c>
      <c r="G745" s="135" t="s">
        <v>338</v>
      </c>
      <c r="H745" s="136">
        <v>15.4</v>
      </c>
      <c r="I745" s="137"/>
      <c r="J745" s="138">
        <f>ROUND(I745*H745,2)</f>
        <v>0</v>
      </c>
      <c r="K745" s="134" t="s">
        <v>186</v>
      </c>
      <c r="L745" s="33"/>
      <c r="M745" s="139" t="s">
        <v>19</v>
      </c>
      <c r="N745" s="140" t="s">
        <v>44</v>
      </c>
      <c r="P745" s="141">
        <f>O745*H745</f>
        <v>0</v>
      </c>
      <c r="Q745" s="141">
        <v>2.5999999999999999E-3</v>
      </c>
      <c r="R745" s="141">
        <f>Q745*H745</f>
        <v>4.0039999999999999E-2</v>
      </c>
      <c r="S745" s="141">
        <v>0</v>
      </c>
      <c r="T745" s="142">
        <f>S745*H745</f>
        <v>0</v>
      </c>
      <c r="AR745" s="143" t="s">
        <v>309</v>
      </c>
      <c r="AT745" s="143" t="s">
        <v>182</v>
      </c>
      <c r="AU745" s="143" t="s">
        <v>83</v>
      </c>
      <c r="AY745" s="18" t="s">
        <v>180</v>
      </c>
      <c r="BE745" s="144">
        <f>IF(N745="základní",J745,0)</f>
        <v>0</v>
      </c>
      <c r="BF745" s="144">
        <f>IF(N745="snížená",J745,0)</f>
        <v>0</v>
      </c>
      <c r="BG745" s="144">
        <f>IF(N745="zákl. přenesená",J745,0)</f>
        <v>0</v>
      </c>
      <c r="BH745" s="144">
        <f>IF(N745="sníž. přenesená",J745,0)</f>
        <v>0</v>
      </c>
      <c r="BI745" s="144">
        <f>IF(N745="nulová",J745,0)</f>
        <v>0</v>
      </c>
      <c r="BJ745" s="18" t="s">
        <v>81</v>
      </c>
      <c r="BK745" s="144">
        <f>ROUND(I745*H745,2)</f>
        <v>0</v>
      </c>
      <c r="BL745" s="18" t="s">
        <v>309</v>
      </c>
      <c r="BM745" s="143" t="s">
        <v>2432</v>
      </c>
    </row>
    <row r="746" spans="2:65" s="1" customFormat="1" ht="19.5">
      <c r="B746" s="33"/>
      <c r="D746" s="145" t="s">
        <v>189</v>
      </c>
      <c r="F746" s="146" t="s">
        <v>2433</v>
      </c>
      <c r="I746" s="147"/>
      <c r="L746" s="33"/>
      <c r="M746" s="148"/>
      <c r="T746" s="54"/>
      <c r="AT746" s="18" t="s">
        <v>189</v>
      </c>
      <c r="AU746" s="18" t="s">
        <v>83</v>
      </c>
    </row>
    <row r="747" spans="2:65" s="1" customFormat="1" ht="11.25">
      <c r="B747" s="33"/>
      <c r="D747" s="149" t="s">
        <v>191</v>
      </c>
      <c r="F747" s="150" t="s">
        <v>2434</v>
      </c>
      <c r="I747" s="147"/>
      <c r="L747" s="33"/>
      <c r="M747" s="148"/>
      <c r="T747" s="54"/>
      <c r="AT747" s="18" t="s">
        <v>191</v>
      </c>
      <c r="AU747" s="18" t="s">
        <v>83</v>
      </c>
    </row>
    <row r="748" spans="2:65" s="13" customFormat="1" ht="11.25">
      <c r="B748" s="157"/>
      <c r="D748" s="145" t="s">
        <v>193</v>
      </c>
      <c r="E748" s="158" t="s">
        <v>19</v>
      </c>
      <c r="F748" s="159" t="s">
        <v>2435</v>
      </c>
      <c r="H748" s="160">
        <v>15.4</v>
      </c>
      <c r="I748" s="161"/>
      <c r="L748" s="157"/>
      <c r="M748" s="162"/>
      <c r="T748" s="163"/>
      <c r="AT748" s="158" t="s">
        <v>193</v>
      </c>
      <c r="AU748" s="158" t="s">
        <v>83</v>
      </c>
      <c r="AV748" s="13" t="s">
        <v>83</v>
      </c>
      <c r="AW748" s="13" t="s">
        <v>35</v>
      </c>
      <c r="AX748" s="13" t="s">
        <v>81</v>
      </c>
      <c r="AY748" s="158" t="s">
        <v>180</v>
      </c>
    </row>
    <row r="749" spans="2:65" s="1" customFormat="1" ht="24.2" customHeight="1">
      <c r="B749" s="33"/>
      <c r="C749" s="132" t="s">
        <v>1032</v>
      </c>
      <c r="D749" s="132" t="s">
        <v>182</v>
      </c>
      <c r="E749" s="133" t="s">
        <v>2436</v>
      </c>
      <c r="F749" s="134" t="s">
        <v>2437</v>
      </c>
      <c r="G749" s="135" t="s">
        <v>338</v>
      </c>
      <c r="H749" s="136">
        <v>7.1280000000000001</v>
      </c>
      <c r="I749" s="137"/>
      <c r="J749" s="138">
        <f>ROUND(I749*H749,2)</f>
        <v>0</v>
      </c>
      <c r="K749" s="134" t="s">
        <v>186</v>
      </c>
      <c r="L749" s="33"/>
      <c r="M749" s="139" t="s">
        <v>19</v>
      </c>
      <c r="N749" s="140" t="s">
        <v>44</v>
      </c>
      <c r="P749" s="141">
        <f>O749*H749</f>
        <v>0</v>
      </c>
      <c r="Q749" s="141">
        <v>2.6900000000000001E-3</v>
      </c>
      <c r="R749" s="141">
        <f>Q749*H749</f>
        <v>1.9174320000000002E-2</v>
      </c>
      <c r="S749" s="141">
        <v>0</v>
      </c>
      <c r="T749" s="142">
        <f>S749*H749</f>
        <v>0</v>
      </c>
      <c r="AR749" s="143" t="s">
        <v>309</v>
      </c>
      <c r="AT749" s="143" t="s">
        <v>182</v>
      </c>
      <c r="AU749" s="143" t="s">
        <v>83</v>
      </c>
      <c r="AY749" s="18" t="s">
        <v>180</v>
      </c>
      <c r="BE749" s="144">
        <f>IF(N749="základní",J749,0)</f>
        <v>0</v>
      </c>
      <c r="BF749" s="144">
        <f>IF(N749="snížená",J749,0)</f>
        <v>0</v>
      </c>
      <c r="BG749" s="144">
        <f>IF(N749="zákl. přenesená",J749,0)</f>
        <v>0</v>
      </c>
      <c r="BH749" s="144">
        <f>IF(N749="sníž. přenesená",J749,0)</f>
        <v>0</v>
      </c>
      <c r="BI749" s="144">
        <f>IF(N749="nulová",J749,0)</f>
        <v>0</v>
      </c>
      <c r="BJ749" s="18" t="s">
        <v>81</v>
      </c>
      <c r="BK749" s="144">
        <f>ROUND(I749*H749,2)</f>
        <v>0</v>
      </c>
      <c r="BL749" s="18" t="s">
        <v>309</v>
      </c>
      <c r="BM749" s="143" t="s">
        <v>2438</v>
      </c>
    </row>
    <row r="750" spans="2:65" s="1" customFormat="1" ht="19.5">
      <c r="B750" s="33"/>
      <c r="D750" s="145" t="s">
        <v>189</v>
      </c>
      <c r="F750" s="146" t="s">
        <v>2439</v>
      </c>
      <c r="I750" s="147"/>
      <c r="L750" s="33"/>
      <c r="M750" s="148"/>
      <c r="T750" s="54"/>
      <c r="AT750" s="18" t="s">
        <v>189</v>
      </c>
      <c r="AU750" s="18" t="s">
        <v>83</v>
      </c>
    </row>
    <row r="751" spans="2:65" s="1" customFormat="1" ht="11.25">
      <c r="B751" s="33"/>
      <c r="D751" s="149" t="s">
        <v>191</v>
      </c>
      <c r="F751" s="150" t="s">
        <v>2440</v>
      </c>
      <c r="I751" s="147"/>
      <c r="L751" s="33"/>
      <c r="M751" s="148"/>
      <c r="T751" s="54"/>
      <c r="AT751" s="18" t="s">
        <v>191</v>
      </c>
      <c r="AU751" s="18" t="s">
        <v>83</v>
      </c>
    </row>
    <row r="752" spans="2:65" s="13" customFormat="1" ht="11.25">
      <c r="B752" s="157"/>
      <c r="D752" s="145" t="s">
        <v>193</v>
      </c>
      <c r="E752" s="158" t="s">
        <v>19</v>
      </c>
      <c r="F752" s="159" t="s">
        <v>2441</v>
      </c>
      <c r="H752" s="160">
        <v>5.94</v>
      </c>
      <c r="I752" s="161"/>
      <c r="L752" s="157"/>
      <c r="M752" s="162"/>
      <c r="T752" s="163"/>
      <c r="AT752" s="158" t="s">
        <v>193</v>
      </c>
      <c r="AU752" s="158" t="s">
        <v>83</v>
      </c>
      <c r="AV752" s="13" t="s">
        <v>83</v>
      </c>
      <c r="AW752" s="13" t="s">
        <v>35</v>
      </c>
      <c r="AX752" s="13" t="s">
        <v>81</v>
      </c>
      <c r="AY752" s="158" t="s">
        <v>180</v>
      </c>
    </row>
    <row r="753" spans="2:65" s="13" customFormat="1" ht="11.25">
      <c r="B753" s="157"/>
      <c r="D753" s="145" t="s">
        <v>193</v>
      </c>
      <c r="F753" s="159" t="s">
        <v>2442</v>
      </c>
      <c r="H753" s="160">
        <v>7.1280000000000001</v>
      </c>
      <c r="I753" s="161"/>
      <c r="L753" s="157"/>
      <c r="M753" s="162"/>
      <c r="T753" s="163"/>
      <c r="AT753" s="158" t="s">
        <v>193</v>
      </c>
      <c r="AU753" s="158" t="s">
        <v>83</v>
      </c>
      <c r="AV753" s="13" t="s">
        <v>83</v>
      </c>
      <c r="AW753" s="13" t="s">
        <v>4</v>
      </c>
      <c r="AX753" s="13" t="s">
        <v>81</v>
      </c>
      <c r="AY753" s="158" t="s">
        <v>180</v>
      </c>
    </row>
    <row r="754" spans="2:65" s="1" customFormat="1" ht="21.75" customHeight="1">
      <c r="B754" s="33"/>
      <c r="C754" s="132" t="s">
        <v>1036</v>
      </c>
      <c r="D754" s="132" t="s">
        <v>182</v>
      </c>
      <c r="E754" s="133" t="s">
        <v>2443</v>
      </c>
      <c r="F754" s="134" t="s">
        <v>2444</v>
      </c>
      <c r="G754" s="135" t="s">
        <v>338</v>
      </c>
      <c r="H754" s="136">
        <v>16.7</v>
      </c>
      <c r="I754" s="137"/>
      <c r="J754" s="138">
        <f>ROUND(I754*H754,2)</f>
        <v>0</v>
      </c>
      <c r="K754" s="134" t="s">
        <v>186</v>
      </c>
      <c r="L754" s="33"/>
      <c r="M754" s="139" t="s">
        <v>19</v>
      </c>
      <c r="N754" s="140" t="s">
        <v>44</v>
      </c>
      <c r="P754" s="141">
        <f>O754*H754</f>
        <v>0</v>
      </c>
      <c r="Q754" s="141">
        <v>3.5000000000000001E-3</v>
      </c>
      <c r="R754" s="141">
        <f>Q754*H754</f>
        <v>5.8450000000000002E-2</v>
      </c>
      <c r="S754" s="141">
        <v>0</v>
      </c>
      <c r="T754" s="142">
        <f>S754*H754</f>
        <v>0</v>
      </c>
      <c r="AR754" s="143" t="s">
        <v>309</v>
      </c>
      <c r="AT754" s="143" t="s">
        <v>182</v>
      </c>
      <c r="AU754" s="143" t="s">
        <v>83</v>
      </c>
      <c r="AY754" s="18" t="s">
        <v>180</v>
      </c>
      <c r="BE754" s="144">
        <f>IF(N754="základní",J754,0)</f>
        <v>0</v>
      </c>
      <c r="BF754" s="144">
        <f>IF(N754="snížená",J754,0)</f>
        <v>0</v>
      </c>
      <c r="BG754" s="144">
        <f>IF(N754="zákl. přenesená",J754,0)</f>
        <v>0</v>
      </c>
      <c r="BH754" s="144">
        <f>IF(N754="sníž. přenesená",J754,0)</f>
        <v>0</v>
      </c>
      <c r="BI754" s="144">
        <f>IF(N754="nulová",J754,0)</f>
        <v>0</v>
      </c>
      <c r="BJ754" s="18" t="s">
        <v>81</v>
      </c>
      <c r="BK754" s="144">
        <f>ROUND(I754*H754,2)</f>
        <v>0</v>
      </c>
      <c r="BL754" s="18" t="s">
        <v>309</v>
      </c>
      <c r="BM754" s="143" t="s">
        <v>2445</v>
      </c>
    </row>
    <row r="755" spans="2:65" s="1" customFormat="1" ht="19.5">
      <c r="B755" s="33"/>
      <c r="D755" s="145" t="s">
        <v>189</v>
      </c>
      <c r="F755" s="146" t="s">
        <v>2446</v>
      </c>
      <c r="I755" s="147"/>
      <c r="L755" s="33"/>
      <c r="M755" s="148"/>
      <c r="T755" s="54"/>
      <c r="AT755" s="18" t="s">
        <v>189</v>
      </c>
      <c r="AU755" s="18" t="s">
        <v>83</v>
      </c>
    </row>
    <row r="756" spans="2:65" s="1" customFormat="1" ht="11.25">
      <c r="B756" s="33"/>
      <c r="D756" s="149" t="s">
        <v>191</v>
      </c>
      <c r="F756" s="150" t="s">
        <v>2447</v>
      </c>
      <c r="I756" s="147"/>
      <c r="L756" s="33"/>
      <c r="M756" s="148"/>
      <c r="T756" s="54"/>
      <c r="AT756" s="18" t="s">
        <v>191</v>
      </c>
      <c r="AU756" s="18" t="s">
        <v>83</v>
      </c>
    </row>
    <row r="757" spans="2:65" s="13" customFormat="1" ht="11.25">
      <c r="B757" s="157"/>
      <c r="D757" s="145" t="s">
        <v>193</v>
      </c>
      <c r="E757" s="158" t="s">
        <v>19</v>
      </c>
      <c r="F757" s="159" t="s">
        <v>2448</v>
      </c>
      <c r="H757" s="160">
        <v>16.7</v>
      </c>
      <c r="I757" s="161"/>
      <c r="L757" s="157"/>
      <c r="M757" s="162"/>
      <c r="T757" s="163"/>
      <c r="AT757" s="158" t="s">
        <v>193</v>
      </c>
      <c r="AU757" s="158" t="s">
        <v>83</v>
      </c>
      <c r="AV757" s="13" t="s">
        <v>83</v>
      </c>
      <c r="AW757" s="13" t="s">
        <v>35</v>
      </c>
      <c r="AX757" s="13" t="s">
        <v>81</v>
      </c>
      <c r="AY757" s="158" t="s">
        <v>180</v>
      </c>
    </row>
    <row r="758" spans="2:65" s="1" customFormat="1" ht="33" customHeight="1">
      <c r="B758" s="33"/>
      <c r="C758" s="132" t="s">
        <v>1040</v>
      </c>
      <c r="D758" s="132" t="s">
        <v>182</v>
      </c>
      <c r="E758" s="133" t="s">
        <v>2449</v>
      </c>
      <c r="F758" s="134" t="s">
        <v>2450</v>
      </c>
      <c r="G758" s="135" t="s">
        <v>338</v>
      </c>
      <c r="H758" s="136">
        <v>7.1280000000000001</v>
      </c>
      <c r="I758" s="137"/>
      <c r="J758" s="138">
        <f>ROUND(I758*H758,2)</f>
        <v>0</v>
      </c>
      <c r="K758" s="134" t="s">
        <v>186</v>
      </c>
      <c r="L758" s="33"/>
      <c r="M758" s="139" t="s">
        <v>19</v>
      </c>
      <c r="N758" s="140" t="s">
        <v>44</v>
      </c>
      <c r="P758" s="141">
        <f>O758*H758</f>
        <v>0</v>
      </c>
      <c r="Q758" s="141">
        <v>2.7799999999999999E-3</v>
      </c>
      <c r="R758" s="141">
        <f>Q758*H758</f>
        <v>1.9815840000000001E-2</v>
      </c>
      <c r="S758" s="141">
        <v>0</v>
      </c>
      <c r="T758" s="142">
        <f>S758*H758</f>
        <v>0</v>
      </c>
      <c r="AR758" s="143" t="s">
        <v>309</v>
      </c>
      <c r="AT758" s="143" t="s">
        <v>182</v>
      </c>
      <c r="AU758" s="143" t="s">
        <v>83</v>
      </c>
      <c r="AY758" s="18" t="s">
        <v>180</v>
      </c>
      <c r="BE758" s="144">
        <f>IF(N758="základní",J758,0)</f>
        <v>0</v>
      </c>
      <c r="BF758" s="144">
        <f>IF(N758="snížená",J758,0)</f>
        <v>0</v>
      </c>
      <c r="BG758" s="144">
        <f>IF(N758="zákl. přenesená",J758,0)</f>
        <v>0</v>
      </c>
      <c r="BH758" s="144">
        <f>IF(N758="sníž. přenesená",J758,0)</f>
        <v>0</v>
      </c>
      <c r="BI758" s="144">
        <f>IF(N758="nulová",J758,0)</f>
        <v>0</v>
      </c>
      <c r="BJ758" s="18" t="s">
        <v>81</v>
      </c>
      <c r="BK758" s="144">
        <f>ROUND(I758*H758,2)</f>
        <v>0</v>
      </c>
      <c r="BL758" s="18" t="s">
        <v>309</v>
      </c>
      <c r="BM758" s="143" t="s">
        <v>2451</v>
      </c>
    </row>
    <row r="759" spans="2:65" s="1" customFormat="1" ht="19.5">
      <c r="B759" s="33"/>
      <c r="D759" s="145" t="s">
        <v>189</v>
      </c>
      <c r="F759" s="146" t="s">
        <v>2452</v>
      </c>
      <c r="I759" s="147"/>
      <c r="L759" s="33"/>
      <c r="M759" s="148"/>
      <c r="T759" s="54"/>
      <c r="AT759" s="18" t="s">
        <v>189</v>
      </c>
      <c r="AU759" s="18" t="s">
        <v>83</v>
      </c>
    </row>
    <row r="760" spans="2:65" s="1" customFormat="1" ht="11.25">
      <c r="B760" s="33"/>
      <c r="D760" s="149" t="s">
        <v>191</v>
      </c>
      <c r="F760" s="150" t="s">
        <v>2453</v>
      </c>
      <c r="I760" s="147"/>
      <c r="L760" s="33"/>
      <c r="M760" s="148"/>
      <c r="T760" s="54"/>
      <c r="AT760" s="18" t="s">
        <v>191</v>
      </c>
      <c r="AU760" s="18" t="s">
        <v>83</v>
      </c>
    </row>
    <row r="761" spans="2:65" s="13" customFormat="1" ht="22.5">
      <c r="B761" s="157"/>
      <c r="D761" s="145" t="s">
        <v>193</v>
      </c>
      <c r="E761" s="158" t="s">
        <v>19</v>
      </c>
      <c r="F761" s="159" t="s">
        <v>2454</v>
      </c>
      <c r="H761" s="160">
        <v>5.94</v>
      </c>
      <c r="I761" s="161"/>
      <c r="L761" s="157"/>
      <c r="M761" s="162"/>
      <c r="T761" s="163"/>
      <c r="AT761" s="158" t="s">
        <v>193</v>
      </c>
      <c r="AU761" s="158" t="s">
        <v>83</v>
      </c>
      <c r="AV761" s="13" t="s">
        <v>83</v>
      </c>
      <c r="AW761" s="13" t="s">
        <v>35</v>
      </c>
      <c r="AX761" s="13" t="s">
        <v>81</v>
      </c>
      <c r="AY761" s="158" t="s">
        <v>180</v>
      </c>
    </row>
    <row r="762" spans="2:65" s="13" customFormat="1" ht="11.25">
      <c r="B762" s="157"/>
      <c r="D762" s="145" t="s">
        <v>193</v>
      </c>
      <c r="F762" s="159" t="s">
        <v>2442</v>
      </c>
      <c r="H762" s="160">
        <v>7.1280000000000001</v>
      </c>
      <c r="I762" s="161"/>
      <c r="L762" s="157"/>
      <c r="M762" s="162"/>
      <c r="T762" s="163"/>
      <c r="AT762" s="158" t="s">
        <v>193</v>
      </c>
      <c r="AU762" s="158" t="s">
        <v>83</v>
      </c>
      <c r="AV762" s="13" t="s">
        <v>83</v>
      </c>
      <c r="AW762" s="13" t="s">
        <v>4</v>
      </c>
      <c r="AX762" s="13" t="s">
        <v>81</v>
      </c>
      <c r="AY762" s="158" t="s">
        <v>180</v>
      </c>
    </row>
    <row r="763" spans="2:65" s="1" customFormat="1" ht="33" customHeight="1">
      <c r="B763" s="33"/>
      <c r="C763" s="132" t="s">
        <v>1044</v>
      </c>
      <c r="D763" s="132" t="s">
        <v>182</v>
      </c>
      <c r="E763" s="133" t="s">
        <v>2455</v>
      </c>
      <c r="F763" s="134" t="s">
        <v>2456</v>
      </c>
      <c r="G763" s="135" t="s">
        <v>338</v>
      </c>
      <c r="H763" s="136">
        <v>99.84</v>
      </c>
      <c r="I763" s="137"/>
      <c r="J763" s="138">
        <f>ROUND(I763*H763,2)</f>
        <v>0</v>
      </c>
      <c r="K763" s="134" t="s">
        <v>186</v>
      </c>
      <c r="L763" s="33"/>
      <c r="M763" s="139" t="s">
        <v>19</v>
      </c>
      <c r="N763" s="140" t="s">
        <v>44</v>
      </c>
      <c r="P763" s="141">
        <f>O763*H763</f>
        <v>0</v>
      </c>
      <c r="Q763" s="141">
        <v>4.4299999999999999E-3</v>
      </c>
      <c r="R763" s="141">
        <f>Q763*H763</f>
        <v>0.4422912</v>
      </c>
      <c r="S763" s="141">
        <v>0</v>
      </c>
      <c r="T763" s="142">
        <f>S763*H763</f>
        <v>0</v>
      </c>
      <c r="AR763" s="143" t="s">
        <v>309</v>
      </c>
      <c r="AT763" s="143" t="s">
        <v>182</v>
      </c>
      <c r="AU763" s="143" t="s">
        <v>83</v>
      </c>
      <c r="AY763" s="18" t="s">
        <v>180</v>
      </c>
      <c r="BE763" s="144">
        <f>IF(N763="základní",J763,0)</f>
        <v>0</v>
      </c>
      <c r="BF763" s="144">
        <f>IF(N763="snížená",J763,0)</f>
        <v>0</v>
      </c>
      <c r="BG763" s="144">
        <f>IF(N763="zákl. přenesená",J763,0)</f>
        <v>0</v>
      </c>
      <c r="BH763" s="144">
        <f>IF(N763="sníž. přenesená",J763,0)</f>
        <v>0</v>
      </c>
      <c r="BI763" s="144">
        <f>IF(N763="nulová",J763,0)</f>
        <v>0</v>
      </c>
      <c r="BJ763" s="18" t="s">
        <v>81</v>
      </c>
      <c r="BK763" s="144">
        <f>ROUND(I763*H763,2)</f>
        <v>0</v>
      </c>
      <c r="BL763" s="18" t="s">
        <v>309</v>
      </c>
      <c r="BM763" s="143" t="s">
        <v>2457</v>
      </c>
    </row>
    <row r="764" spans="2:65" s="1" customFormat="1" ht="19.5">
      <c r="B764" s="33"/>
      <c r="D764" s="145" t="s">
        <v>189</v>
      </c>
      <c r="F764" s="146" t="s">
        <v>2458</v>
      </c>
      <c r="I764" s="147"/>
      <c r="L764" s="33"/>
      <c r="M764" s="148"/>
      <c r="T764" s="54"/>
      <c r="AT764" s="18" t="s">
        <v>189</v>
      </c>
      <c r="AU764" s="18" t="s">
        <v>83</v>
      </c>
    </row>
    <row r="765" spans="2:65" s="1" customFormat="1" ht="11.25">
      <c r="B765" s="33"/>
      <c r="D765" s="149" t="s">
        <v>191</v>
      </c>
      <c r="F765" s="150" t="s">
        <v>2459</v>
      </c>
      <c r="I765" s="147"/>
      <c r="L765" s="33"/>
      <c r="M765" s="148"/>
      <c r="T765" s="54"/>
      <c r="AT765" s="18" t="s">
        <v>191</v>
      </c>
      <c r="AU765" s="18" t="s">
        <v>83</v>
      </c>
    </row>
    <row r="766" spans="2:65" s="13" customFormat="1" ht="11.25">
      <c r="B766" s="157"/>
      <c r="D766" s="145" t="s">
        <v>193</v>
      </c>
      <c r="E766" s="158" t="s">
        <v>19</v>
      </c>
      <c r="F766" s="159" t="s">
        <v>2460</v>
      </c>
      <c r="H766" s="160">
        <v>83.2</v>
      </c>
      <c r="I766" s="161"/>
      <c r="L766" s="157"/>
      <c r="M766" s="162"/>
      <c r="T766" s="163"/>
      <c r="AT766" s="158" t="s">
        <v>193</v>
      </c>
      <c r="AU766" s="158" t="s">
        <v>83</v>
      </c>
      <c r="AV766" s="13" t="s">
        <v>83</v>
      </c>
      <c r="AW766" s="13" t="s">
        <v>35</v>
      </c>
      <c r="AX766" s="13" t="s">
        <v>81</v>
      </c>
      <c r="AY766" s="158" t="s">
        <v>180</v>
      </c>
    </row>
    <row r="767" spans="2:65" s="13" customFormat="1" ht="11.25">
      <c r="B767" s="157"/>
      <c r="D767" s="145" t="s">
        <v>193</v>
      </c>
      <c r="F767" s="159" t="s">
        <v>2429</v>
      </c>
      <c r="H767" s="160">
        <v>99.84</v>
      </c>
      <c r="I767" s="161"/>
      <c r="L767" s="157"/>
      <c r="M767" s="162"/>
      <c r="T767" s="163"/>
      <c r="AT767" s="158" t="s">
        <v>193</v>
      </c>
      <c r="AU767" s="158" t="s">
        <v>83</v>
      </c>
      <c r="AV767" s="13" t="s">
        <v>83</v>
      </c>
      <c r="AW767" s="13" t="s">
        <v>4</v>
      </c>
      <c r="AX767" s="13" t="s">
        <v>81</v>
      </c>
      <c r="AY767" s="158" t="s">
        <v>180</v>
      </c>
    </row>
    <row r="768" spans="2:65" s="1" customFormat="1" ht="24.2" customHeight="1">
      <c r="B768" s="33"/>
      <c r="C768" s="132" t="s">
        <v>1048</v>
      </c>
      <c r="D768" s="132" t="s">
        <v>182</v>
      </c>
      <c r="E768" s="133" t="s">
        <v>2461</v>
      </c>
      <c r="F768" s="134" t="s">
        <v>2462</v>
      </c>
      <c r="G768" s="135" t="s">
        <v>338</v>
      </c>
      <c r="H768" s="136">
        <v>58.2</v>
      </c>
      <c r="I768" s="137"/>
      <c r="J768" s="138">
        <f>ROUND(I768*H768,2)</f>
        <v>0</v>
      </c>
      <c r="K768" s="134" t="s">
        <v>186</v>
      </c>
      <c r="L768" s="33"/>
      <c r="M768" s="139" t="s">
        <v>19</v>
      </c>
      <c r="N768" s="140" t="s">
        <v>44</v>
      </c>
      <c r="P768" s="141">
        <f>O768*H768</f>
        <v>0</v>
      </c>
      <c r="Q768" s="141">
        <v>2.0999999999999999E-3</v>
      </c>
      <c r="R768" s="141">
        <f>Q768*H768</f>
        <v>0.12222</v>
      </c>
      <c r="S768" s="141">
        <v>0</v>
      </c>
      <c r="T768" s="142">
        <f>S768*H768</f>
        <v>0</v>
      </c>
      <c r="AR768" s="143" t="s">
        <v>309</v>
      </c>
      <c r="AT768" s="143" t="s">
        <v>182</v>
      </c>
      <c r="AU768" s="143" t="s">
        <v>83</v>
      </c>
      <c r="AY768" s="18" t="s">
        <v>180</v>
      </c>
      <c r="BE768" s="144">
        <f>IF(N768="základní",J768,0)</f>
        <v>0</v>
      </c>
      <c r="BF768" s="144">
        <f>IF(N768="snížená",J768,0)</f>
        <v>0</v>
      </c>
      <c r="BG768" s="144">
        <f>IF(N768="zákl. přenesená",J768,0)</f>
        <v>0</v>
      </c>
      <c r="BH768" s="144">
        <f>IF(N768="sníž. přenesená",J768,0)</f>
        <v>0</v>
      </c>
      <c r="BI768" s="144">
        <f>IF(N768="nulová",J768,0)</f>
        <v>0</v>
      </c>
      <c r="BJ768" s="18" t="s">
        <v>81</v>
      </c>
      <c r="BK768" s="144">
        <f>ROUND(I768*H768,2)</f>
        <v>0</v>
      </c>
      <c r="BL768" s="18" t="s">
        <v>309</v>
      </c>
      <c r="BM768" s="143" t="s">
        <v>2463</v>
      </c>
    </row>
    <row r="769" spans="2:65" s="1" customFormat="1" ht="19.5">
      <c r="B769" s="33"/>
      <c r="D769" s="145" t="s">
        <v>189</v>
      </c>
      <c r="F769" s="146" t="s">
        <v>2464</v>
      </c>
      <c r="I769" s="147"/>
      <c r="L769" s="33"/>
      <c r="M769" s="148"/>
      <c r="T769" s="54"/>
      <c r="AT769" s="18" t="s">
        <v>189</v>
      </c>
      <c r="AU769" s="18" t="s">
        <v>83</v>
      </c>
    </row>
    <row r="770" spans="2:65" s="1" customFormat="1" ht="11.25">
      <c r="B770" s="33"/>
      <c r="D770" s="149" t="s">
        <v>191</v>
      </c>
      <c r="F770" s="150" t="s">
        <v>2465</v>
      </c>
      <c r="I770" s="147"/>
      <c r="L770" s="33"/>
      <c r="M770" s="148"/>
      <c r="T770" s="54"/>
      <c r="AT770" s="18" t="s">
        <v>191</v>
      </c>
      <c r="AU770" s="18" t="s">
        <v>83</v>
      </c>
    </row>
    <row r="771" spans="2:65" s="13" customFormat="1" ht="11.25">
      <c r="B771" s="157"/>
      <c r="D771" s="145" t="s">
        <v>193</v>
      </c>
      <c r="E771" s="158" t="s">
        <v>19</v>
      </c>
      <c r="F771" s="159" t="s">
        <v>2466</v>
      </c>
      <c r="H771" s="160">
        <v>48.5</v>
      </c>
      <c r="I771" s="161"/>
      <c r="L771" s="157"/>
      <c r="M771" s="162"/>
      <c r="T771" s="163"/>
      <c r="AT771" s="158" t="s">
        <v>193</v>
      </c>
      <c r="AU771" s="158" t="s">
        <v>83</v>
      </c>
      <c r="AV771" s="13" t="s">
        <v>83</v>
      </c>
      <c r="AW771" s="13" t="s">
        <v>35</v>
      </c>
      <c r="AX771" s="13" t="s">
        <v>81</v>
      </c>
      <c r="AY771" s="158" t="s">
        <v>180</v>
      </c>
    </row>
    <row r="772" spans="2:65" s="13" customFormat="1" ht="11.25">
      <c r="B772" s="157"/>
      <c r="D772" s="145" t="s">
        <v>193</v>
      </c>
      <c r="F772" s="159" t="s">
        <v>2415</v>
      </c>
      <c r="H772" s="160">
        <v>58.2</v>
      </c>
      <c r="I772" s="161"/>
      <c r="L772" s="157"/>
      <c r="M772" s="162"/>
      <c r="T772" s="163"/>
      <c r="AT772" s="158" t="s">
        <v>193</v>
      </c>
      <c r="AU772" s="158" t="s">
        <v>83</v>
      </c>
      <c r="AV772" s="13" t="s">
        <v>83</v>
      </c>
      <c r="AW772" s="13" t="s">
        <v>4</v>
      </c>
      <c r="AX772" s="13" t="s">
        <v>81</v>
      </c>
      <c r="AY772" s="158" t="s">
        <v>180</v>
      </c>
    </row>
    <row r="773" spans="2:65" s="1" customFormat="1" ht="24.2" customHeight="1">
      <c r="B773" s="33"/>
      <c r="C773" s="132" t="s">
        <v>1052</v>
      </c>
      <c r="D773" s="132" t="s">
        <v>182</v>
      </c>
      <c r="E773" s="133" t="s">
        <v>2467</v>
      </c>
      <c r="F773" s="134" t="s">
        <v>2468</v>
      </c>
      <c r="G773" s="135" t="s">
        <v>338</v>
      </c>
      <c r="H773" s="136">
        <v>49.08</v>
      </c>
      <c r="I773" s="137"/>
      <c r="J773" s="138">
        <f>ROUND(I773*H773,2)</f>
        <v>0</v>
      </c>
      <c r="K773" s="134" t="s">
        <v>186</v>
      </c>
      <c r="L773" s="33"/>
      <c r="M773" s="139" t="s">
        <v>19</v>
      </c>
      <c r="N773" s="140" t="s">
        <v>44</v>
      </c>
      <c r="P773" s="141">
        <f>O773*H773</f>
        <v>0</v>
      </c>
      <c r="Q773" s="141">
        <v>2.0899999999999998E-3</v>
      </c>
      <c r="R773" s="141">
        <f>Q773*H773</f>
        <v>0.10257719999999999</v>
      </c>
      <c r="S773" s="141">
        <v>0</v>
      </c>
      <c r="T773" s="142">
        <f>S773*H773</f>
        <v>0</v>
      </c>
      <c r="AR773" s="143" t="s">
        <v>309</v>
      </c>
      <c r="AT773" s="143" t="s">
        <v>182</v>
      </c>
      <c r="AU773" s="143" t="s">
        <v>83</v>
      </c>
      <c r="AY773" s="18" t="s">
        <v>180</v>
      </c>
      <c r="BE773" s="144">
        <f>IF(N773="základní",J773,0)</f>
        <v>0</v>
      </c>
      <c r="BF773" s="144">
        <f>IF(N773="snížená",J773,0)</f>
        <v>0</v>
      </c>
      <c r="BG773" s="144">
        <f>IF(N773="zákl. přenesená",J773,0)</f>
        <v>0</v>
      </c>
      <c r="BH773" s="144">
        <f>IF(N773="sníž. přenesená",J773,0)</f>
        <v>0</v>
      </c>
      <c r="BI773" s="144">
        <f>IF(N773="nulová",J773,0)</f>
        <v>0</v>
      </c>
      <c r="BJ773" s="18" t="s">
        <v>81</v>
      </c>
      <c r="BK773" s="144">
        <f>ROUND(I773*H773,2)</f>
        <v>0</v>
      </c>
      <c r="BL773" s="18" t="s">
        <v>309</v>
      </c>
      <c r="BM773" s="143" t="s">
        <v>2469</v>
      </c>
    </row>
    <row r="774" spans="2:65" s="1" customFormat="1" ht="19.5">
      <c r="B774" s="33"/>
      <c r="D774" s="145" t="s">
        <v>189</v>
      </c>
      <c r="F774" s="146" t="s">
        <v>2470</v>
      </c>
      <c r="I774" s="147"/>
      <c r="L774" s="33"/>
      <c r="M774" s="148"/>
      <c r="T774" s="54"/>
      <c r="AT774" s="18" t="s">
        <v>189</v>
      </c>
      <c r="AU774" s="18" t="s">
        <v>83</v>
      </c>
    </row>
    <row r="775" spans="2:65" s="1" customFormat="1" ht="11.25">
      <c r="B775" s="33"/>
      <c r="D775" s="149" t="s">
        <v>191</v>
      </c>
      <c r="F775" s="150" t="s">
        <v>2471</v>
      </c>
      <c r="I775" s="147"/>
      <c r="L775" s="33"/>
      <c r="M775" s="148"/>
      <c r="T775" s="54"/>
      <c r="AT775" s="18" t="s">
        <v>191</v>
      </c>
      <c r="AU775" s="18" t="s">
        <v>83</v>
      </c>
    </row>
    <row r="776" spans="2:65" s="13" customFormat="1" ht="11.25">
      <c r="B776" s="157"/>
      <c r="D776" s="145" t="s">
        <v>193</v>
      </c>
      <c r="E776" s="158" t="s">
        <v>19</v>
      </c>
      <c r="F776" s="159" t="s">
        <v>2472</v>
      </c>
      <c r="H776" s="160">
        <v>40.9</v>
      </c>
      <c r="I776" s="161"/>
      <c r="L776" s="157"/>
      <c r="M776" s="162"/>
      <c r="T776" s="163"/>
      <c r="AT776" s="158" t="s">
        <v>193</v>
      </c>
      <c r="AU776" s="158" t="s">
        <v>83</v>
      </c>
      <c r="AV776" s="13" t="s">
        <v>83</v>
      </c>
      <c r="AW776" s="13" t="s">
        <v>35</v>
      </c>
      <c r="AX776" s="13" t="s">
        <v>81</v>
      </c>
      <c r="AY776" s="158" t="s">
        <v>180</v>
      </c>
    </row>
    <row r="777" spans="2:65" s="13" customFormat="1" ht="11.25">
      <c r="B777" s="157"/>
      <c r="D777" s="145" t="s">
        <v>193</v>
      </c>
      <c r="F777" s="159" t="s">
        <v>2473</v>
      </c>
      <c r="H777" s="160">
        <v>49.08</v>
      </c>
      <c r="I777" s="161"/>
      <c r="L777" s="157"/>
      <c r="M777" s="162"/>
      <c r="T777" s="163"/>
      <c r="AT777" s="158" t="s">
        <v>193</v>
      </c>
      <c r="AU777" s="158" t="s">
        <v>83</v>
      </c>
      <c r="AV777" s="13" t="s">
        <v>83</v>
      </c>
      <c r="AW777" s="13" t="s">
        <v>4</v>
      </c>
      <c r="AX777" s="13" t="s">
        <v>81</v>
      </c>
      <c r="AY777" s="158" t="s">
        <v>180</v>
      </c>
    </row>
    <row r="778" spans="2:65" s="1" customFormat="1" ht="21.75" customHeight="1">
      <c r="B778" s="33"/>
      <c r="C778" s="132" t="s">
        <v>1059</v>
      </c>
      <c r="D778" s="132" t="s">
        <v>182</v>
      </c>
      <c r="E778" s="133" t="s">
        <v>2474</v>
      </c>
      <c r="F778" s="134" t="s">
        <v>2475</v>
      </c>
      <c r="G778" s="135" t="s">
        <v>338</v>
      </c>
      <c r="H778" s="136">
        <v>16.608000000000001</v>
      </c>
      <c r="I778" s="137"/>
      <c r="J778" s="138">
        <f>ROUND(I778*H778,2)</f>
        <v>0</v>
      </c>
      <c r="K778" s="134" t="s">
        <v>186</v>
      </c>
      <c r="L778" s="33"/>
      <c r="M778" s="139" t="s">
        <v>19</v>
      </c>
      <c r="N778" s="140" t="s">
        <v>44</v>
      </c>
      <c r="P778" s="141">
        <f>O778*H778</f>
        <v>0</v>
      </c>
      <c r="Q778" s="141">
        <v>3.2200000000000002E-3</v>
      </c>
      <c r="R778" s="141">
        <f>Q778*H778</f>
        <v>5.3477760000000006E-2</v>
      </c>
      <c r="S778" s="141">
        <v>0</v>
      </c>
      <c r="T778" s="142">
        <f>S778*H778</f>
        <v>0</v>
      </c>
      <c r="AR778" s="143" t="s">
        <v>309</v>
      </c>
      <c r="AT778" s="143" t="s">
        <v>182</v>
      </c>
      <c r="AU778" s="143" t="s">
        <v>83</v>
      </c>
      <c r="AY778" s="18" t="s">
        <v>180</v>
      </c>
      <c r="BE778" s="144">
        <f>IF(N778="základní",J778,0)</f>
        <v>0</v>
      </c>
      <c r="BF778" s="144">
        <f>IF(N778="snížená",J778,0)</f>
        <v>0</v>
      </c>
      <c r="BG778" s="144">
        <f>IF(N778="zákl. přenesená",J778,0)</f>
        <v>0</v>
      </c>
      <c r="BH778" s="144">
        <f>IF(N778="sníž. přenesená",J778,0)</f>
        <v>0</v>
      </c>
      <c r="BI778" s="144">
        <f>IF(N778="nulová",J778,0)</f>
        <v>0</v>
      </c>
      <c r="BJ778" s="18" t="s">
        <v>81</v>
      </c>
      <c r="BK778" s="144">
        <f>ROUND(I778*H778,2)</f>
        <v>0</v>
      </c>
      <c r="BL778" s="18" t="s">
        <v>309</v>
      </c>
      <c r="BM778" s="143" t="s">
        <v>2476</v>
      </c>
    </row>
    <row r="779" spans="2:65" s="1" customFormat="1" ht="19.5">
      <c r="B779" s="33"/>
      <c r="D779" s="145" t="s">
        <v>189</v>
      </c>
      <c r="F779" s="146" t="s">
        <v>2477</v>
      </c>
      <c r="I779" s="147"/>
      <c r="L779" s="33"/>
      <c r="M779" s="148"/>
      <c r="T779" s="54"/>
      <c r="AT779" s="18" t="s">
        <v>189</v>
      </c>
      <c r="AU779" s="18" t="s">
        <v>83</v>
      </c>
    </row>
    <row r="780" spans="2:65" s="1" customFormat="1" ht="11.25">
      <c r="B780" s="33"/>
      <c r="D780" s="149" t="s">
        <v>191</v>
      </c>
      <c r="F780" s="150" t="s">
        <v>2478</v>
      </c>
      <c r="I780" s="147"/>
      <c r="L780" s="33"/>
      <c r="M780" s="148"/>
      <c r="T780" s="54"/>
      <c r="AT780" s="18" t="s">
        <v>191</v>
      </c>
      <c r="AU780" s="18" t="s">
        <v>83</v>
      </c>
    </row>
    <row r="781" spans="2:65" s="13" customFormat="1" ht="11.25">
      <c r="B781" s="157"/>
      <c r="D781" s="145" t="s">
        <v>193</v>
      </c>
      <c r="E781" s="158" t="s">
        <v>19</v>
      </c>
      <c r="F781" s="159" t="s">
        <v>2479</v>
      </c>
      <c r="H781" s="160">
        <v>13.84</v>
      </c>
      <c r="I781" s="161"/>
      <c r="L781" s="157"/>
      <c r="M781" s="162"/>
      <c r="T781" s="163"/>
      <c r="AT781" s="158" t="s">
        <v>193</v>
      </c>
      <c r="AU781" s="158" t="s">
        <v>83</v>
      </c>
      <c r="AV781" s="13" t="s">
        <v>83</v>
      </c>
      <c r="AW781" s="13" t="s">
        <v>35</v>
      </c>
      <c r="AX781" s="13" t="s">
        <v>81</v>
      </c>
      <c r="AY781" s="158" t="s">
        <v>180</v>
      </c>
    </row>
    <row r="782" spans="2:65" s="13" customFormat="1" ht="11.25">
      <c r="B782" s="157"/>
      <c r="D782" s="145" t="s">
        <v>193</v>
      </c>
      <c r="F782" s="159" t="s">
        <v>2480</v>
      </c>
      <c r="H782" s="160">
        <v>16.608000000000001</v>
      </c>
      <c r="I782" s="161"/>
      <c r="L782" s="157"/>
      <c r="M782" s="162"/>
      <c r="T782" s="163"/>
      <c r="AT782" s="158" t="s">
        <v>193</v>
      </c>
      <c r="AU782" s="158" t="s">
        <v>83</v>
      </c>
      <c r="AV782" s="13" t="s">
        <v>83</v>
      </c>
      <c r="AW782" s="13" t="s">
        <v>4</v>
      </c>
      <c r="AX782" s="13" t="s">
        <v>81</v>
      </c>
      <c r="AY782" s="158" t="s">
        <v>180</v>
      </c>
    </row>
    <row r="783" spans="2:65" s="1" customFormat="1" ht="24.2" customHeight="1">
      <c r="B783" s="33"/>
      <c r="C783" s="132" t="s">
        <v>1065</v>
      </c>
      <c r="D783" s="132" t="s">
        <v>182</v>
      </c>
      <c r="E783" s="133" t="s">
        <v>2481</v>
      </c>
      <c r="F783" s="134" t="s">
        <v>2482</v>
      </c>
      <c r="G783" s="135" t="s">
        <v>346</v>
      </c>
      <c r="H783" s="136">
        <v>2</v>
      </c>
      <c r="I783" s="137"/>
      <c r="J783" s="138">
        <f>ROUND(I783*H783,2)</f>
        <v>0</v>
      </c>
      <c r="K783" s="134" t="s">
        <v>186</v>
      </c>
      <c r="L783" s="33"/>
      <c r="M783" s="139" t="s">
        <v>19</v>
      </c>
      <c r="N783" s="140" t="s">
        <v>44</v>
      </c>
      <c r="P783" s="141">
        <f>O783*H783</f>
        <v>0</v>
      </c>
      <c r="Q783" s="141">
        <v>3.1199999999999999E-3</v>
      </c>
      <c r="R783" s="141">
        <f>Q783*H783</f>
        <v>6.2399999999999999E-3</v>
      </c>
      <c r="S783" s="141">
        <v>0</v>
      </c>
      <c r="T783" s="142">
        <f>S783*H783</f>
        <v>0</v>
      </c>
      <c r="AR783" s="143" t="s">
        <v>309</v>
      </c>
      <c r="AT783" s="143" t="s">
        <v>182</v>
      </c>
      <c r="AU783" s="143" t="s">
        <v>83</v>
      </c>
      <c r="AY783" s="18" t="s">
        <v>180</v>
      </c>
      <c r="BE783" s="144">
        <f>IF(N783="základní",J783,0)</f>
        <v>0</v>
      </c>
      <c r="BF783" s="144">
        <f>IF(N783="snížená",J783,0)</f>
        <v>0</v>
      </c>
      <c r="BG783" s="144">
        <f>IF(N783="zákl. přenesená",J783,0)</f>
        <v>0</v>
      </c>
      <c r="BH783" s="144">
        <f>IF(N783="sníž. přenesená",J783,0)</f>
        <v>0</v>
      </c>
      <c r="BI783" s="144">
        <f>IF(N783="nulová",J783,0)</f>
        <v>0</v>
      </c>
      <c r="BJ783" s="18" t="s">
        <v>81</v>
      </c>
      <c r="BK783" s="144">
        <f>ROUND(I783*H783,2)</f>
        <v>0</v>
      </c>
      <c r="BL783" s="18" t="s">
        <v>309</v>
      </c>
      <c r="BM783" s="143" t="s">
        <v>2483</v>
      </c>
    </row>
    <row r="784" spans="2:65" s="1" customFormat="1" ht="19.5">
      <c r="B784" s="33"/>
      <c r="D784" s="145" t="s">
        <v>189</v>
      </c>
      <c r="F784" s="146" t="s">
        <v>2484</v>
      </c>
      <c r="I784" s="147"/>
      <c r="L784" s="33"/>
      <c r="M784" s="148"/>
      <c r="T784" s="54"/>
      <c r="AT784" s="18" t="s">
        <v>189</v>
      </c>
      <c r="AU784" s="18" t="s">
        <v>83</v>
      </c>
    </row>
    <row r="785" spans="2:65" s="1" customFormat="1" ht="11.25">
      <c r="B785" s="33"/>
      <c r="D785" s="149" t="s">
        <v>191</v>
      </c>
      <c r="F785" s="150" t="s">
        <v>2485</v>
      </c>
      <c r="I785" s="147"/>
      <c r="L785" s="33"/>
      <c r="M785" s="148"/>
      <c r="T785" s="54"/>
      <c r="AT785" s="18" t="s">
        <v>191</v>
      </c>
      <c r="AU785" s="18" t="s">
        <v>83</v>
      </c>
    </row>
    <row r="786" spans="2:65" s="13" customFormat="1" ht="11.25">
      <c r="B786" s="157"/>
      <c r="D786" s="145" t="s">
        <v>193</v>
      </c>
      <c r="E786" s="158" t="s">
        <v>19</v>
      </c>
      <c r="F786" s="159" t="s">
        <v>2486</v>
      </c>
      <c r="H786" s="160">
        <v>2</v>
      </c>
      <c r="I786" s="161"/>
      <c r="L786" s="157"/>
      <c r="M786" s="162"/>
      <c r="T786" s="163"/>
      <c r="AT786" s="158" t="s">
        <v>193</v>
      </c>
      <c r="AU786" s="158" t="s">
        <v>83</v>
      </c>
      <c r="AV786" s="13" t="s">
        <v>83</v>
      </c>
      <c r="AW786" s="13" t="s">
        <v>35</v>
      </c>
      <c r="AX786" s="13" t="s">
        <v>81</v>
      </c>
      <c r="AY786" s="158" t="s">
        <v>180</v>
      </c>
    </row>
    <row r="787" spans="2:65" s="1" customFormat="1" ht="24.2" customHeight="1">
      <c r="B787" s="33"/>
      <c r="C787" s="132" t="s">
        <v>1070</v>
      </c>
      <c r="D787" s="132" t="s">
        <v>182</v>
      </c>
      <c r="E787" s="133" t="s">
        <v>2487</v>
      </c>
      <c r="F787" s="134" t="s">
        <v>2488</v>
      </c>
      <c r="G787" s="135" t="s">
        <v>338</v>
      </c>
      <c r="H787" s="136">
        <v>21.6</v>
      </c>
      <c r="I787" s="137"/>
      <c r="J787" s="138">
        <f>ROUND(I787*H787,2)</f>
        <v>0</v>
      </c>
      <c r="K787" s="134" t="s">
        <v>186</v>
      </c>
      <c r="L787" s="33"/>
      <c r="M787" s="139" t="s">
        <v>19</v>
      </c>
      <c r="N787" s="140" t="s">
        <v>44</v>
      </c>
      <c r="P787" s="141">
        <f>O787*H787</f>
        <v>0</v>
      </c>
      <c r="Q787" s="141">
        <v>2.8300000000000001E-3</v>
      </c>
      <c r="R787" s="141">
        <f>Q787*H787</f>
        <v>6.1128000000000002E-2</v>
      </c>
      <c r="S787" s="141">
        <v>0</v>
      </c>
      <c r="T787" s="142">
        <f>S787*H787</f>
        <v>0</v>
      </c>
      <c r="AR787" s="143" t="s">
        <v>309</v>
      </c>
      <c r="AT787" s="143" t="s">
        <v>182</v>
      </c>
      <c r="AU787" s="143" t="s">
        <v>83</v>
      </c>
      <c r="AY787" s="18" t="s">
        <v>180</v>
      </c>
      <c r="BE787" s="144">
        <f>IF(N787="základní",J787,0)</f>
        <v>0</v>
      </c>
      <c r="BF787" s="144">
        <f>IF(N787="snížená",J787,0)</f>
        <v>0</v>
      </c>
      <c r="BG787" s="144">
        <f>IF(N787="zákl. přenesená",J787,0)</f>
        <v>0</v>
      </c>
      <c r="BH787" s="144">
        <f>IF(N787="sníž. přenesená",J787,0)</f>
        <v>0</v>
      </c>
      <c r="BI787" s="144">
        <f>IF(N787="nulová",J787,0)</f>
        <v>0</v>
      </c>
      <c r="BJ787" s="18" t="s">
        <v>81</v>
      </c>
      <c r="BK787" s="144">
        <f>ROUND(I787*H787,2)</f>
        <v>0</v>
      </c>
      <c r="BL787" s="18" t="s">
        <v>309</v>
      </c>
      <c r="BM787" s="143" t="s">
        <v>2489</v>
      </c>
    </row>
    <row r="788" spans="2:65" s="1" customFormat="1" ht="19.5">
      <c r="B788" s="33"/>
      <c r="D788" s="145" t="s">
        <v>189</v>
      </c>
      <c r="F788" s="146" t="s">
        <v>2490</v>
      </c>
      <c r="I788" s="147"/>
      <c r="L788" s="33"/>
      <c r="M788" s="148"/>
      <c r="T788" s="54"/>
      <c r="AT788" s="18" t="s">
        <v>189</v>
      </c>
      <c r="AU788" s="18" t="s">
        <v>83</v>
      </c>
    </row>
    <row r="789" spans="2:65" s="1" customFormat="1" ht="11.25">
      <c r="B789" s="33"/>
      <c r="D789" s="149" t="s">
        <v>191</v>
      </c>
      <c r="F789" s="150" t="s">
        <v>2491</v>
      </c>
      <c r="I789" s="147"/>
      <c r="L789" s="33"/>
      <c r="M789" s="148"/>
      <c r="T789" s="54"/>
      <c r="AT789" s="18" t="s">
        <v>191</v>
      </c>
      <c r="AU789" s="18" t="s">
        <v>83</v>
      </c>
    </row>
    <row r="790" spans="2:65" s="13" customFormat="1" ht="11.25">
      <c r="B790" s="157"/>
      <c r="D790" s="145" t="s">
        <v>193</v>
      </c>
      <c r="E790" s="158" t="s">
        <v>19</v>
      </c>
      <c r="F790" s="159" t="s">
        <v>2492</v>
      </c>
      <c r="H790" s="160">
        <v>18</v>
      </c>
      <c r="I790" s="161"/>
      <c r="L790" s="157"/>
      <c r="M790" s="162"/>
      <c r="T790" s="163"/>
      <c r="AT790" s="158" t="s">
        <v>193</v>
      </c>
      <c r="AU790" s="158" t="s">
        <v>83</v>
      </c>
      <c r="AV790" s="13" t="s">
        <v>83</v>
      </c>
      <c r="AW790" s="13" t="s">
        <v>35</v>
      </c>
      <c r="AX790" s="13" t="s">
        <v>81</v>
      </c>
      <c r="AY790" s="158" t="s">
        <v>180</v>
      </c>
    </row>
    <row r="791" spans="2:65" s="13" customFormat="1" ht="11.25">
      <c r="B791" s="157"/>
      <c r="D791" s="145" t="s">
        <v>193</v>
      </c>
      <c r="F791" s="159" t="s">
        <v>2493</v>
      </c>
      <c r="H791" s="160">
        <v>21.6</v>
      </c>
      <c r="I791" s="161"/>
      <c r="L791" s="157"/>
      <c r="M791" s="162"/>
      <c r="T791" s="163"/>
      <c r="AT791" s="158" t="s">
        <v>193</v>
      </c>
      <c r="AU791" s="158" t="s">
        <v>83</v>
      </c>
      <c r="AV791" s="13" t="s">
        <v>83</v>
      </c>
      <c r="AW791" s="13" t="s">
        <v>4</v>
      </c>
      <c r="AX791" s="13" t="s">
        <v>81</v>
      </c>
      <c r="AY791" s="158" t="s">
        <v>180</v>
      </c>
    </row>
    <row r="792" spans="2:65" s="1" customFormat="1" ht="33" customHeight="1">
      <c r="B792" s="33"/>
      <c r="C792" s="132" t="s">
        <v>1562</v>
      </c>
      <c r="D792" s="132" t="s">
        <v>182</v>
      </c>
      <c r="E792" s="133" t="s">
        <v>2494</v>
      </c>
      <c r="F792" s="134" t="s">
        <v>2495</v>
      </c>
      <c r="G792" s="135" t="s">
        <v>225</v>
      </c>
      <c r="H792" s="136">
        <v>1.4319999999999999</v>
      </c>
      <c r="I792" s="137"/>
      <c r="J792" s="138">
        <f>ROUND(I792*H792,2)</f>
        <v>0</v>
      </c>
      <c r="K792" s="134" t="s">
        <v>186</v>
      </c>
      <c r="L792" s="33"/>
      <c r="M792" s="139" t="s">
        <v>19</v>
      </c>
      <c r="N792" s="140" t="s">
        <v>44</v>
      </c>
      <c r="P792" s="141">
        <f>O792*H792</f>
        <v>0</v>
      </c>
      <c r="Q792" s="141">
        <v>0</v>
      </c>
      <c r="R792" s="141">
        <f>Q792*H792</f>
        <v>0</v>
      </c>
      <c r="S792" s="141">
        <v>0</v>
      </c>
      <c r="T792" s="142">
        <f>S792*H792</f>
        <v>0</v>
      </c>
      <c r="AR792" s="143" t="s">
        <v>309</v>
      </c>
      <c r="AT792" s="143" t="s">
        <v>182</v>
      </c>
      <c r="AU792" s="143" t="s">
        <v>83</v>
      </c>
      <c r="AY792" s="18" t="s">
        <v>180</v>
      </c>
      <c r="BE792" s="144">
        <f>IF(N792="základní",J792,0)</f>
        <v>0</v>
      </c>
      <c r="BF792" s="144">
        <f>IF(N792="snížená",J792,0)</f>
        <v>0</v>
      </c>
      <c r="BG792" s="144">
        <f>IF(N792="zákl. přenesená",J792,0)</f>
        <v>0</v>
      </c>
      <c r="BH792" s="144">
        <f>IF(N792="sníž. přenesená",J792,0)</f>
        <v>0</v>
      </c>
      <c r="BI792" s="144">
        <f>IF(N792="nulová",J792,0)</f>
        <v>0</v>
      </c>
      <c r="BJ792" s="18" t="s">
        <v>81</v>
      </c>
      <c r="BK792" s="144">
        <f>ROUND(I792*H792,2)</f>
        <v>0</v>
      </c>
      <c r="BL792" s="18" t="s">
        <v>309</v>
      </c>
      <c r="BM792" s="143" t="s">
        <v>2496</v>
      </c>
    </row>
    <row r="793" spans="2:65" s="1" customFormat="1" ht="29.25">
      <c r="B793" s="33"/>
      <c r="D793" s="145" t="s">
        <v>189</v>
      </c>
      <c r="F793" s="146" t="s">
        <v>2497</v>
      </c>
      <c r="I793" s="147"/>
      <c r="L793" s="33"/>
      <c r="M793" s="148"/>
      <c r="T793" s="54"/>
      <c r="AT793" s="18" t="s">
        <v>189</v>
      </c>
      <c r="AU793" s="18" t="s">
        <v>83</v>
      </c>
    </row>
    <row r="794" spans="2:65" s="1" customFormat="1" ht="11.25">
      <c r="B794" s="33"/>
      <c r="D794" s="149" t="s">
        <v>191</v>
      </c>
      <c r="F794" s="150" t="s">
        <v>2498</v>
      </c>
      <c r="I794" s="147"/>
      <c r="L794" s="33"/>
      <c r="M794" s="148"/>
      <c r="T794" s="54"/>
      <c r="AT794" s="18" t="s">
        <v>191</v>
      </c>
      <c r="AU794" s="18" t="s">
        <v>83</v>
      </c>
    </row>
    <row r="795" spans="2:65" s="11" customFormat="1" ht="22.9" customHeight="1">
      <c r="B795" s="120"/>
      <c r="D795" s="121" t="s">
        <v>72</v>
      </c>
      <c r="E795" s="130" t="s">
        <v>2499</v>
      </c>
      <c r="F795" s="130" t="s">
        <v>2500</v>
      </c>
      <c r="I795" s="123"/>
      <c r="J795" s="131">
        <f>BK795</f>
        <v>0</v>
      </c>
      <c r="L795" s="120"/>
      <c r="M795" s="125"/>
      <c r="P795" s="126">
        <f>SUM(P796:P799)</f>
        <v>0</v>
      </c>
      <c r="R795" s="126">
        <f>SUM(R796:R799)</f>
        <v>0.11699999999999999</v>
      </c>
      <c r="T795" s="127">
        <f>SUM(T796:T799)</f>
        <v>0.11699999999999999</v>
      </c>
      <c r="AR795" s="121" t="s">
        <v>83</v>
      </c>
      <c r="AT795" s="128" t="s">
        <v>72</v>
      </c>
      <c r="AU795" s="128" t="s">
        <v>81</v>
      </c>
      <c r="AY795" s="121" t="s">
        <v>180</v>
      </c>
      <c r="BK795" s="129">
        <f>SUM(BK796:BK799)</f>
        <v>0</v>
      </c>
    </row>
    <row r="796" spans="2:65" s="1" customFormat="1" ht="16.5" customHeight="1">
      <c r="B796" s="33"/>
      <c r="C796" s="132" t="s">
        <v>1564</v>
      </c>
      <c r="D796" s="132" t="s">
        <v>182</v>
      </c>
      <c r="E796" s="133" t="s">
        <v>2501</v>
      </c>
      <c r="F796" s="134" t="s">
        <v>2502</v>
      </c>
      <c r="G796" s="135" t="s">
        <v>257</v>
      </c>
      <c r="H796" s="136">
        <v>450</v>
      </c>
      <c r="I796" s="137"/>
      <c r="J796" s="138">
        <f>ROUND(I796*H796,2)</f>
        <v>0</v>
      </c>
      <c r="K796" s="134" t="s">
        <v>186</v>
      </c>
      <c r="L796" s="33"/>
      <c r="M796" s="139" t="s">
        <v>19</v>
      </c>
      <c r="N796" s="140" t="s">
        <v>44</v>
      </c>
      <c r="P796" s="141">
        <f>O796*H796</f>
        <v>0</v>
      </c>
      <c r="Q796" s="141">
        <v>2.5999999999999998E-4</v>
      </c>
      <c r="R796" s="141">
        <f>Q796*H796</f>
        <v>0.11699999999999999</v>
      </c>
      <c r="S796" s="141">
        <v>2.5999999999999998E-4</v>
      </c>
      <c r="T796" s="142">
        <f>S796*H796</f>
        <v>0.11699999999999999</v>
      </c>
      <c r="AR796" s="143" t="s">
        <v>309</v>
      </c>
      <c r="AT796" s="143" t="s">
        <v>182</v>
      </c>
      <c r="AU796" s="143" t="s">
        <v>83</v>
      </c>
      <c r="AY796" s="18" t="s">
        <v>180</v>
      </c>
      <c r="BE796" s="144">
        <f>IF(N796="základní",J796,0)</f>
        <v>0</v>
      </c>
      <c r="BF796" s="144">
        <f>IF(N796="snížená",J796,0)</f>
        <v>0</v>
      </c>
      <c r="BG796" s="144">
        <f>IF(N796="zákl. přenesená",J796,0)</f>
        <v>0</v>
      </c>
      <c r="BH796" s="144">
        <f>IF(N796="sníž. přenesená",J796,0)</f>
        <v>0</v>
      </c>
      <c r="BI796" s="144">
        <f>IF(N796="nulová",J796,0)</f>
        <v>0</v>
      </c>
      <c r="BJ796" s="18" t="s">
        <v>81</v>
      </c>
      <c r="BK796" s="144">
        <f>ROUND(I796*H796,2)</f>
        <v>0</v>
      </c>
      <c r="BL796" s="18" t="s">
        <v>309</v>
      </c>
      <c r="BM796" s="143" t="s">
        <v>2503</v>
      </c>
    </row>
    <row r="797" spans="2:65" s="1" customFormat="1" ht="11.25">
      <c r="B797" s="33"/>
      <c r="D797" s="145" t="s">
        <v>189</v>
      </c>
      <c r="F797" s="146" t="s">
        <v>2504</v>
      </c>
      <c r="I797" s="147"/>
      <c r="L797" s="33"/>
      <c r="M797" s="148"/>
      <c r="T797" s="54"/>
      <c r="AT797" s="18" t="s">
        <v>189</v>
      </c>
      <c r="AU797" s="18" t="s">
        <v>83</v>
      </c>
    </row>
    <row r="798" spans="2:65" s="1" customFormat="1" ht="11.25">
      <c r="B798" s="33"/>
      <c r="D798" s="149" t="s">
        <v>191</v>
      </c>
      <c r="F798" s="150" t="s">
        <v>2505</v>
      </c>
      <c r="I798" s="147"/>
      <c r="L798" s="33"/>
      <c r="M798" s="148"/>
      <c r="T798" s="54"/>
      <c r="AT798" s="18" t="s">
        <v>191</v>
      </c>
      <c r="AU798" s="18" t="s">
        <v>83</v>
      </c>
    </row>
    <row r="799" spans="2:65" s="13" customFormat="1" ht="11.25">
      <c r="B799" s="157"/>
      <c r="D799" s="145" t="s">
        <v>193</v>
      </c>
      <c r="E799" s="158" t="s">
        <v>19</v>
      </c>
      <c r="F799" s="159" t="s">
        <v>2506</v>
      </c>
      <c r="H799" s="160">
        <v>450</v>
      </c>
      <c r="I799" s="161"/>
      <c r="L799" s="157"/>
      <c r="M799" s="162"/>
      <c r="T799" s="163"/>
      <c r="AT799" s="158" t="s">
        <v>193</v>
      </c>
      <c r="AU799" s="158" t="s">
        <v>83</v>
      </c>
      <c r="AV799" s="13" t="s">
        <v>83</v>
      </c>
      <c r="AW799" s="13" t="s">
        <v>35</v>
      </c>
      <c r="AX799" s="13" t="s">
        <v>81</v>
      </c>
      <c r="AY799" s="158" t="s">
        <v>180</v>
      </c>
    </row>
    <row r="800" spans="2:65" s="11" customFormat="1" ht="22.9" customHeight="1">
      <c r="B800" s="120"/>
      <c r="D800" s="121" t="s">
        <v>72</v>
      </c>
      <c r="E800" s="130" t="s">
        <v>560</v>
      </c>
      <c r="F800" s="130" t="s">
        <v>561</v>
      </c>
      <c r="I800" s="123"/>
      <c r="J800" s="131">
        <f>BK800</f>
        <v>0</v>
      </c>
      <c r="L800" s="120"/>
      <c r="M800" s="125"/>
      <c r="P800" s="126">
        <f>SUM(P801:P810)</f>
        <v>0</v>
      </c>
      <c r="R800" s="126">
        <f>SUM(R801:R810)</f>
        <v>0</v>
      </c>
      <c r="T800" s="127">
        <f>SUM(T801:T810)</f>
        <v>0.19600000000000001</v>
      </c>
      <c r="AR800" s="121" t="s">
        <v>83</v>
      </c>
      <c r="AT800" s="128" t="s">
        <v>72</v>
      </c>
      <c r="AU800" s="128" t="s">
        <v>81</v>
      </c>
      <c r="AY800" s="121" t="s">
        <v>180</v>
      </c>
      <c r="BK800" s="129">
        <f>SUM(BK801:BK810)</f>
        <v>0</v>
      </c>
    </row>
    <row r="801" spans="2:65" s="1" customFormat="1" ht="24.2" customHeight="1">
      <c r="B801" s="33"/>
      <c r="C801" s="132" t="s">
        <v>1567</v>
      </c>
      <c r="D801" s="132" t="s">
        <v>182</v>
      </c>
      <c r="E801" s="133" t="s">
        <v>1421</v>
      </c>
      <c r="F801" s="134" t="s">
        <v>1422</v>
      </c>
      <c r="G801" s="135" t="s">
        <v>346</v>
      </c>
      <c r="H801" s="136">
        <v>7</v>
      </c>
      <c r="I801" s="137"/>
      <c r="J801" s="138">
        <f>ROUND(I801*H801,2)</f>
        <v>0</v>
      </c>
      <c r="K801" s="134" t="s">
        <v>186</v>
      </c>
      <c r="L801" s="33"/>
      <c r="M801" s="139" t="s">
        <v>19</v>
      </c>
      <c r="N801" s="140" t="s">
        <v>44</v>
      </c>
      <c r="P801" s="141">
        <f>O801*H801</f>
        <v>0</v>
      </c>
      <c r="Q801" s="141">
        <v>0</v>
      </c>
      <c r="R801" s="141">
        <f>Q801*H801</f>
        <v>0</v>
      </c>
      <c r="S801" s="141">
        <v>2.8000000000000001E-2</v>
      </c>
      <c r="T801" s="142">
        <f>S801*H801</f>
        <v>0.19600000000000001</v>
      </c>
      <c r="AR801" s="143" t="s">
        <v>309</v>
      </c>
      <c r="AT801" s="143" t="s">
        <v>182</v>
      </c>
      <c r="AU801" s="143" t="s">
        <v>83</v>
      </c>
      <c r="AY801" s="18" t="s">
        <v>180</v>
      </c>
      <c r="BE801" s="144">
        <f>IF(N801="základní",J801,0)</f>
        <v>0</v>
      </c>
      <c r="BF801" s="144">
        <f>IF(N801="snížená",J801,0)</f>
        <v>0</v>
      </c>
      <c r="BG801" s="144">
        <f>IF(N801="zákl. přenesená",J801,0)</f>
        <v>0</v>
      </c>
      <c r="BH801" s="144">
        <f>IF(N801="sníž. přenesená",J801,0)</f>
        <v>0</v>
      </c>
      <c r="BI801" s="144">
        <f>IF(N801="nulová",J801,0)</f>
        <v>0</v>
      </c>
      <c r="BJ801" s="18" t="s">
        <v>81</v>
      </c>
      <c r="BK801" s="144">
        <f>ROUND(I801*H801,2)</f>
        <v>0</v>
      </c>
      <c r="BL801" s="18" t="s">
        <v>309</v>
      </c>
      <c r="BM801" s="143" t="s">
        <v>2507</v>
      </c>
    </row>
    <row r="802" spans="2:65" s="1" customFormat="1" ht="19.5">
      <c r="B802" s="33"/>
      <c r="D802" s="145" t="s">
        <v>189</v>
      </c>
      <c r="F802" s="146" t="s">
        <v>1424</v>
      </c>
      <c r="I802" s="147"/>
      <c r="L802" s="33"/>
      <c r="M802" s="148"/>
      <c r="T802" s="54"/>
      <c r="AT802" s="18" t="s">
        <v>189</v>
      </c>
      <c r="AU802" s="18" t="s">
        <v>83</v>
      </c>
    </row>
    <row r="803" spans="2:65" s="1" customFormat="1" ht="11.25">
      <c r="B803" s="33"/>
      <c r="D803" s="149" t="s">
        <v>191</v>
      </c>
      <c r="F803" s="150" t="s">
        <v>1425</v>
      </c>
      <c r="I803" s="147"/>
      <c r="L803" s="33"/>
      <c r="M803" s="148"/>
      <c r="T803" s="54"/>
      <c r="AT803" s="18" t="s">
        <v>191</v>
      </c>
      <c r="AU803" s="18" t="s">
        <v>83</v>
      </c>
    </row>
    <row r="804" spans="2:65" s="12" customFormat="1" ht="11.25">
      <c r="B804" s="151"/>
      <c r="D804" s="145" t="s">
        <v>193</v>
      </c>
      <c r="E804" s="152" t="s">
        <v>19</v>
      </c>
      <c r="F804" s="153" t="s">
        <v>261</v>
      </c>
      <c r="H804" s="152" t="s">
        <v>19</v>
      </c>
      <c r="I804" s="154"/>
      <c r="L804" s="151"/>
      <c r="M804" s="155"/>
      <c r="T804" s="156"/>
      <c r="AT804" s="152" t="s">
        <v>193</v>
      </c>
      <c r="AU804" s="152" t="s">
        <v>83</v>
      </c>
      <c r="AV804" s="12" t="s">
        <v>81</v>
      </c>
      <c r="AW804" s="12" t="s">
        <v>35</v>
      </c>
      <c r="AX804" s="12" t="s">
        <v>73</v>
      </c>
      <c r="AY804" s="152" t="s">
        <v>180</v>
      </c>
    </row>
    <row r="805" spans="2:65" s="13" customFormat="1" ht="11.25">
      <c r="B805" s="157"/>
      <c r="D805" s="145" t="s">
        <v>193</v>
      </c>
      <c r="E805" s="158" t="s">
        <v>19</v>
      </c>
      <c r="F805" s="159" t="s">
        <v>187</v>
      </c>
      <c r="H805" s="160">
        <v>4</v>
      </c>
      <c r="I805" s="161"/>
      <c r="L805" s="157"/>
      <c r="M805" s="162"/>
      <c r="T805" s="163"/>
      <c r="AT805" s="158" t="s">
        <v>193</v>
      </c>
      <c r="AU805" s="158" t="s">
        <v>83</v>
      </c>
      <c r="AV805" s="13" t="s">
        <v>83</v>
      </c>
      <c r="AW805" s="13" t="s">
        <v>35</v>
      </c>
      <c r="AX805" s="13" t="s">
        <v>73</v>
      </c>
      <c r="AY805" s="158" t="s">
        <v>180</v>
      </c>
    </row>
    <row r="806" spans="2:65" s="15" customFormat="1" ht="11.25">
      <c r="B806" s="186"/>
      <c r="D806" s="145" t="s">
        <v>193</v>
      </c>
      <c r="E806" s="187" t="s">
        <v>19</v>
      </c>
      <c r="F806" s="188" t="s">
        <v>1880</v>
      </c>
      <c r="H806" s="189">
        <v>4</v>
      </c>
      <c r="I806" s="190"/>
      <c r="L806" s="186"/>
      <c r="M806" s="191"/>
      <c r="T806" s="192"/>
      <c r="AT806" s="187" t="s">
        <v>193</v>
      </c>
      <c r="AU806" s="187" t="s">
        <v>83</v>
      </c>
      <c r="AV806" s="15" t="s">
        <v>203</v>
      </c>
      <c r="AW806" s="15" t="s">
        <v>35</v>
      </c>
      <c r="AX806" s="15" t="s">
        <v>73</v>
      </c>
      <c r="AY806" s="187" t="s">
        <v>180</v>
      </c>
    </row>
    <row r="807" spans="2:65" s="12" customFormat="1" ht="11.25">
      <c r="B807" s="151"/>
      <c r="D807" s="145" t="s">
        <v>193</v>
      </c>
      <c r="E807" s="152" t="s">
        <v>19</v>
      </c>
      <c r="F807" s="153" t="s">
        <v>1117</v>
      </c>
      <c r="H807" s="152" t="s">
        <v>19</v>
      </c>
      <c r="I807" s="154"/>
      <c r="L807" s="151"/>
      <c r="M807" s="155"/>
      <c r="T807" s="156"/>
      <c r="AT807" s="152" t="s">
        <v>193</v>
      </c>
      <c r="AU807" s="152" t="s">
        <v>83</v>
      </c>
      <c r="AV807" s="12" t="s">
        <v>81</v>
      </c>
      <c r="AW807" s="12" t="s">
        <v>35</v>
      </c>
      <c r="AX807" s="12" t="s">
        <v>73</v>
      </c>
      <c r="AY807" s="152" t="s">
        <v>180</v>
      </c>
    </row>
    <row r="808" spans="2:65" s="13" customFormat="1" ht="11.25">
      <c r="B808" s="157"/>
      <c r="D808" s="145" t="s">
        <v>193</v>
      </c>
      <c r="E808" s="158" t="s">
        <v>19</v>
      </c>
      <c r="F808" s="159" t="s">
        <v>597</v>
      </c>
      <c r="H808" s="160">
        <v>3</v>
      </c>
      <c r="I808" s="161"/>
      <c r="L808" s="157"/>
      <c r="M808" s="162"/>
      <c r="T808" s="163"/>
      <c r="AT808" s="158" t="s">
        <v>193</v>
      </c>
      <c r="AU808" s="158" t="s">
        <v>83</v>
      </c>
      <c r="AV808" s="13" t="s">
        <v>83</v>
      </c>
      <c r="AW808" s="13" t="s">
        <v>35</v>
      </c>
      <c r="AX808" s="13" t="s">
        <v>73</v>
      </c>
      <c r="AY808" s="158" t="s">
        <v>180</v>
      </c>
    </row>
    <row r="809" spans="2:65" s="15" customFormat="1" ht="11.25">
      <c r="B809" s="186"/>
      <c r="D809" s="145" t="s">
        <v>193</v>
      </c>
      <c r="E809" s="187" t="s">
        <v>19</v>
      </c>
      <c r="F809" s="188" t="s">
        <v>1880</v>
      </c>
      <c r="H809" s="189">
        <v>3</v>
      </c>
      <c r="I809" s="190"/>
      <c r="L809" s="186"/>
      <c r="M809" s="191"/>
      <c r="T809" s="192"/>
      <c r="AT809" s="187" t="s">
        <v>193</v>
      </c>
      <c r="AU809" s="187" t="s">
        <v>83</v>
      </c>
      <c r="AV809" s="15" t="s">
        <v>203</v>
      </c>
      <c r="AW809" s="15" t="s">
        <v>35</v>
      </c>
      <c r="AX809" s="15" t="s">
        <v>73</v>
      </c>
      <c r="AY809" s="187" t="s">
        <v>180</v>
      </c>
    </row>
    <row r="810" spans="2:65" s="14" customFormat="1" ht="11.25">
      <c r="B810" s="164"/>
      <c r="D810" s="145" t="s">
        <v>193</v>
      </c>
      <c r="E810" s="165" t="s">
        <v>19</v>
      </c>
      <c r="F810" s="166" t="s">
        <v>264</v>
      </c>
      <c r="H810" s="167">
        <v>7</v>
      </c>
      <c r="I810" s="168"/>
      <c r="L810" s="164"/>
      <c r="M810" s="169"/>
      <c r="T810" s="170"/>
      <c r="AT810" s="165" t="s">
        <v>193</v>
      </c>
      <c r="AU810" s="165" t="s">
        <v>83</v>
      </c>
      <c r="AV810" s="14" t="s">
        <v>187</v>
      </c>
      <c r="AW810" s="14" t="s">
        <v>35</v>
      </c>
      <c r="AX810" s="14" t="s">
        <v>81</v>
      </c>
      <c r="AY810" s="165" t="s">
        <v>180</v>
      </c>
    </row>
    <row r="811" spans="2:65" s="11" customFormat="1" ht="22.9" customHeight="1">
      <c r="B811" s="120"/>
      <c r="D811" s="121" t="s">
        <v>72</v>
      </c>
      <c r="E811" s="130" t="s">
        <v>1426</v>
      </c>
      <c r="F811" s="130" t="s">
        <v>1427</v>
      </c>
      <c r="I811" s="123"/>
      <c r="J811" s="131">
        <f>BK811</f>
        <v>0</v>
      </c>
      <c r="L811" s="120"/>
      <c r="M811" s="125"/>
      <c r="P811" s="126">
        <f>SUM(P812:P990)</f>
        <v>0</v>
      </c>
      <c r="R811" s="126">
        <f>SUM(R812:R990)</f>
        <v>5.0442583499999998</v>
      </c>
      <c r="T811" s="127">
        <f>SUM(T812:T990)</f>
        <v>0.79004000000000008</v>
      </c>
      <c r="AR811" s="121" t="s">
        <v>83</v>
      </c>
      <c r="AT811" s="128" t="s">
        <v>72</v>
      </c>
      <c r="AU811" s="128" t="s">
        <v>81</v>
      </c>
      <c r="AY811" s="121" t="s">
        <v>180</v>
      </c>
      <c r="BK811" s="129">
        <f>SUM(BK812:BK990)</f>
        <v>0</v>
      </c>
    </row>
    <row r="812" spans="2:65" s="1" customFormat="1" ht="24.2" customHeight="1">
      <c r="B812" s="33"/>
      <c r="C812" s="132" t="s">
        <v>1574</v>
      </c>
      <c r="D812" s="132" t="s">
        <v>182</v>
      </c>
      <c r="E812" s="133" t="s">
        <v>2508</v>
      </c>
      <c r="F812" s="134" t="s">
        <v>2509</v>
      </c>
      <c r="G812" s="135" t="s">
        <v>338</v>
      </c>
      <c r="H812" s="136">
        <v>11.6</v>
      </c>
      <c r="I812" s="137"/>
      <c r="J812" s="138">
        <f>ROUND(I812*H812,2)</f>
        <v>0</v>
      </c>
      <c r="K812" s="134" t="s">
        <v>186</v>
      </c>
      <c r="L812" s="33"/>
      <c r="M812" s="139" t="s">
        <v>19</v>
      </c>
      <c r="N812" s="140" t="s">
        <v>44</v>
      </c>
      <c r="P812" s="141">
        <f>O812*H812</f>
        <v>0</v>
      </c>
      <c r="Q812" s="141">
        <v>6.0000000000000002E-5</v>
      </c>
      <c r="R812" s="141">
        <f>Q812*H812</f>
        <v>6.96E-4</v>
      </c>
      <c r="S812" s="141">
        <v>0</v>
      </c>
      <c r="T812" s="142">
        <f>S812*H812</f>
        <v>0</v>
      </c>
      <c r="AR812" s="143" t="s">
        <v>309</v>
      </c>
      <c r="AT812" s="143" t="s">
        <v>182</v>
      </c>
      <c r="AU812" s="143" t="s">
        <v>83</v>
      </c>
      <c r="AY812" s="18" t="s">
        <v>180</v>
      </c>
      <c r="BE812" s="144">
        <f>IF(N812="základní",J812,0)</f>
        <v>0</v>
      </c>
      <c r="BF812" s="144">
        <f>IF(N812="snížená",J812,0)</f>
        <v>0</v>
      </c>
      <c r="BG812" s="144">
        <f>IF(N812="zákl. přenesená",J812,0)</f>
        <v>0</v>
      </c>
      <c r="BH812" s="144">
        <f>IF(N812="sníž. přenesená",J812,0)</f>
        <v>0</v>
      </c>
      <c r="BI812" s="144">
        <f>IF(N812="nulová",J812,0)</f>
        <v>0</v>
      </c>
      <c r="BJ812" s="18" t="s">
        <v>81</v>
      </c>
      <c r="BK812" s="144">
        <f>ROUND(I812*H812,2)</f>
        <v>0</v>
      </c>
      <c r="BL812" s="18" t="s">
        <v>309</v>
      </c>
      <c r="BM812" s="143" t="s">
        <v>2510</v>
      </c>
    </row>
    <row r="813" spans="2:65" s="1" customFormat="1" ht="19.5">
      <c r="B813" s="33"/>
      <c r="D813" s="145" t="s">
        <v>189</v>
      </c>
      <c r="F813" s="146" t="s">
        <v>2511</v>
      </c>
      <c r="I813" s="147"/>
      <c r="L813" s="33"/>
      <c r="M813" s="148"/>
      <c r="T813" s="54"/>
      <c r="AT813" s="18" t="s">
        <v>189</v>
      </c>
      <c r="AU813" s="18" t="s">
        <v>83</v>
      </c>
    </row>
    <row r="814" spans="2:65" s="1" customFormat="1" ht="11.25">
      <c r="B814" s="33"/>
      <c r="D814" s="149" t="s">
        <v>191</v>
      </c>
      <c r="F814" s="150" t="s">
        <v>2512</v>
      </c>
      <c r="I814" s="147"/>
      <c r="L814" s="33"/>
      <c r="M814" s="148"/>
      <c r="T814" s="54"/>
      <c r="AT814" s="18" t="s">
        <v>191</v>
      </c>
      <c r="AU814" s="18" t="s">
        <v>83</v>
      </c>
    </row>
    <row r="815" spans="2:65" s="1" customFormat="1" ht="29.25">
      <c r="B815" s="33"/>
      <c r="D815" s="145" t="s">
        <v>477</v>
      </c>
      <c r="F815" s="181" t="s">
        <v>2513</v>
      </c>
      <c r="I815" s="147"/>
      <c r="L815" s="33"/>
      <c r="M815" s="148"/>
      <c r="T815" s="54"/>
      <c r="AT815" s="18" t="s">
        <v>477</v>
      </c>
      <c r="AU815" s="18" t="s">
        <v>83</v>
      </c>
    </row>
    <row r="816" spans="2:65" s="13" customFormat="1" ht="11.25">
      <c r="B816" s="157"/>
      <c r="D816" s="145" t="s">
        <v>193</v>
      </c>
      <c r="E816" s="158" t="s">
        <v>19</v>
      </c>
      <c r="F816" s="159" t="s">
        <v>2514</v>
      </c>
      <c r="H816" s="160">
        <v>11.6</v>
      </c>
      <c r="I816" s="161"/>
      <c r="L816" s="157"/>
      <c r="M816" s="162"/>
      <c r="T816" s="163"/>
      <c r="AT816" s="158" t="s">
        <v>193</v>
      </c>
      <c r="AU816" s="158" t="s">
        <v>83</v>
      </c>
      <c r="AV816" s="13" t="s">
        <v>83</v>
      </c>
      <c r="AW816" s="13" t="s">
        <v>35</v>
      </c>
      <c r="AX816" s="13" t="s">
        <v>81</v>
      </c>
      <c r="AY816" s="158" t="s">
        <v>180</v>
      </c>
    </row>
    <row r="817" spans="2:65" s="1" customFormat="1" ht="21.75" customHeight="1">
      <c r="B817" s="33"/>
      <c r="C817" s="171" t="s">
        <v>1577</v>
      </c>
      <c r="D817" s="171" t="s">
        <v>353</v>
      </c>
      <c r="E817" s="172" t="s">
        <v>2515</v>
      </c>
      <c r="F817" s="173" t="s">
        <v>2516</v>
      </c>
      <c r="G817" s="174" t="s">
        <v>225</v>
      </c>
      <c r="H817" s="175">
        <v>0.247</v>
      </c>
      <c r="I817" s="176"/>
      <c r="J817" s="177">
        <f>ROUND(I817*H817,2)</f>
        <v>0</v>
      </c>
      <c r="K817" s="173" t="s">
        <v>186</v>
      </c>
      <c r="L817" s="178"/>
      <c r="M817" s="179" t="s">
        <v>19</v>
      </c>
      <c r="N817" s="180" t="s">
        <v>44</v>
      </c>
      <c r="P817" s="141">
        <f>O817*H817</f>
        <v>0</v>
      </c>
      <c r="Q817" s="141">
        <v>1</v>
      </c>
      <c r="R817" s="141">
        <f>Q817*H817</f>
        <v>0.247</v>
      </c>
      <c r="S817" s="141">
        <v>0</v>
      </c>
      <c r="T817" s="142">
        <f>S817*H817</f>
        <v>0</v>
      </c>
      <c r="AR817" s="143" t="s">
        <v>466</v>
      </c>
      <c r="AT817" s="143" t="s">
        <v>353</v>
      </c>
      <c r="AU817" s="143" t="s">
        <v>83</v>
      </c>
      <c r="AY817" s="18" t="s">
        <v>180</v>
      </c>
      <c r="BE817" s="144">
        <f>IF(N817="základní",J817,0)</f>
        <v>0</v>
      </c>
      <c r="BF817" s="144">
        <f>IF(N817="snížená",J817,0)</f>
        <v>0</v>
      </c>
      <c r="BG817" s="144">
        <f>IF(N817="zákl. přenesená",J817,0)</f>
        <v>0</v>
      </c>
      <c r="BH817" s="144">
        <f>IF(N817="sníž. přenesená",J817,0)</f>
        <v>0</v>
      </c>
      <c r="BI817" s="144">
        <f>IF(N817="nulová",J817,0)</f>
        <v>0</v>
      </c>
      <c r="BJ817" s="18" t="s">
        <v>81</v>
      </c>
      <c r="BK817" s="144">
        <f>ROUND(I817*H817,2)</f>
        <v>0</v>
      </c>
      <c r="BL817" s="18" t="s">
        <v>309</v>
      </c>
      <c r="BM817" s="143" t="s">
        <v>2517</v>
      </c>
    </row>
    <row r="818" spans="2:65" s="1" customFormat="1" ht="11.25">
      <c r="B818" s="33"/>
      <c r="D818" s="145" t="s">
        <v>189</v>
      </c>
      <c r="F818" s="146" t="s">
        <v>2516</v>
      </c>
      <c r="I818" s="147"/>
      <c r="L818" s="33"/>
      <c r="M818" s="148"/>
      <c r="T818" s="54"/>
      <c r="AT818" s="18" t="s">
        <v>189</v>
      </c>
      <c r="AU818" s="18" t="s">
        <v>83</v>
      </c>
    </row>
    <row r="819" spans="2:65" s="1" customFormat="1" ht="29.25">
      <c r="B819" s="33"/>
      <c r="D819" s="145" t="s">
        <v>477</v>
      </c>
      <c r="F819" s="181" t="s">
        <v>2518</v>
      </c>
      <c r="I819" s="147"/>
      <c r="L819" s="33"/>
      <c r="M819" s="148"/>
      <c r="T819" s="54"/>
      <c r="AT819" s="18" t="s">
        <v>477</v>
      </c>
      <c r="AU819" s="18" t="s">
        <v>83</v>
      </c>
    </row>
    <row r="820" spans="2:65" s="12" customFormat="1" ht="11.25">
      <c r="B820" s="151"/>
      <c r="D820" s="145" t="s">
        <v>193</v>
      </c>
      <c r="E820" s="152" t="s">
        <v>19</v>
      </c>
      <c r="F820" s="153" t="s">
        <v>2519</v>
      </c>
      <c r="H820" s="152" t="s">
        <v>19</v>
      </c>
      <c r="I820" s="154"/>
      <c r="L820" s="151"/>
      <c r="M820" s="155"/>
      <c r="T820" s="156"/>
      <c r="AT820" s="152" t="s">
        <v>193</v>
      </c>
      <c r="AU820" s="152" t="s">
        <v>83</v>
      </c>
      <c r="AV820" s="12" t="s">
        <v>81</v>
      </c>
      <c r="AW820" s="12" t="s">
        <v>35</v>
      </c>
      <c r="AX820" s="12" t="s">
        <v>73</v>
      </c>
      <c r="AY820" s="152" t="s">
        <v>180</v>
      </c>
    </row>
    <row r="821" spans="2:65" s="13" customFormat="1" ht="11.25">
      <c r="B821" s="157"/>
      <c r="D821" s="145" t="s">
        <v>193</v>
      </c>
      <c r="E821" s="158" t="s">
        <v>19</v>
      </c>
      <c r="F821" s="159" t="s">
        <v>2520</v>
      </c>
      <c r="H821" s="160">
        <v>0.19</v>
      </c>
      <c r="I821" s="161"/>
      <c r="L821" s="157"/>
      <c r="M821" s="162"/>
      <c r="T821" s="163"/>
      <c r="AT821" s="158" t="s">
        <v>193</v>
      </c>
      <c r="AU821" s="158" t="s">
        <v>83</v>
      </c>
      <c r="AV821" s="13" t="s">
        <v>83</v>
      </c>
      <c r="AW821" s="13" t="s">
        <v>35</v>
      </c>
      <c r="AX821" s="13" t="s">
        <v>81</v>
      </c>
      <c r="AY821" s="158" t="s">
        <v>180</v>
      </c>
    </row>
    <row r="822" spans="2:65" s="13" customFormat="1" ht="11.25">
      <c r="B822" s="157"/>
      <c r="D822" s="145" t="s">
        <v>193</v>
      </c>
      <c r="F822" s="159" t="s">
        <v>2521</v>
      </c>
      <c r="H822" s="160">
        <v>0.247</v>
      </c>
      <c r="I822" s="161"/>
      <c r="L822" s="157"/>
      <c r="M822" s="162"/>
      <c r="T822" s="163"/>
      <c r="AT822" s="158" t="s">
        <v>193</v>
      </c>
      <c r="AU822" s="158" t="s">
        <v>83</v>
      </c>
      <c r="AV822" s="13" t="s">
        <v>83</v>
      </c>
      <c r="AW822" s="13" t="s">
        <v>4</v>
      </c>
      <c r="AX822" s="13" t="s">
        <v>81</v>
      </c>
      <c r="AY822" s="158" t="s">
        <v>180</v>
      </c>
    </row>
    <row r="823" spans="2:65" s="1" customFormat="1" ht="24.2" customHeight="1">
      <c r="B823" s="33"/>
      <c r="C823" s="132" t="s">
        <v>1584</v>
      </c>
      <c r="D823" s="132" t="s">
        <v>182</v>
      </c>
      <c r="E823" s="133" t="s">
        <v>2522</v>
      </c>
      <c r="F823" s="134" t="s">
        <v>2523</v>
      </c>
      <c r="G823" s="135" t="s">
        <v>338</v>
      </c>
      <c r="H823" s="136">
        <v>7.2</v>
      </c>
      <c r="I823" s="137"/>
      <c r="J823" s="138">
        <f>ROUND(I823*H823,2)</f>
        <v>0</v>
      </c>
      <c r="K823" s="134" t="s">
        <v>186</v>
      </c>
      <c r="L823" s="33"/>
      <c r="M823" s="139" t="s">
        <v>19</v>
      </c>
      <c r="N823" s="140" t="s">
        <v>44</v>
      </c>
      <c r="P823" s="141">
        <f>O823*H823</f>
        <v>0</v>
      </c>
      <c r="Q823" s="141">
        <v>0</v>
      </c>
      <c r="R823" s="141">
        <f>Q823*H823</f>
        <v>0</v>
      </c>
      <c r="S823" s="141">
        <v>2.5000000000000001E-2</v>
      </c>
      <c r="T823" s="142">
        <f>S823*H823</f>
        <v>0.18000000000000002</v>
      </c>
      <c r="AR823" s="143" t="s">
        <v>309</v>
      </c>
      <c r="AT823" s="143" t="s">
        <v>182</v>
      </c>
      <c r="AU823" s="143" t="s">
        <v>83</v>
      </c>
      <c r="AY823" s="18" t="s">
        <v>180</v>
      </c>
      <c r="BE823" s="144">
        <f>IF(N823="základní",J823,0)</f>
        <v>0</v>
      </c>
      <c r="BF823" s="144">
        <f>IF(N823="snížená",J823,0)</f>
        <v>0</v>
      </c>
      <c r="BG823" s="144">
        <f>IF(N823="zákl. přenesená",J823,0)</f>
        <v>0</v>
      </c>
      <c r="BH823" s="144">
        <f>IF(N823="sníž. přenesená",J823,0)</f>
        <v>0</v>
      </c>
      <c r="BI823" s="144">
        <f>IF(N823="nulová",J823,0)</f>
        <v>0</v>
      </c>
      <c r="BJ823" s="18" t="s">
        <v>81</v>
      </c>
      <c r="BK823" s="144">
        <f>ROUND(I823*H823,2)</f>
        <v>0</v>
      </c>
      <c r="BL823" s="18" t="s">
        <v>309</v>
      </c>
      <c r="BM823" s="143" t="s">
        <v>2524</v>
      </c>
    </row>
    <row r="824" spans="2:65" s="1" customFormat="1" ht="19.5">
      <c r="B824" s="33"/>
      <c r="D824" s="145" t="s">
        <v>189</v>
      </c>
      <c r="F824" s="146" t="s">
        <v>2525</v>
      </c>
      <c r="I824" s="147"/>
      <c r="L824" s="33"/>
      <c r="M824" s="148"/>
      <c r="T824" s="54"/>
      <c r="AT824" s="18" t="s">
        <v>189</v>
      </c>
      <c r="AU824" s="18" t="s">
        <v>83</v>
      </c>
    </row>
    <row r="825" spans="2:65" s="1" customFormat="1" ht="11.25">
      <c r="B825" s="33"/>
      <c r="D825" s="149" t="s">
        <v>191</v>
      </c>
      <c r="F825" s="150" t="s">
        <v>2526</v>
      </c>
      <c r="I825" s="147"/>
      <c r="L825" s="33"/>
      <c r="M825" s="148"/>
      <c r="T825" s="54"/>
      <c r="AT825" s="18" t="s">
        <v>191</v>
      </c>
      <c r="AU825" s="18" t="s">
        <v>83</v>
      </c>
    </row>
    <row r="826" spans="2:65" s="12" customFormat="1" ht="22.5">
      <c r="B826" s="151"/>
      <c r="D826" s="145" t="s">
        <v>193</v>
      </c>
      <c r="E826" s="152" t="s">
        <v>19</v>
      </c>
      <c r="F826" s="153" t="s">
        <v>2527</v>
      </c>
      <c r="H826" s="152" t="s">
        <v>19</v>
      </c>
      <c r="I826" s="154"/>
      <c r="L826" s="151"/>
      <c r="M826" s="155"/>
      <c r="T826" s="156"/>
      <c r="AT826" s="152" t="s">
        <v>193</v>
      </c>
      <c r="AU826" s="152" t="s">
        <v>83</v>
      </c>
      <c r="AV826" s="12" t="s">
        <v>81</v>
      </c>
      <c r="AW826" s="12" t="s">
        <v>35</v>
      </c>
      <c r="AX826" s="12" t="s">
        <v>73</v>
      </c>
      <c r="AY826" s="152" t="s">
        <v>180</v>
      </c>
    </row>
    <row r="827" spans="2:65" s="13" customFormat="1" ht="11.25">
      <c r="B827" s="157"/>
      <c r="D827" s="145" t="s">
        <v>193</v>
      </c>
      <c r="E827" s="158" t="s">
        <v>19</v>
      </c>
      <c r="F827" s="159" t="s">
        <v>2528</v>
      </c>
      <c r="H827" s="160">
        <v>7.2</v>
      </c>
      <c r="I827" s="161"/>
      <c r="L827" s="157"/>
      <c r="M827" s="162"/>
      <c r="T827" s="163"/>
      <c r="AT827" s="158" t="s">
        <v>193</v>
      </c>
      <c r="AU827" s="158" t="s">
        <v>83</v>
      </c>
      <c r="AV827" s="13" t="s">
        <v>83</v>
      </c>
      <c r="AW827" s="13" t="s">
        <v>35</v>
      </c>
      <c r="AX827" s="13" t="s">
        <v>81</v>
      </c>
      <c r="AY827" s="158" t="s">
        <v>180</v>
      </c>
    </row>
    <row r="828" spans="2:65" s="1" customFormat="1" ht="16.5" customHeight="1">
      <c r="B828" s="33"/>
      <c r="C828" s="132" t="s">
        <v>1587</v>
      </c>
      <c r="D828" s="132" t="s">
        <v>182</v>
      </c>
      <c r="E828" s="133" t="s">
        <v>2529</v>
      </c>
      <c r="F828" s="134" t="s">
        <v>2530</v>
      </c>
      <c r="G828" s="135" t="s">
        <v>338</v>
      </c>
      <c r="H828" s="136">
        <v>40.840000000000003</v>
      </c>
      <c r="I828" s="137"/>
      <c r="J828" s="138">
        <f>ROUND(I828*H828,2)</f>
        <v>0</v>
      </c>
      <c r="K828" s="134" t="s">
        <v>19</v>
      </c>
      <c r="L828" s="33"/>
      <c r="M828" s="139" t="s">
        <v>19</v>
      </c>
      <c r="N828" s="140" t="s">
        <v>44</v>
      </c>
      <c r="P828" s="141">
        <f>O828*H828</f>
        <v>0</v>
      </c>
      <c r="Q828" s="141">
        <v>0</v>
      </c>
      <c r="R828" s="141">
        <f>Q828*H828</f>
        <v>0</v>
      </c>
      <c r="S828" s="141">
        <v>6.0000000000000001E-3</v>
      </c>
      <c r="T828" s="142">
        <f>S828*H828</f>
        <v>0.24504000000000004</v>
      </c>
      <c r="AR828" s="143" t="s">
        <v>309</v>
      </c>
      <c r="AT828" s="143" t="s">
        <v>182</v>
      </c>
      <c r="AU828" s="143" t="s">
        <v>83</v>
      </c>
      <c r="AY828" s="18" t="s">
        <v>180</v>
      </c>
      <c r="BE828" s="144">
        <f>IF(N828="základní",J828,0)</f>
        <v>0</v>
      </c>
      <c r="BF828" s="144">
        <f>IF(N828="snížená",J828,0)</f>
        <v>0</v>
      </c>
      <c r="BG828" s="144">
        <f>IF(N828="zákl. přenesená",J828,0)</f>
        <v>0</v>
      </c>
      <c r="BH828" s="144">
        <f>IF(N828="sníž. přenesená",J828,0)</f>
        <v>0</v>
      </c>
      <c r="BI828" s="144">
        <f>IF(N828="nulová",J828,0)</f>
        <v>0</v>
      </c>
      <c r="BJ828" s="18" t="s">
        <v>81</v>
      </c>
      <c r="BK828" s="144">
        <f>ROUND(I828*H828,2)</f>
        <v>0</v>
      </c>
      <c r="BL828" s="18" t="s">
        <v>309</v>
      </c>
      <c r="BM828" s="143" t="s">
        <v>2531</v>
      </c>
    </row>
    <row r="829" spans="2:65" s="1" customFormat="1" ht="11.25">
      <c r="B829" s="33"/>
      <c r="D829" s="145" t="s">
        <v>189</v>
      </c>
      <c r="F829" s="146" t="s">
        <v>2532</v>
      </c>
      <c r="I829" s="147"/>
      <c r="L829" s="33"/>
      <c r="M829" s="148"/>
      <c r="T829" s="54"/>
      <c r="AT829" s="18" t="s">
        <v>189</v>
      </c>
      <c r="AU829" s="18" t="s">
        <v>83</v>
      </c>
    </row>
    <row r="830" spans="2:65" s="13" customFormat="1" ht="11.25">
      <c r="B830" s="157"/>
      <c r="D830" s="145" t="s">
        <v>193</v>
      </c>
      <c r="E830" s="158" t="s">
        <v>19</v>
      </c>
      <c r="F830" s="159" t="s">
        <v>2533</v>
      </c>
      <c r="H830" s="160">
        <v>40.840000000000003</v>
      </c>
      <c r="I830" s="161"/>
      <c r="L830" s="157"/>
      <c r="M830" s="162"/>
      <c r="T830" s="163"/>
      <c r="AT830" s="158" t="s">
        <v>193</v>
      </c>
      <c r="AU830" s="158" t="s">
        <v>83</v>
      </c>
      <c r="AV830" s="13" t="s">
        <v>83</v>
      </c>
      <c r="AW830" s="13" t="s">
        <v>35</v>
      </c>
      <c r="AX830" s="13" t="s">
        <v>81</v>
      </c>
      <c r="AY830" s="158" t="s">
        <v>180</v>
      </c>
    </row>
    <row r="831" spans="2:65" s="1" customFormat="1" ht="24.2" customHeight="1">
      <c r="B831" s="33"/>
      <c r="C831" s="132" t="s">
        <v>1588</v>
      </c>
      <c r="D831" s="132" t="s">
        <v>182</v>
      </c>
      <c r="E831" s="133" t="s">
        <v>2534</v>
      </c>
      <c r="F831" s="134" t="s">
        <v>2535</v>
      </c>
      <c r="G831" s="135" t="s">
        <v>257</v>
      </c>
      <c r="H831" s="136">
        <v>10.26</v>
      </c>
      <c r="I831" s="137"/>
      <c r="J831" s="138">
        <f>ROUND(I831*H831,2)</f>
        <v>0</v>
      </c>
      <c r="K831" s="134" t="s">
        <v>186</v>
      </c>
      <c r="L831" s="33"/>
      <c r="M831" s="139" t="s">
        <v>19</v>
      </c>
      <c r="N831" s="140" t="s">
        <v>44</v>
      </c>
      <c r="P831" s="141">
        <f>O831*H831</f>
        <v>0</v>
      </c>
      <c r="Q831" s="141">
        <v>4.0000000000000002E-4</v>
      </c>
      <c r="R831" s="141">
        <f>Q831*H831</f>
        <v>4.104E-3</v>
      </c>
      <c r="S831" s="141">
        <v>0</v>
      </c>
      <c r="T831" s="142">
        <f>S831*H831</f>
        <v>0</v>
      </c>
      <c r="AR831" s="143" t="s">
        <v>309</v>
      </c>
      <c r="AT831" s="143" t="s">
        <v>182</v>
      </c>
      <c r="AU831" s="143" t="s">
        <v>83</v>
      </c>
      <c r="AY831" s="18" t="s">
        <v>180</v>
      </c>
      <c r="BE831" s="144">
        <f>IF(N831="základní",J831,0)</f>
        <v>0</v>
      </c>
      <c r="BF831" s="144">
        <f>IF(N831="snížená",J831,0)</f>
        <v>0</v>
      </c>
      <c r="BG831" s="144">
        <f>IF(N831="zákl. přenesená",J831,0)</f>
        <v>0</v>
      </c>
      <c r="BH831" s="144">
        <f>IF(N831="sníž. přenesená",J831,0)</f>
        <v>0</v>
      </c>
      <c r="BI831" s="144">
        <f>IF(N831="nulová",J831,0)</f>
        <v>0</v>
      </c>
      <c r="BJ831" s="18" t="s">
        <v>81</v>
      </c>
      <c r="BK831" s="144">
        <f>ROUND(I831*H831,2)</f>
        <v>0</v>
      </c>
      <c r="BL831" s="18" t="s">
        <v>309</v>
      </c>
      <c r="BM831" s="143" t="s">
        <v>2536</v>
      </c>
    </row>
    <row r="832" spans="2:65" s="1" customFormat="1" ht="29.25">
      <c r="B832" s="33"/>
      <c r="D832" s="145" t="s">
        <v>189</v>
      </c>
      <c r="F832" s="146" t="s">
        <v>2537</v>
      </c>
      <c r="I832" s="147"/>
      <c r="L832" s="33"/>
      <c r="M832" s="148"/>
      <c r="T832" s="54"/>
      <c r="AT832" s="18" t="s">
        <v>189</v>
      </c>
      <c r="AU832" s="18" t="s">
        <v>83</v>
      </c>
    </row>
    <row r="833" spans="2:65" s="1" customFormat="1" ht="11.25">
      <c r="B833" s="33"/>
      <c r="D833" s="149" t="s">
        <v>191</v>
      </c>
      <c r="F833" s="150" t="s">
        <v>2538</v>
      </c>
      <c r="I833" s="147"/>
      <c r="L833" s="33"/>
      <c r="M833" s="148"/>
      <c r="T833" s="54"/>
      <c r="AT833" s="18" t="s">
        <v>191</v>
      </c>
      <c r="AU833" s="18" t="s">
        <v>83</v>
      </c>
    </row>
    <row r="834" spans="2:65" s="1" customFormat="1" ht="19.5">
      <c r="B834" s="33"/>
      <c r="D834" s="145" t="s">
        <v>477</v>
      </c>
      <c r="F834" s="181" t="s">
        <v>2539</v>
      </c>
      <c r="I834" s="147"/>
      <c r="L834" s="33"/>
      <c r="M834" s="148"/>
      <c r="T834" s="54"/>
      <c r="AT834" s="18" t="s">
        <v>477</v>
      </c>
      <c r="AU834" s="18" t="s">
        <v>83</v>
      </c>
    </row>
    <row r="835" spans="2:65" s="12" customFormat="1" ht="11.25">
      <c r="B835" s="151"/>
      <c r="D835" s="145" t="s">
        <v>193</v>
      </c>
      <c r="E835" s="152" t="s">
        <v>19</v>
      </c>
      <c r="F835" s="153" t="s">
        <v>2540</v>
      </c>
      <c r="H835" s="152" t="s">
        <v>19</v>
      </c>
      <c r="I835" s="154"/>
      <c r="L835" s="151"/>
      <c r="M835" s="155"/>
      <c r="T835" s="156"/>
      <c r="AT835" s="152" t="s">
        <v>193</v>
      </c>
      <c r="AU835" s="152" t="s">
        <v>83</v>
      </c>
      <c r="AV835" s="12" t="s">
        <v>81</v>
      </c>
      <c r="AW835" s="12" t="s">
        <v>35</v>
      </c>
      <c r="AX835" s="12" t="s">
        <v>73</v>
      </c>
      <c r="AY835" s="152" t="s">
        <v>180</v>
      </c>
    </row>
    <row r="836" spans="2:65" s="13" customFormat="1" ht="11.25">
      <c r="B836" s="157"/>
      <c r="D836" s="145" t="s">
        <v>193</v>
      </c>
      <c r="E836" s="158" t="s">
        <v>19</v>
      </c>
      <c r="F836" s="159" t="s">
        <v>2541</v>
      </c>
      <c r="H836" s="160">
        <v>6.84</v>
      </c>
      <c r="I836" s="161"/>
      <c r="L836" s="157"/>
      <c r="M836" s="162"/>
      <c r="T836" s="163"/>
      <c r="AT836" s="158" t="s">
        <v>193</v>
      </c>
      <c r="AU836" s="158" t="s">
        <v>83</v>
      </c>
      <c r="AV836" s="13" t="s">
        <v>83</v>
      </c>
      <c r="AW836" s="13" t="s">
        <v>35</v>
      </c>
      <c r="AX836" s="13" t="s">
        <v>73</v>
      </c>
      <c r="AY836" s="158" t="s">
        <v>180</v>
      </c>
    </row>
    <row r="837" spans="2:65" s="13" customFormat="1" ht="11.25">
      <c r="B837" s="157"/>
      <c r="D837" s="145" t="s">
        <v>193</v>
      </c>
      <c r="E837" s="158" t="s">
        <v>19</v>
      </c>
      <c r="F837" s="159" t="s">
        <v>2542</v>
      </c>
      <c r="H837" s="160">
        <v>3.42</v>
      </c>
      <c r="I837" s="161"/>
      <c r="L837" s="157"/>
      <c r="M837" s="162"/>
      <c r="T837" s="163"/>
      <c r="AT837" s="158" t="s">
        <v>193</v>
      </c>
      <c r="AU837" s="158" t="s">
        <v>83</v>
      </c>
      <c r="AV837" s="13" t="s">
        <v>83</v>
      </c>
      <c r="AW837" s="13" t="s">
        <v>35</v>
      </c>
      <c r="AX837" s="13" t="s">
        <v>73</v>
      </c>
      <c r="AY837" s="158" t="s">
        <v>180</v>
      </c>
    </row>
    <row r="838" spans="2:65" s="14" customFormat="1" ht="11.25">
      <c r="B838" s="164"/>
      <c r="D838" s="145" t="s">
        <v>193</v>
      </c>
      <c r="E838" s="165" t="s">
        <v>19</v>
      </c>
      <c r="F838" s="166" t="s">
        <v>264</v>
      </c>
      <c r="H838" s="167">
        <v>10.26</v>
      </c>
      <c r="I838" s="168"/>
      <c r="L838" s="164"/>
      <c r="M838" s="169"/>
      <c r="T838" s="170"/>
      <c r="AT838" s="165" t="s">
        <v>193</v>
      </c>
      <c r="AU838" s="165" t="s">
        <v>83</v>
      </c>
      <c r="AV838" s="14" t="s">
        <v>187</v>
      </c>
      <c r="AW838" s="14" t="s">
        <v>35</v>
      </c>
      <c r="AX838" s="14" t="s">
        <v>81</v>
      </c>
      <c r="AY838" s="165" t="s">
        <v>180</v>
      </c>
    </row>
    <row r="839" spans="2:65" s="1" customFormat="1" ht="24.2" customHeight="1">
      <c r="B839" s="33"/>
      <c r="C839" s="171" t="s">
        <v>1590</v>
      </c>
      <c r="D839" s="171" t="s">
        <v>353</v>
      </c>
      <c r="E839" s="172" t="s">
        <v>2543</v>
      </c>
      <c r="F839" s="173" t="s">
        <v>2544</v>
      </c>
      <c r="G839" s="174" t="s">
        <v>257</v>
      </c>
      <c r="H839" s="175">
        <v>6.84</v>
      </c>
      <c r="I839" s="176"/>
      <c r="J839" s="177">
        <f>ROUND(I839*H839,2)</f>
        <v>0</v>
      </c>
      <c r="K839" s="173" t="s">
        <v>186</v>
      </c>
      <c r="L839" s="178"/>
      <c r="M839" s="179" t="s">
        <v>19</v>
      </c>
      <c r="N839" s="180" t="s">
        <v>44</v>
      </c>
      <c r="P839" s="141">
        <f>O839*H839</f>
        <v>0</v>
      </c>
      <c r="Q839" s="141">
        <v>2.741E-2</v>
      </c>
      <c r="R839" s="141">
        <f>Q839*H839</f>
        <v>0.1874844</v>
      </c>
      <c r="S839" s="141">
        <v>0</v>
      </c>
      <c r="T839" s="142">
        <f>S839*H839</f>
        <v>0</v>
      </c>
      <c r="AR839" s="143" t="s">
        <v>466</v>
      </c>
      <c r="AT839" s="143" t="s">
        <v>353</v>
      </c>
      <c r="AU839" s="143" t="s">
        <v>83</v>
      </c>
      <c r="AY839" s="18" t="s">
        <v>180</v>
      </c>
      <c r="BE839" s="144">
        <f>IF(N839="základní",J839,0)</f>
        <v>0</v>
      </c>
      <c r="BF839" s="144">
        <f>IF(N839="snížená",J839,0)</f>
        <v>0</v>
      </c>
      <c r="BG839" s="144">
        <f>IF(N839="zákl. přenesená",J839,0)</f>
        <v>0</v>
      </c>
      <c r="BH839" s="144">
        <f>IF(N839="sníž. přenesená",J839,0)</f>
        <v>0</v>
      </c>
      <c r="BI839" s="144">
        <f>IF(N839="nulová",J839,0)</f>
        <v>0</v>
      </c>
      <c r="BJ839" s="18" t="s">
        <v>81</v>
      </c>
      <c r="BK839" s="144">
        <f>ROUND(I839*H839,2)</f>
        <v>0</v>
      </c>
      <c r="BL839" s="18" t="s">
        <v>309</v>
      </c>
      <c r="BM839" s="143" t="s">
        <v>2545</v>
      </c>
    </row>
    <row r="840" spans="2:65" s="1" customFormat="1" ht="11.25">
      <c r="B840" s="33"/>
      <c r="D840" s="145" t="s">
        <v>189</v>
      </c>
      <c r="F840" s="146" t="s">
        <v>2544</v>
      </c>
      <c r="I840" s="147"/>
      <c r="L840" s="33"/>
      <c r="M840" s="148"/>
      <c r="T840" s="54"/>
      <c r="AT840" s="18" t="s">
        <v>189</v>
      </c>
      <c r="AU840" s="18" t="s">
        <v>83</v>
      </c>
    </row>
    <row r="841" spans="2:65" s="1" customFormat="1" ht="117">
      <c r="B841" s="33"/>
      <c r="D841" s="145" t="s">
        <v>477</v>
      </c>
      <c r="F841" s="181" t="s">
        <v>2546</v>
      </c>
      <c r="I841" s="147"/>
      <c r="L841" s="33"/>
      <c r="M841" s="148"/>
      <c r="T841" s="54"/>
      <c r="AT841" s="18" t="s">
        <v>477</v>
      </c>
      <c r="AU841" s="18" t="s">
        <v>83</v>
      </c>
    </row>
    <row r="842" spans="2:65" s="1" customFormat="1" ht="24.2" customHeight="1">
      <c r="B842" s="33"/>
      <c r="C842" s="171" t="s">
        <v>1591</v>
      </c>
      <c r="D842" s="171" t="s">
        <v>353</v>
      </c>
      <c r="E842" s="172" t="s">
        <v>2547</v>
      </c>
      <c r="F842" s="173" t="s">
        <v>2544</v>
      </c>
      <c r="G842" s="174" t="s">
        <v>257</v>
      </c>
      <c r="H842" s="175">
        <v>3.42</v>
      </c>
      <c r="I842" s="176"/>
      <c r="J842" s="177">
        <f>ROUND(I842*H842,2)</f>
        <v>0</v>
      </c>
      <c r="K842" s="173" t="s">
        <v>186</v>
      </c>
      <c r="L842" s="178"/>
      <c r="M842" s="179" t="s">
        <v>19</v>
      </c>
      <c r="N842" s="180" t="s">
        <v>44</v>
      </c>
      <c r="P842" s="141">
        <f>O842*H842</f>
        <v>0</v>
      </c>
      <c r="Q842" s="141">
        <v>2.741E-2</v>
      </c>
      <c r="R842" s="141">
        <f>Q842*H842</f>
        <v>9.3742199999999998E-2</v>
      </c>
      <c r="S842" s="141">
        <v>0</v>
      </c>
      <c r="T842" s="142">
        <f>S842*H842</f>
        <v>0</v>
      </c>
      <c r="AR842" s="143" t="s">
        <v>466</v>
      </c>
      <c r="AT842" s="143" t="s">
        <v>353</v>
      </c>
      <c r="AU842" s="143" t="s">
        <v>83</v>
      </c>
      <c r="AY842" s="18" t="s">
        <v>180</v>
      </c>
      <c r="BE842" s="144">
        <f>IF(N842="základní",J842,0)</f>
        <v>0</v>
      </c>
      <c r="BF842" s="144">
        <f>IF(N842="snížená",J842,0)</f>
        <v>0</v>
      </c>
      <c r="BG842" s="144">
        <f>IF(N842="zákl. přenesená",J842,0)</f>
        <v>0</v>
      </c>
      <c r="BH842" s="144">
        <f>IF(N842="sníž. přenesená",J842,0)</f>
        <v>0</v>
      </c>
      <c r="BI842" s="144">
        <f>IF(N842="nulová",J842,0)</f>
        <v>0</v>
      </c>
      <c r="BJ842" s="18" t="s">
        <v>81</v>
      </c>
      <c r="BK842" s="144">
        <f>ROUND(I842*H842,2)</f>
        <v>0</v>
      </c>
      <c r="BL842" s="18" t="s">
        <v>309</v>
      </c>
      <c r="BM842" s="143" t="s">
        <v>2548</v>
      </c>
    </row>
    <row r="843" spans="2:65" s="1" customFormat="1" ht="11.25">
      <c r="B843" s="33"/>
      <c r="D843" s="145" t="s">
        <v>189</v>
      </c>
      <c r="F843" s="146" t="s">
        <v>2544</v>
      </c>
      <c r="I843" s="147"/>
      <c r="L843" s="33"/>
      <c r="M843" s="148"/>
      <c r="T843" s="54"/>
      <c r="AT843" s="18" t="s">
        <v>189</v>
      </c>
      <c r="AU843" s="18" t="s">
        <v>83</v>
      </c>
    </row>
    <row r="844" spans="2:65" s="1" customFormat="1" ht="126.75">
      <c r="B844" s="33"/>
      <c r="D844" s="145" t="s">
        <v>477</v>
      </c>
      <c r="F844" s="181" t="s">
        <v>2549</v>
      </c>
      <c r="I844" s="147"/>
      <c r="L844" s="33"/>
      <c r="M844" s="148"/>
      <c r="T844" s="54"/>
      <c r="AT844" s="18" t="s">
        <v>477</v>
      </c>
      <c r="AU844" s="18" t="s">
        <v>83</v>
      </c>
    </row>
    <row r="845" spans="2:65" s="1" customFormat="1" ht="24.2" customHeight="1">
      <c r="B845" s="33"/>
      <c r="C845" s="132" t="s">
        <v>1592</v>
      </c>
      <c r="D845" s="132" t="s">
        <v>182</v>
      </c>
      <c r="E845" s="133" t="s">
        <v>2550</v>
      </c>
      <c r="F845" s="134" t="s">
        <v>2551</v>
      </c>
      <c r="G845" s="135" t="s">
        <v>257</v>
      </c>
      <c r="H845" s="136">
        <v>65.64</v>
      </c>
      <c r="I845" s="137"/>
      <c r="J845" s="138">
        <f>ROUND(I845*H845,2)</f>
        <v>0</v>
      </c>
      <c r="K845" s="134" t="s">
        <v>186</v>
      </c>
      <c r="L845" s="33"/>
      <c r="M845" s="139" t="s">
        <v>19</v>
      </c>
      <c r="N845" s="140" t="s">
        <v>44</v>
      </c>
      <c r="P845" s="141">
        <f>O845*H845</f>
        <v>0</v>
      </c>
      <c r="Q845" s="141">
        <v>1.2999999999999999E-4</v>
      </c>
      <c r="R845" s="141">
        <f>Q845*H845</f>
        <v>8.5331999999999995E-3</v>
      </c>
      <c r="S845" s="141">
        <v>0</v>
      </c>
      <c r="T845" s="142">
        <f>S845*H845</f>
        <v>0</v>
      </c>
      <c r="AR845" s="143" t="s">
        <v>309</v>
      </c>
      <c r="AT845" s="143" t="s">
        <v>182</v>
      </c>
      <c r="AU845" s="143" t="s">
        <v>83</v>
      </c>
      <c r="AY845" s="18" t="s">
        <v>180</v>
      </c>
      <c r="BE845" s="144">
        <f>IF(N845="základní",J845,0)</f>
        <v>0</v>
      </c>
      <c r="BF845" s="144">
        <f>IF(N845="snížená",J845,0)</f>
        <v>0</v>
      </c>
      <c r="BG845" s="144">
        <f>IF(N845="zákl. přenesená",J845,0)</f>
        <v>0</v>
      </c>
      <c r="BH845" s="144">
        <f>IF(N845="sníž. přenesená",J845,0)</f>
        <v>0</v>
      </c>
      <c r="BI845" s="144">
        <f>IF(N845="nulová",J845,0)</f>
        <v>0</v>
      </c>
      <c r="BJ845" s="18" t="s">
        <v>81</v>
      </c>
      <c r="BK845" s="144">
        <f>ROUND(I845*H845,2)</f>
        <v>0</v>
      </c>
      <c r="BL845" s="18" t="s">
        <v>309</v>
      </c>
      <c r="BM845" s="143" t="s">
        <v>2552</v>
      </c>
    </row>
    <row r="846" spans="2:65" s="1" customFormat="1" ht="29.25">
      <c r="B846" s="33"/>
      <c r="D846" s="145" t="s">
        <v>189</v>
      </c>
      <c r="F846" s="146" t="s">
        <v>2553</v>
      </c>
      <c r="I846" s="147"/>
      <c r="L846" s="33"/>
      <c r="M846" s="148"/>
      <c r="T846" s="54"/>
      <c r="AT846" s="18" t="s">
        <v>189</v>
      </c>
      <c r="AU846" s="18" t="s">
        <v>83</v>
      </c>
    </row>
    <row r="847" spans="2:65" s="1" customFormat="1" ht="11.25">
      <c r="B847" s="33"/>
      <c r="D847" s="149" t="s">
        <v>191</v>
      </c>
      <c r="F847" s="150" t="s">
        <v>2554</v>
      </c>
      <c r="I847" s="147"/>
      <c r="L847" s="33"/>
      <c r="M847" s="148"/>
      <c r="T847" s="54"/>
      <c r="AT847" s="18" t="s">
        <v>191</v>
      </c>
      <c r="AU847" s="18" t="s">
        <v>83</v>
      </c>
    </row>
    <row r="848" spans="2:65" s="1" customFormat="1" ht="19.5">
      <c r="B848" s="33"/>
      <c r="D848" s="145" t="s">
        <v>477</v>
      </c>
      <c r="F848" s="181" t="s">
        <v>2539</v>
      </c>
      <c r="I848" s="147"/>
      <c r="L848" s="33"/>
      <c r="M848" s="148"/>
      <c r="T848" s="54"/>
      <c r="AT848" s="18" t="s">
        <v>477</v>
      </c>
      <c r="AU848" s="18" t="s">
        <v>83</v>
      </c>
    </row>
    <row r="849" spans="2:65" s="12" customFormat="1" ht="11.25">
      <c r="B849" s="151"/>
      <c r="D849" s="145" t="s">
        <v>193</v>
      </c>
      <c r="E849" s="152" t="s">
        <v>19</v>
      </c>
      <c r="F849" s="153" t="s">
        <v>2540</v>
      </c>
      <c r="H849" s="152" t="s">
        <v>19</v>
      </c>
      <c r="I849" s="154"/>
      <c r="L849" s="151"/>
      <c r="M849" s="155"/>
      <c r="T849" s="156"/>
      <c r="AT849" s="152" t="s">
        <v>193</v>
      </c>
      <c r="AU849" s="152" t="s">
        <v>83</v>
      </c>
      <c r="AV849" s="12" t="s">
        <v>81</v>
      </c>
      <c r="AW849" s="12" t="s">
        <v>35</v>
      </c>
      <c r="AX849" s="12" t="s">
        <v>73</v>
      </c>
      <c r="AY849" s="152" t="s">
        <v>180</v>
      </c>
    </row>
    <row r="850" spans="2:65" s="13" customFormat="1" ht="11.25">
      <c r="B850" s="157"/>
      <c r="D850" s="145" t="s">
        <v>193</v>
      </c>
      <c r="E850" s="158" t="s">
        <v>19</v>
      </c>
      <c r="F850" s="159" t="s">
        <v>2555</v>
      </c>
      <c r="H850" s="160">
        <v>8.64</v>
      </c>
      <c r="I850" s="161"/>
      <c r="L850" s="157"/>
      <c r="M850" s="162"/>
      <c r="T850" s="163"/>
      <c r="AT850" s="158" t="s">
        <v>193</v>
      </c>
      <c r="AU850" s="158" t="s">
        <v>83</v>
      </c>
      <c r="AV850" s="13" t="s">
        <v>83</v>
      </c>
      <c r="AW850" s="13" t="s">
        <v>35</v>
      </c>
      <c r="AX850" s="13" t="s">
        <v>73</v>
      </c>
      <c r="AY850" s="158" t="s">
        <v>180</v>
      </c>
    </row>
    <row r="851" spans="2:65" s="13" customFormat="1" ht="11.25">
      <c r="B851" s="157"/>
      <c r="D851" s="145" t="s">
        <v>193</v>
      </c>
      <c r="E851" s="158" t="s">
        <v>19</v>
      </c>
      <c r="F851" s="159" t="s">
        <v>2556</v>
      </c>
      <c r="H851" s="160">
        <v>23.04</v>
      </c>
      <c r="I851" s="161"/>
      <c r="L851" s="157"/>
      <c r="M851" s="162"/>
      <c r="T851" s="163"/>
      <c r="AT851" s="158" t="s">
        <v>193</v>
      </c>
      <c r="AU851" s="158" t="s">
        <v>83</v>
      </c>
      <c r="AV851" s="13" t="s">
        <v>83</v>
      </c>
      <c r="AW851" s="13" t="s">
        <v>35</v>
      </c>
      <c r="AX851" s="13" t="s">
        <v>73</v>
      </c>
      <c r="AY851" s="158" t="s">
        <v>180</v>
      </c>
    </row>
    <row r="852" spans="2:65" s="13" customFormat="1" ht="11.25">
      <c r="B852" s="157"/>
      <c r="D852" s="145" t="s">
        <v>193</v>
      </c>
      <c r="E852" s="158" t="s">
        <v>19</v>
      </c>
      <c r="F852" s="159" t="s">
        <v>2557</v>
      </c>
      <c r="H852" s="160">
        <v>13.68</v>
      </c>
      <c r="I852" s="161"/>
      <c r="L852" s="157"/>
      <c r="M852" s="162"/>
      <c r="T852" s="163"/>
      <c r="AT852" s="158" t="s">
        <v>193</v>
      </c>
      <c r="AU852" s="158" t="s">
        <v>83</v>
      </c>
      <c r="AV852" s="13" t="s">
        <v>83</v>
      </c>
      <c r="AW852" s="13" t="s">
        <v>35</v>
      </c>
      <c r="AX852" s="13" t="s">
        <v>73</v>
      </c>
      <c r="AY852" s="158" t="s">
        <v>180</v>
      </c>
    </row>
    <row r="853" spans="2:65" s="13" customFormat="1" ht="11.25">
      <c r="B853" s="157"/>
      <c r="D853" s="145" t="s">
        <v>193</v>
      </c>
      <c r="E853" s="158" t="s">
        <v>19</v>
      </c>
      <c r="F853" s="159" t="s">
        <v>2558</v>
      </c>
      <c r="H853" s="160">
        <v>11.4</v>
      </c>
      <c r="I853" s="161"/>
      <c r="L853" s="157"/>
      <c r="M853" s="162"/>
      <c r="T853" s="163"/>
      <c r="AT853" s="158" t="s">
        <v>193</v>
      </c>
      <c r="AU853" s="158" t="s">
        <v>83</v>
      </c>
      <c r="AV853" s="13" t="s">
        <v>83</v>
      </c>
      <c r="AW853" s="13" t="s">
        <v>35</v>
      </c>
      <c r="AX853" s="13" t="s">
        <v>73</v>
      </c>
      <c r="AY853" s="158" t="s">
        <v>180</v>
      </c>
    </row>
    <row r="854" spans="2:65" s="13" customFormat="1" ht="11.25">
      <c r="B854" s="157"/>
      <c r="D854" s="145" t="s">
        <v>193</v>
      </c>
      <c r="E854" s="158" t="s">
        <v>19</v>
      </c>
      <c r="F854" s="159" t="s">
        <v>2559</v>
      </c>
      <c r="H854" s="160">
        <v>5.76</v>
      </c>
      <c r="I854" s="161"/>
      <c r="L854" s="157"/>
      <c r="M854" s="162"/>
      <c r="T854" s="163"/>
      <c r="AT854" s="158" t="s">
        <v>193</v>
      </c>
      <c r="AU854" s="158" t="s">
        <v>83</v>
      </c>
      <c r="AV854" s="13" t="s">
        <v>83</v>
      </c>
      <c r="AW854" s="13" t="s">
        <v>35</v>
      </c>
      <c r="AX854" s="13" t="s">
        <v>73</v>
      </c>
      <c r="AY854" s="158" t="s">
        <v>180</v>
      </c>
    </row>
    <row r="855" spans="2:65" s="13" customFormat="1" ht="11.25">
      <c r="B855" s="157"/>
      <c r="D855" s="145" t="s">
        <v>193</v>
      </c>
      <c r="E855" s="158" t="s">
        <v>19</v>
      </c>
      <c r="F855" s="159" t="s">
        <v>2560</v>
      </c>
      <c r="H855" s="160">
        <v>3.12</v>
      </c>
      <c r="I855" s="161"/>
      <c r="L855" s="157"/>
      <c r="M855" s="162"/>
      <c r="T855" s="163"/>
      <c r="AT855" s="158" t="s">
        <v>193</v>
      </c>
      <c r="AU855" s="158" t="s">
        <v>83</v>
      </c>
      <c r="AV855" s="13" t="s">
        <v>83</v>
      </c>
      <c r="AW855" s="13" t="s">
        <v>35</v>
      </c>
      <c r="AX855" s="13" t="s">
        <v>73</v>
      </c>
      <c r="AY855" s="158" t="s">
        <v>180</v>
      </c>
    </row>
    <row r="856" spans="2:65" s="14" customFormat="1" ht="11.25">
      <c r="B856" s="164"/>
      <c r="D856" s="145" t="s">
        <v>193</v>
      </c>
      <c r="E856" s="165" t="s">
        <v>19</v>
      </c>
      <c r="F856" s="166" t="s">
        <v>264</v>
      </c>
      <c r="H856" s="167">
        <v>65.64</v>
      </c>
      <c r="I856" s="168"/>
      <c r="L856" s="164"/>
      <c r="M856" s="169"/>
      <c r="T856" s="170"/>
      <c r="AT856" s="165" t="s">
        <v>193</v>
      </c>
      <c r="AU856" s="165" t="s">
        <v>83</v>
      </c>
      <c r="AV856" s="14" t="s">
        <v>187</v>
      </c>
      <c r="AW856" s="14" t="s">
        <v>35</v>
      </c>
      <c r="AX856" s="14" t="s">
        <v>81</v>
      </c>
      <c r="AY856" s="165" t="s">
        <v>180</v>
      </c>
    </row>
    <row r="857" spans="2:65" s="1" customFormat="1" ht="24.2" customHeight="1">
      <c r="B857" s="33"/>
      <c r="C857" s="171" t="s">
        <v>1594</v>
      </c>
      <c r="D857" s="171" t="s">
        <v>353</v>
      </c>
      <c r="E857" s="172" t="s">
        <v>2561</v>
      </c>
      <c r="F857" s="173" t="s">
        <v>2544</v>
      </c>
      <c r="G857" s="174" t="s">
        <v>257</v>
      </c>
      <c r="H857" s="175">
        <v>8.64</v>
      </c>
      <c r="I857" s="176"/>
      <c r="J857" s="177">
        <f>ROUND(I857*H857,2)</f>
        <v>0</v>
      </c>
      <c r="K857" s="173" t="s">
        <v>186</v>
      </c>
      <c r="L857" s="178"/>
      <c r="M857" s="179" t="s">
        <v>19</v>
      </c>
      <c r="N857" s="180" t="s">
        <v>44</v>
      </c>
      <c r="P857" s="141">
        <f>O857*H857</f>
        <v>0</v>
      </c>
      <c r="Q857" s="141">
        <v>2.741E-2</v>
      </c>
      <c r="R857" s="141">
        <f>Q857*H857</f>
        <v>0.23682240000000002</v>
      </c>
      <c r="S857" s="141">
        <v>0</v>
      </c>
      <c r="T857" s="142">
        <f>S857*H857</f>
        <v>0</v>
      </c>
      <c r="AR857" s="143" t="s">
        <v>466</v>
      </c>
      <c r="AT857" s="143" t="s">
        <v>353</v>
      </c>
      <c r="AU857" s="143" t="s">
        <v>83</v>
      </c>
      <c r="AY857" s="18" t="s">
        <v>180</v>
      </c>
      <c r="BE857" s="144">
        <f>IF(N857="základní",J857,0)</f>
        <v>0</v>
      </c>
      <c r="BF857" s="144">
        <f>IF(N857="snížená",J857,0)</f>
        <v>0</v>
      </c>
      <c r="BG857" s="144">
        <f>IF(N857="zákl. přenesená",J857,0)</f>
        <v>0</v>
      </c>
      <c r="BH857" s="144">
        <f>IF(N857="sníž. přenesená",J857,0)</f>
        <v>0</v>
      </c>
      <c r="BI857" s="144">
        <f>IF(N857="nulová",J857,0)</f>
        <v>0</v>
      </c>
      <c r="BJ857" s="18" t="s">
        <v>81</v>
      </c>
      <c r="BK857" s="144">
        <f>ROUND(I857*H857,2)</f>
        <v>0</v>
      </c>
      <c r="BL857" s="18" t="s">
        <v>309</v>
      </c>
      <c r="BM857" s="143" t="s">
        <v>2562</v>
      </c>
    </row>
    <row r="858" spans="2:65" s="1" customFormat="1" ht="11.25">
      <c r="B858" s="33"/>
      <c r="D858" s="145" t="s">
        <v>189</v>
      </c>
      <c r="F858" s="146" t="s">
        <v>2544</v>
      </c>
      <c r="I858" s="147"/>
      <c r="L858" s="33"/>
      <c r="M858" s="148"/>
      <c r="T858" s="54"/>
      <c r="AT858" s="18" t="s">
        <v>189</v>
      </c>
      <c r="AU858" s="18" t="s">
        <v>83</v>
      </c>
    </row>
    <row r="859" spans="2:65" s="1" customFormat="1" ht="117">
      <c r="B859" s="33"/>
      <c r="D859" s="145" t="s">
        <v>477</v>
      </c>
      <c r="F859" s="181" t="s">
        <v>2563</v>
      </c>
      <c r="I859" s="147"/>
      <c r="L859" s="33"/>
      <c r="M859" s="148"/>
      <c r="T859" s="54"/>
      <c r="AT859" s="18" t="s">
        <v>477</v>
      </c>
      <c r="AU859" s="18" t="s">
        <v>83</v>
      </c>
    </row>
    <row r="860" spans="2:65" s="1" customFormat="1" ht="24.2" customHeight="1">
      <c r="B860" s="33"/>
      <c r="C860" s="171" t="s">
        <v>1599</v>
      </c>
      <c r="D860" s="171" t="s">
        <v>353</v>
      </c>
      <c r="E860" s="172" t="s">
        <v>2564</v>
      </c>
      <c r="F860" s="173" t="s">
        <v>2544</v>
      </c>
      <c r="G860" s="174" t="s">
        <v>257</v>
      </c>
      <c r="H860" s="175">
        <v>23.04</v>
      </c>
      <c r="I860" s="176"/>
      <c r="J860" s="177">
        <f>ROUND(I860*H860,2)</f>
        <v>0</v>
      </c>
      <c r="K860" s="173" t="s">
        <v>186</v>
      </c>
      <c r="L860" s="178"/>
      <c r="M860" s="179" t="s">
        <v>19</v>
      </c>
      <c r="N860" s="180" t="s">
        <v>44</v>
      </c>
      <c r="P860" s="141">
        <f>O860*H860</f>
        <v>0</v>
      </c>
      <c r="Q860" s="141">
        <v>2.741E-2</v>
      </c>
      <c r="R860" s="141">
        <f>Q860*H860</f>
        <v>0.63152639999999993</v>
      </c>
      <c r="S860" s="141">
        <v>0</v>
      </c>
      <c r="T860" s="142">
        <f>S860*H860</f>
        <v>0</v>
      </c>
      <c r="AR860" s="143" t="s">
        <v>466</v>
      </c>
      <c r="AT860" s="143" t="s">
        <v>353</v>
      </c>
      <c r="AU860" s="143" t="s">
        <v>83</v>
      </c>
      <c r="AY860" s="18" t="s">
        <v>180</v>
      </c>
      <c r="BE860" s="144">
        <f>IF(N860="základní",J860,0)</f>
        <v>0</v>
      </c>
      <c r="BF860" s="144">
        <f>IF(N860="snížená",J860,0)</f>
        <v>0</v>
      </c>
      <c r="BG860" s="144">
        <f>IF(N860="zákl. přenesená",J860,0)</f>
        <v>0</v>
      </c>
      <c r="BH860" s="144">
        <f>IF(N860="sníž. přenesená",J860,0)</f>
        <v>0</v>
      </c>
      <c r="BI860" s="144">
        <f>IF(N860="nulová",J860,0)</f>
        <v>0</v>
      </c>
      <c r="BJ860" s="18" t="s">
        <v>81</v>
      </c>
      <c r="BK860" s="144">
        <f>ROUND(I860*H860,2)</f>
        <v>0</v>
      </c>
      <c r="BL860" s="18" t="s">
        <v>309</v>
      </c>
      <c r="BM860" s="143" t="s">
        <v>2565</v>
      </c>
    </row>
    <row r="861" spans="2:65" s="1" customFormat="1" ht="11.25">
      <c r="B861" s="33"/>
      <c r="D861" s="145" t="s">
        <v>189</v>
      </c>
      <c r="F861" s="146" t="s">
        <v>2544</v>
      </c>
      <c r="I861" s="147"/>
      <c r="L861" s="33"/>
      <c r="M861" s="148"/>
      <c r="T861" s="54"/>
      <c r="AT861" s="18" t="s">
        <v>189</v>
      </c>
      <c r="AU861" s="18" t="s">
        <v>83</v>
      </c>
    </row>
    <row r="862" spans="2:65" s="1" customFormat="1" ht="117">
      <c r="B862" s="33"/>
      <c r="D862" s="145" t="s">
        <v>477</v>
      </c>
      <c r="F862" s="181" t="s">
        <v>2566</v>
      </c>
      <c r="I862" s="147"/>
      <c r="L862" s="33"/>
      <c r="M862" s="148"/>
      <c r="T862" s="54"/>
      <c r="AT862" s="18" t="s">
        <v>477</v>
      </c>
      <c r="AU862" s="18" t="s">
        <v>83</v>
      </c>
    </row>
    <row r="863" spans="2:65" s="1" customFormat="1" ht="24.2" customHeight="1">
      <c r="B863" s="33"/>
      <c r="C863" s="171" t="s">
        <v>1601</v>
      </c>
      <c r="D863" s="171" t="s">
        <v>353</v>
      </c>
      <c r="E863" s="172" t="s">
        <v>2567</v>
      </c>
      <c r="F863" s="173" t="s">
        <v>2544</v>
      </c>
      <c r="G863" s="174" t="s">
        <v>257</v>
      </c>
      <c r="H863" s="175">
        <v>13.68</v>
      </c>
      <c r="I863" s="176"/>
      <c r="J863" s="177">
        <f>ROUND(I863*H863,2)</f>
        <v>0</v>
      </c>
      <c r="K863" s="173" t="s">
        <v>186</v>
      </c>
      <c r="L863" s="178"/>
      <c r="M863" s="179" t="s">
        <v>19</v>
      </c>
      <c r="N863" s="180" t="s">
        <v>44</v>
      </c>
      <c r="P863" s="141">
        <f>O863*H863</f>
        <v>0</v>
      </c>
      <c r="Q863" s="141">
        <v>2.741E-2</v>
      </c>
      <c r="R863" s="141">
        <f>Q863*H863</f>
        <v>0.37496879999999999</v>
      </c>
      <c r="S863" s="141">
        <v>0</v>
      </c>
      <c r="T863" s="142">
        <f>S863*H863</f>
        <v>0</v>
      </c>
      <c r="AR863" s="143" t="s">
        <v>466</v>
      </c>
      <c r="AT863" s="143" t="s">
        <v>353</v>
      </c>
      <c r="AU863" s="143" t="s">
        <v>83</v>
      </c>
      <c r="AY863" s="18" t="s">
        <v>180</v>
      </c>
      <c r="BE863" s="144">
        <f>IF(N863="základní",J863,0)</f>
        <v>0</v>
      </c>
      <c r="BF863" s="144">
        <f>IF(N863="snížená",J863,0)</f>
        <v>0</v>
      </c>
      <c r="BG863" s="144">
        <f>IF(N863="zákl. přenesená",J863,0)</f>
        <v>0</v>
      </c>
      <c r="BH863" s="144">
        <f>IF(N863="sníž. přenesená",J863,0)</f>
        <v>0</v>
      </c>
      <c r="BI863" s="144">
        <f>IF(N863="nulová",J863,0)</f>
        <v>0</v>
      </c>
      <c r="BJ863" s="18" t="s">
        <v>81</v>
      </c>
      <c r="BK863" s="144">
        <f>ROUND(I863*H863,2)</f>
        <v>0</v>
      </c>
      <c r="BL863" s="18" t="s">
        <v>309</v>
      </c>
      <c r="BM863" s="143" t="s">
        <v>2568</v>
      </c>
    </row>
    <row r="864" spans="2:65" s="1" customFormat="1" ht="11.25">
      <c r="B864" s="33"/>
      <c r="D864" s="145" t="s">
        <v>189</v>
      </c>
      <c r="F864" s="146" t="s">
        <v>2544</v>
      </c>
      <c r="I864" s="147"/>
      <c r="L864" s="33"/>
      <c r="M864" s="148"/>
      <c r="T864" s="54"/>
      <c r="AT864" s="18" t="s">
        <v>189</v>
      </c>
      <c r="AU864" s="18" t="s">
        <v>83</v>
      </c>
    </row>
    <row r="865" spans="2:65" s="1" customFormat="1" ht="117">
      <c r="B865" s="33"/>
      <c r="D865" s="145" t="s">
        <v>477</v>
      </c>
      <c r="F865" s="181" t="s">
        <v>2569</v>
      </c>
      <c r="I865" s="147"/>
      <c r="L865" s="33"/>
      <c r="M865" s="148"/>
      <c r="T865" s="54"/>
      <c r="AT865" s="18" t="s">
        <v>477</v>
      </c>
      <c r="AU865" s="18" t="s">
        <v>83</v>
      </c>
    </row>
    <row r="866" spans="2:65" s="1" customFormat="1" ht="24.2" customHeight="1">
      <c r="B866" s="33"/>
      <c r="C866" s="171" t="s">
        <v>1603</v>
      </c>
      <c r="D866" s="171" t="s">
        <v>353</v>
      </c>
      <c r="E866" s="172" t="s">
        <v>2570</v>
      </c>
      <c r="F866" s="173" t="s">
        <v>2544</v>
      </c>
      <c r="G866" s="174" t="s">
        <v>257</v>
      </c>
      <c r="H866" s="175">
        <v>11.4</v>
      </c>
      <c r="I866" s="176"/>
      <c r="J866" s="177">
        <f>ROUND(I866*H866,2)</f>
        <v>0</v>
      </c>
      <c r="K866" s="173" t="s">
        <v>186</v>
      </c>
      <c r="L866" s="178"/>
      <c r="M866" s="179" t="s">
        <v>19</v>
      </c>
      <c r="N866" s="180" t="s">
        <v>44</v>
      </c>
      <c r="P866" s="141">
        <f>O866*H866</f>
        <v>0</v>
      </c>
      <c r="Q866" s="141">
        <v>2.741E-2</v>
      </c>
      <c r="R866" s="141">
        <f>Q866*H866</f>
        <v>0.31247400000000003</v>
      </c>
      <c r="S866" s="141">
        <v>0</v>
      </c>
      <c r="T866" s="142">
        <f>S866*H866</f>
        <v>0</v>
      </c>
      <c r="AR866" s="143" t="s">
        <v>466</v>
      </c>
      <c r="AT866" s="143" t="s">
        <v>353</v>
      </c>
      <c r="AU866" s="143" t="s">
        <v>83</v>
      </c>
      <c r="AY866" s="18" t="s">
        <v>180</v>
      </c>
      <c r="BE866" s="144">
        <f>IF(N866="základní",J866,0)</f>
        <v>0</v>
      </c>
      <c r="BF866" s="144">
        <f>IF(N866="snížená",J866,0)</f>
        <v>0</v>
      </c>
      <c r="BG866" s="144">
        <f>IF(N866="zákl. přenesená",J866,0)</f>
        <v>0</v>
      </c>
      <c r="BH866" s="144">
        <f>IF(N866="sníž. přenesená",J866,0)</f>
        <v>0</v>
      </c>
      <c r="BI866" s="144">
        <f>IF(N866="nulová",J866,0)</f>
        <v>0</v>
      </c>
      <c r="BJ866" s="18" t="s">
        <v>81</v>
      </c>
      <c r="BK866" s="144">
        <f>ROUND(I866*H866,2)</f>
        <v>0</v>
      </c>
      <c r="BL866" s="18" t="s">
        <v>309</v>
      </c>
      <c r="BM866" s="143" t="s">
        <v>2571</v>
      </c>
    </row>
    <row r="867" spans="2:65" s="1" customFormat="1" ht="11.25">
      <c r="B867" s="33"/>
      <c r="D867" s="145" t="s">
        <v>189</v>
      </c>
      <c r="F867" s="146" t="s">
        <v>2544</v>
      </c>
      <c r="I867" s="147"/>
      <c r="L867" s="33"/>
      <c r="M867" s="148"/>
      <c r="T867" s="54"/>
      <c r="AT867" s="18" t="s">
        <v>189</v>
      </c>
      <c r="AU867" s="18" t="s">
        <v>83</v>
      </c>
    </row>
    <row r="868" spans="2:65" s="1" customFormat="1" ht="117">
      <c r="B868" s="33"/>
      <c r="D868" s="145" t="s">
        <v>477</v>
      </c>
      <c r="F868" s="181" t="s">
        <v>2572</v>
      </c>
      <c r="I868" s="147"/>
      <c r="L868" s="33"/>
      <c r="M868" s="148"/>
      <c r="T868" s="54"/>
      <c r="AT868" s="18" t="s">
        <v>477</v>
      </c>
      <c r="AU868" s="18" t="s">
        <v>83</v>
      </c>
    </row>
    <row r="869" spans="2:65" s="1" customFormat="1" ht="24.2" customHeight="1">
      <c r="B869" s="33"/>
      <c r="C869" s="171" t="s">
        <v>1605</v>
      </c>
      <c r="D869" s="171" t="s">
        <v>353</v>
      </c>
      <c r="E869" s="172" t="s">
        <v>2573</v>
      </c>
      <c r="F869" s="173" t="s">
        <v>2544</v>
      </c>
      <c r="G869" s="174" t="s">
        <v>257</v>
      </c>
      <c r="H869" s="175">
        <v>5.76</v>
      </c>
      <c r="I869" s="176"/>
      <c r="J869" s="177">
        <f>ROUND(I869*H869,2)</f>
        <v>0</v>
      </c>
      <c r="K869" s="173" t="s">
        <v>186</v>
      </c>
      <c r="L869" s="178"/>
      <c r="M869" s="179" t="s">
        <v>19</v>
      </c>
      <c r="N869" s="180" t="s">
        <v>44</v>
      </c>
      <c r="P869" s="141">
        <f>O869*H869</f>
        <v>0</v>
      </c>
      <c r="Q869" s="141">
        <v>2.741E-2</v>
      </c>
      <c r="R869" s="141">
        <f>Q869*H869</f>
        <v>0.15788159999999998</v>
      </c>
      <c r="S869" s="141">
        <v>0</v>
      </c>
      <c r="T869" s="142">
        <f>S869*H869</f>
        <v>0</v>
      </c>
      <c r="AR869" s="143" t="s">
        <v>466</v>
      </c>
      <c r="AT869" s="143" t="s">
        <v>353</v>
      </c>
      <c r="AU869" s="143" t="s">
        <v>83</v>
      </c>
      <c r="AY869" s="18" t="s">
        <v>180</v>
      </c>
      <c r="BE869" s="144">
        <f>IF(N869="základní",J869,0)</f>
        <v>0</v>
      </c>
      <c r="BF869" s="144">
        <f>IF(N869="snížená",J869,0)</f>
        <v>0</v>
      </c>
      <c r="BG869" s="144">
        <f>IF(N869="zákl. přenesená",J869,0)</f>
        <v>0</v>
      </c>
      <c r="BH869" s="144">
        <f>IF(N869="sníž. přenesená",J869,0)</f>
        <v>0</v>
      </c>
      <c r="BI869" s="144">
        <f>IF(N869="nulová",J869,0)</f>
        <v>0</v>
      </c>
      <c r="BJ869" s="18" t="s">
        <v>81</v>
      </c>
      <c r="BK869" s="144">
        <f>ROUND(I869*H869,2)</f>
        <v>0</v>
      </c>
      <c r="BL869" s="18" t="s">
        <v>309</v>
      </c>
      <c r="BM869" s="143" t="s">
        <v>2574</v>
      </c>
    </row>
    <row r="870" spans="2:65" s="1" customFormat="1" ht="11.25">
      <c r="B870" s="33"/>
      <c r="D870" s="145" t="s">
        <v>189</v>
      </c>
      <c r="F870" s="146" t="s">
        <v>2544</v>
      </c>
      <c r="I870" s="147"/>
      <c r="L870" s="33"/>
      <c r="M870" s="148"/>
      <c r="T870" s="54"/>
      <c r="AT870" s="18" t="s">
        <v>189</v>
      </c>
      <c r="AU870" s="18" t="s">
        <v>83</v>
      </c>
    </row>
    <row r="871" spans="2:65" s="1" customFormat="1" ht="117">
      <c r="B871" s="33"/>
      <c r="D871" s="145" t="s">
        <v>477</v>
      </c>
      <c r="F871" s="181" t="s">
        <v>2575</v>
      </c>
      <c r="I871" s="147"/>
      <c r="L871" s="33"/>
      <c r="M871" s="148"/>
      <c r="T871" s="54"/>
      <c r="AT871" s="18" t="s">
        <v>477</v>
      </c>
      <c r="AU871" s="18" t="s">
        <v>83</v>
      </c>
    </row>
    <row r="872" spans="2:65" s="1" customFormat="1" ht="24.2" customHeight="1">
      <c r="B872" s="33"/>
      <c r="C872" s="171" t="s">
        <v>1607</v>
      </c>
      <c r="D872" s="171" t="s">
        <v>353</v>
      </c>
      <c r="E872" s="172" t="s">
        <v>2576</v>
      </c>
      <c r="F872" s="173" t="s">
        <v>2577</v>
      </c>
      <c r="G872" s="174" t="s">
        <v>257</v>
      </c>
      <c r="H872" s="175">
        <v>3.12</v>
      </c>
      <c r="I872" s="176"/>
      <c r="J872" s="177">
        <f>ROUND(I872*H872,2)</f>
        <v>0</v>
      </c>
      <c r="K872" s="173" t="s">
        <v>186</v>
      </c>
      <c r="L872" s="178"/>
      <c r="M872" s="179" t="s">
        <v>19</v>
      </c>
      <c r="N872" s="180" t="s">
        <v>44</v>
      </c>
      <c r="P872" s="141">
        <f>O872*H872</f>
        <v>0</v>
      </c>
      <c r="Q872" s="141">
        <v>2.7799999999999998E-2</v>
      </c>
      <c r="R872" s="141">
        <f>Q872*H872</f>
        <v>8.6735999999999994E-2</v>
      </c>
      <c r="S872" s="141">
        <v>0</v>
      </c>
      <c r="T872" s="142">
        <f>S872*H872</f>
        <v>0</v>
      </c>
      <c r="AR872" s="143" t="s">
        <v>466</v>
      </c>
      <c r="AT872" s="143" t="s">
        <v>353</v>
      </c>
      <c r="AU872" s="143" t="s">
        <v>83</v>
      </c>
      <c r="AY872" s="18" t="s">
        <v>180</v>
      </c>
      <c r="BE872" s="144">
        <f>IF(N872="základní",J872,0)</f>
        <v>0</v>
      </c>
      <c r="BF872" s="144">
        <f>IF(N872="snížená",J872,0)</f>
        <v>0</v>
      </c>
      <c r="BG872" s="144">
        <f>IF(N872="zákl. přenesená",J872,0)</f>
        <v>0</v>
      </c>
      <c r="BH872" s="144">
        <f>IF(N872="sníž. přenesená",J872,0)</f>
        <v>0</v>
      </c>
      <c r="BI872" s="144">
        <f>IF(N872="nulová",J872,0)</f>
        <v>0</v>
      </c>
      <c r="BJ872" s="18" t="s">
        <v>81</v>
      </c>
      <c r="BK872" s="144">
        <f>ROUND(I872*H872,2)</f>
        <v>0</v>
      </c>
      <c r="BL872" s="18" t="s">
        <v>309</v>
      </c>
      <c r="BM872" s="143" t="s">
        <v>2578</v>
      </c>
    </row>
    <row r="873" spans="2:65" s="1" customFormat="1" ht="11.25">
      <c r="B873" s="33"/>
      <c r="D873" s="145" t="s">
        <v>189</v>
      </c>
      <c r="F873" s="146" t="s">
        <v>2577</v>
      </c>
      <c r="I873" s="147"/>
      <c r="L873" s="33"/>
      <c r="M873" s="148"/>
      <c r="T873" s="54"/>
      <c r="AT873" s="18" t="s">
        <v>189</v>
      </c>
      <c r="AU873" s="18" t="s">
        <v>83</v>
      </c>
    </row>
    <row r="874" spans="2:65" s="1" customFormat="1" ht="107.25">
      <c r="B874" s="33"/>
      <c r="D874" s="145" t="s">
        <v>477</v>
      </c>
      <c r="F874" s="181" t="s">
        <v>2579</v>
      </c>
      <c r="I874" s="147"/>
      <c r="L874" s="33"/>
      <c r="M874" s="148"/>
      <c r="T874" s="54"/>
      <c r="AT874" s="18" t="s">
        <v>477</v>
      </c>
      <c r="AU874" s="18" t="s">
        <v>83</v>
      </c>
    </row>
    <row r="875" spans="2:65" s="1" customFormat="1" ht="24.2" customHeight="1">
      <c r="B875" s="33"/>
      <c r="C875" s="132" t="s">
        <v>1609</v>
      </c>
      <c r="D875" s="132" t="s">
        <v>182</v>
      </c>
      <c r="E875" s="133" t="s">
        <v>2580</v>
      </c>
      <c r="F875" s="134" t="s">
        <v>2581</v>
      </c>
      <c r="G875" s="135" t="s">
        <v>257</v>
      </c>
      <c r="H875" s="136">
        <v>32.58</v>
      </c>
      <c r="I875" s="137"/>
      <c r="J875" s="138">
        <f>ROUND(I875*H875,2)</f>
        <v>0</v>
      </c>
      <c r="K875" s="134" t="s">
        <v>186</v>
      </c>
      <c r="L875" s="33"/>
      <c r="M875" s="139" t="s">
        <v>19</v>
      </c>
      <c r="N875" s="140" t="s">
        <v>44</v>
      </c>
      <c r="P875" s="141">
        <f>O875*H875</f>
        <v>0</v>
      </c>
      <c r="Q875" s="141">
        <v>2.3000000000000001E-4</v>
      </c>
      <c r="R875" s="141">
        <f>Q875*H875</f>
        <v>7.4933999999999999E-3</v>
      </c>
      <c r="S875" s="141">
        <v>0</v>
      </c>
      <c r="T875" s="142">
        <f>S875*H875</f>
        <v>0</v>
      </c>
      <c r="AR875" s="143" t="s">
        <v>309</v>
      </c>
      <c r="AT875" s="143" t="s">
        <v>182</v>
      </c>
      <c r="AU875" s="143" t="s">
        <v>83</v>
      </c>
      <c r="AY875" s="18" t="s">
        <v>180</v>
      </c>
      <c r="BE875" s="144">
        <f>IF(N875="základní",J875,0)</f>
        <v>0</v>
      </c>
      <c r="BF875" s="144">
        <f>IF(N875="snížená",J875,0)</f>
        <v>0</v>
      </c>
      <c r="BG875" s="144">
        <f>IF(N875="zákl. přenesená",J875,0)</f>
        <v>0</v>
      </c>
      <c r="BH875" s="144">
        <f>IF(N875="sníž. přenesená",J875,0)</f>
        <v>0</v>
      </c>
      <c r="BI875" s="144">
        <f>IF(N875="nulová",J875,0)</f>
        <v>0</v>
      </c>
      <c r="BJ875" s="18" t="s">
        <v>81</v>
      </c>
      <c r="BK875" s="144">
        <f>ROUND(I875*H875,2)</f>
        <v>0</v>
      </c>
      <c r="BL875" s="18" t="s">
        <v>309</v>
      </c>
      <c r="BM875" s="143" t="s">
        <v>2582</v>
      </c>
    </row>
    <row r="876" spans="2:65" s="1" customFormat="1" ht="29.25">
      <c r="B876" s="33"/>
      <c r="D876" s="145" t="s">
        <v>189</v>
      </c>
      <c r="F876" s="146" t="s">
        <v>2583</v>
      </c>
      <c r="I876" s="147"/>
      <c r="L876" s="33"/>
      <c r="M876" s="148"/>
      <c r="T876" s="54"/>
      <c r="AT876" s="18" t="s">
        <v>189</v>
      </c>
      <c r="AU876" s="18" t="s">
        <v>83</v>
      </c>
    </row>
    <row r="877" spans="2:65" s="1" customFormat="1" ht="11.25">
      <c r="B877" s="33"/>
      <c r="D877" s="149" t="s">
        <v>191</v>
      </c>
      <c r="F877" s="150" t="s">
        <v>2584</v>
      </c>
      <c r="I877" s="147"/>
      <c r="L877" s="33"/>
      <c r="M877" s="148"/>
      <c r="T877" s="54"/>
      <c r="AT877" s="18" t="s">
        <v>191</v>
      </c>
      <c r="AU877" s="18" t="s">
        <v>83</v>
      </c>
    </row>
    <row r="878" spans="2:65" s="1" customFormat="1" ht="19.5">
      <c r="B878" s="33"/>
      <c r="D878" s="145" t="s">
        <v>477</v>
      </c>
      <c r="F878" s="181" t="s">
        <v>2539</v>
      </c>
      <c r="I878" s="147"/>
      <c r="L878" s="33"/>
      <c r="M878" s="148"/>
      <c r="T878" s="54"/>
      <c r="AT878" s="18" t="s">
        <v>477</v>
      </c>
      <c r="AU878" s="18" t="s">
        <v>83</v>
      </c>
    </row>
    <row r="879" spans="2:65" s="12" customFormat="1" ht="11.25">
      <c r="B879" s="151"/>
      <c r="D879" s="145" t="s">
        <v>193</v>
      </c>
      <c r="E879" s="152" t="s">
        <v>19</v>
      </c>
      <c r="F879" s="153" t="s">
        <v>2540</v>
      </c>
      <c r="H879" s="152" t="s">
        <v>19</v>
      </c>
      <c r="I879" s="154"/>
      <c r="L879" s="151"/>
      <c r="M879" s="155"/>
      <c r="T879" s="156"/>
      <c r="AT879" s="152" t="s">
        <v>193</v>
      </c>
      <c r="AU879" s="152" t="s">
        <v>83</v>
      </c>
      <c r="AV879" s="12" t="s">
        <v>81</v>
      </c>
      <c r="AW879" s="12" t="s">
        <v>35</v>
      </c>
      <c r="AX879" s="12" t="s">
        <v>73</v>
      </c>
      <c r="AY879" s="152" t="s">
        <v>180</v>
      </c>
    </row>
    <row r="880" spans="2:65" s="13" customFormat="1" ht="11.25">
      <c r="B880" s="157"/>
      <c r="D880" s="145" t="s">
        <v>193</v>
      </c>
      <c r="E880" s="158" t="s">
        <v>19</v>
      </c>
      <c r="F880" s="159" t="s">
        <v>2585</v>
      </c>
      <c r="H880" s="160">
        <v>8.64</v>
      </c>
      <c r="I880" s="161"/>
      <c r="L880" s="157"/>
      <c r="M880" s="162"/>
      <c r="T880" s="163"/>
      <c r="AT880" s="158" t="s">
        <v>193</v>
      </c>
      <c r="AU880" s="158" t="s">
        <v>83</v>
      </c>
      <c r="AV880" s="13" t="s">
        <v>83</v>
      </c>
      <c r="AW880" s="13" t="s">
        <v>35</v>
      </c>
      <c r="AX880" s="13" t="s">
        <v>73</v>
      </c>
      <c r="AY880" s="158" t="s">
        <v>180</v>
      </c>
    </row>
    <row r="881" spans="2:65" s="13" customFormat="1" ht="11.25">
      <c r="B881" s="157"/>
      <c r="D881" s="145" t="s">
        <v>193</v>
      </c>
      <c r="E881" s="158" t="s">
        <v>19</v>
      </c>
      <c r="F881" s="159" t="s">
        <v>2586</v>
      </c>
      <c r="H881" s="160">
        <v>8.64</v>
      </c>
      <c r="I881" s="161"/>
      <c r="L881" s="157"/>
      <c r="M881" s="162"/>
      <c r="T881" s="163"/>
      <c r="AT881" s="158" t="s">
        <v>193</v>
      </c>
      <c r="AU881" s="158" t="s">
        <v>83</v>
      </c>
      <c r="AV881" s="13" t="s">
        <v>83</v>
      </c>
      <c r="AW881" s="13" t="s">
        <v>35</v>
      </c>
      <c r="AX881" s="13" t="s">
        <v>73</v>
      </c>
      <c r="AY881" s="158" t="s">
        <v>180</v>
      </c>
    </row>
    <row r="882" spans="2:65" s="13" customFormat="1" ht="11.25">
      <c r="B882" s="157"/>
      <c r="D882" s="145" t="s">
        <v>193</v>
      </c>
      <c r="E882" s="158" t="s">
        <v>19</v>
      </c>
      <c r="F882" s="159" t="s">
        <v>2587</v>
      </c>
      <c r="H882" s="160">
        <v>15.3</v>
      </c>
      <c r="I882" s="161"/>
      <c r="L882" s="157"/>
      <c r="M882" s="162"/>
      <c r="T882" s="163"/>
      <c r="AT882" s="158" t="s">
        <v>193</v>
      </c>
      <c r="AU882" s="158" t="s">
        <v>83</v>
      </c>
      <c r="AV882" s="13" t="s">
        <v>83</v>
      </c>
      <c r="AW882" s="13" t="s">
        <v>35</v>
      </c>
      <c r="AX882" s="13" t="s">
        <v>73</v>
      </c>
      <c r="AY882" s="158" t="s">
        <v>180</v>
      </c>
    </row>
    <row r="883" spans="2:65" s="14" customFormat="1" ht="11.25">
      <c r="B883" s="164"/>
      <c r="D883" s="145" t="s">
        <v>193</v>
      </c>
      <c r="E883" s="165" t="s">
        <v>19</v>
      </c>
      <c r="F883" s="166" t="s">
        <v>264</v>
      </c>
      <c r="H883" s="167">
        <v>32.58</v>
      </c>
      <c r="I883" s="168"/>
      <c r="L883" s="164"/>
      <c r="M883" s="169"/>
      <c r="T883" s="170"/>
      <c r="AT883" s="165" t="s">
        <v>193</v>
      </c>
      <c r="AU883" s="165" t="s">
        <v>83</v>
      </c>
      <c r="AV883" s="14" t="s">
        <v>187</v>
      </c>
      <c r="AW883" s="14" t="s">
        <v>35</v>
      </c>
      <c r="AX883" s="14" t="s">
        <v>81</v>
      </c>
      <c r="AY883" s="165" t="s">
        <v>180</v>
      </c>
    </row>
    <row r="884" spans="2:65" s="1" customFormat="1" ht="24.2" customHeight="1">
      <c r="B884" s="33"/>
      <c r="C884" s="171" t="s">
        <v>1610</v>
      </c>
      <c r="D884" s="171" t="s">
        <v>353</v>
      </c>
      <c r="E884" s="172" t="s">
        <v>2588</v>
      </c>
      <c r="F884" s="173" t="s">
        <v>2544</v>
      </c>
      <c r="G884" s="174" t="s">
        <v>257</v>
      </c>
      <c r="H884" s="175">
        <v>8.64</v>
      </c>
      <c r="I884" s="176"/>
      <c r="J884" s="177">
        <f>ROUND(I884*H884,2)</f>
        <v>0</v>
      </c>
      <c r="K884" s="173" t="s">
        <v>186</v>
      </c>
      <c r="L884" s="178"/>
      <c r="M884" s="179" t="s">
        <v>19</v>
      </c>
      <c r="N884" s="180" t="s">
        <v>44</v>
      </c>
      <c r="P884" s="141">
        <f>O884*H884</f>
        <v>0</v>
      </c>
      <c r="Q884" s="141">
        <v>2.741E-2</v>
      </c>
      <c r="R884" s="141">
        <f>Q884*H884</f>
        <v>0.23682240000000002</v>
      </c>
      <c r="S884" s="141">
        <v>0</v>
      </c>
      <c r="T884" s="142">
        <f>S884*H884</f>
        <v>0</v>
      </c>
      <c r="AR884" s="143" t="s">
        <v>466</v>
      </c>
      <c r="AT884" s="143" t="s">
        <v>353</v>
      </c>
      <c r="AU884" s="143" t="s">
        <v>83</v>
      </c>
      <c r="AY884" s="18" t="s">
        <v>180</v>
      </c>
      <c r="BE884" s="144">
        <f>IF(N884="základní",J884,0)</f>
        <v>0</v>
      </c>
      <c r="BF884" s="144">
        <f>IF(N884="snížená",J884,0)</f>
        <v>0</v>
      </c>
      <c r="BG884" s="144">
        <f>IF(N884="zákl. přenesená",J884,0)</f>
        <v>0</v>
      </c>
      <c r="BH884" s="144">
        <f>IF(N884="sníž. přenesená",J884,0)</f>
        <v>0</v>
      </c>
      <c r="BI884" s="144">
        <f>IF(N884="nulová",J884,0)</f>
        <v>0</v>
      </c>
      <c r="BJ884" s="18" t="s">
        <v>81</v>
      </c>
      <c r="BK884" s="144">
        <f>ROUND(I884*H884,2)</f>
        <v>0</v>
      </c>
      <c r="BL884" s="18" t="s">
        <v>309</v>
      </c>
      <c r="BM884" s="143" t="s">
        <v>2589</v>
      </c>
    </row>
    <row r="885" spans="2:65" s="1" customFormat="1" ht="11.25">
      <c r="B885" s="33"/>
      <c r="D885" s="145" t="s">
        <v>189</v>
      </c>
      <c r="F885" s="146" t="s">
        <v>2544</v>
      </c>
      <c r="I885" s="147"/>
      <c r="L885" s="33"/>
      <c r="M885" s="148"/>
      <c r="T885" s="54"/>
      <c r="AT885" s="18" t="s">
        <v>189</v>
      </c>
      <c r="AU885" s="18" t="s">
        <v>83</v>
      </c>
    </row>
    <row r="886" spans="2:65" s="1" customFormat="1" ht="117">
      <c r="B886" s="33"/>
      <c r="D886" s="145" t="s">
        <v>477</v>
      </c>
      <c r="F886" s="181" t="s">
        <v>2590</v>
      </c>
      <c r="I886" s="147"/>
      <c r="L886" s="33"/>
      <c r="M886" s="148"/>
      <c r="T886" s="54"/>
      <c r="AT886" s="18" t="s">
        <v>477</v>
      </c>
      <c r="AU886" s="18" t="s">
        <v>83</v>
      </c>
    </row>
    <row r="887" spans="2:65" s="1" customFormat="1" ht="24.2" customHeight="1">
      <c r="B887" s="33"/>
      <c r="C887" s="171" t="s">
        <v>1611</v>
      </c>
      <c r="D887" s="171" t="s">
        <v>353</v>
      </c>
      <c r="E887" s="172" t="s">
        <v>2591</v>
      </c>
      <c r="F887" s="173" t="s">
        <v>2592</v>
      </c>
      <c r="G887" s="174" t="s">
        <v>257</v>
      </c>
      <c r="H887" s="175">
        <v>8.64</v>
      </c>
      <c r="I887" s="176"/>
      <c r="J887" s="177">
        <f>ROUND(I887*H887,2)</f>
        <v>0</v>
      </c>
      <c r="K887" s="173" t="s">
        <v>186</v>
      </c>
      <c r="L887" s="178"/>
      <c r="M887" s="179" t="s">
        <v>19</v>
      </c>
      <c r="N887" s="180" t="s">
        <v>44</v>
      </c>
      <c r="P887" s="141">
        <f>O887*H887</f>
        <v>0</v>
      </c>
      <c r="Q887" s="141">
        <v>2.741E-2</v>
      </c>
      <c r="R887" s="141">
        <f>Q887*H887</f>
        <v>0.23682240000000002</v>
      </c>
      <c r="S887" s="141">
        <v>0</v>
      </c>
      <c r="T887" s="142">
        <f>S887*H887</f>
        <v>0</v>
      </c>
      <c r="AR887" s="143" t="s">
        <v>466</v>
      </c>
      <c r="AT887" s="143" t="s">
        <v>353</v>
      </c>
      <c r="AU887" s="143" t="s">
        <v>83</v>
      </c>
      <c r="AY887" s="18" t="s">
        <v>180</v>
      </c>
      <c r="BE887" s="144">
        <f>IF(N887="základní",J887,0)</f>
        <v>0</v>
      </c>
      <c r="BF887" s="144">
        <f>IF(N887="snížená",J887,0)</f>
        <v>0</v>
      </c>
      <c r="BG887" s="144">
        <f>IF(N887="zákl. přenesená",J887,0)</f>
        <v>0</v>
      </c>
      <c r="BH887" s="144">
        <f>IF(N887="sníž. přenesená",J887,0)</f>
        <v>0</v>
      </c>
      <c r="BI887" s="144">
        <f>IF(N887="nulová",J887,0)</f>
        <v>0</v>
      </c>
      <c r="BJ887" s="18" t="s">
        <v>81</v>
      </c>
      <c r="BK887" s="144">
        <f>ROUND(I887*H887,2)</f>
        <v>0</v>
      </c>
      <c r="BL887" s="18" t="s">
        <v>309</v>
      </c>
      <c r="BM887" s="143" t="s">
        <v>2593</v>
      </c>
    </row>
    <row r="888" spans="2:65" s="1" customFormat="1" ht="19.5">
      <c r="B888" s="33"/>
      <c r="D888" s="145" t="s">
        <v>189</v>
      </c>
      <c r="F888" s="146" t="s">
        <v>2592</v>
      </c>
      <c r="I888" s="147"/>
      <c r="L888" s="33"/>
      <c r="M888" s="148"/>
      <c r="T888" s="54"/>
      <c r="AT888" s="18" t="s">
        <v>189</v>
      </c>
      <c r="AU888" s="18" t="s">
        <v>83</v>
      </c>
    </row>
    <row r="889" spans="2:65" s="1" customFormat="1" ht="117">
      <c r="B889" s="33"/>
      <c r="D889" s="145" t="s">
        <v>477</v>
      </c>
      <c r="F889" s="181" t="s">
        <v>2594</v>
      </c>
      <c r="I889" s="147"/>
      <c r="L889" s="33"/>
      <c r="M889" s="148"/>
      <c r="T889" s="54"/>
      <c r="AT889" s="18" t="s">
        <v>477</v>
      </c>
      <c r="AU889" s="18" t="s">
        <v>83</v>
      </c>
    </row>
    <row r="890" spans="2:65" s="1" customFormat="1" ht="24.2" customHeight="1">
      <c r="B890" s="33"/>
      <c r="C890" s="171" t="s">
        <v>1612</v>
      </c>
      <c r="D890" s="171" t="s">
        <v>353</v>
      </c>
      <c r="E890" s="172" t="s">
        <v>2595</v>
      </c>
      <c r="F890" s="173" t="s">
        <v>2596</v>
      </c>
      <c r="G890" s="174" t="s">
        <v>257</v>
      </c>
      <c r="H890" s="175">
        <v>15.3</v>
      </c>
      <c r="I890" s="176"/>
      <c r="J890" s="177">
        <f>ROUND(I890*H890,2)</f>
        <v>0</v>
      </c>
      <c r="K890" s="173" t="s">
        <v>186</v>
      </c>
      <c r="L890" s="178"/>
      <c r="M890" s="179" t="s">
        <v>19</v>
      </c>
      <c r="N890" s="180" t="s">
        <v>44</v>
      </c>
      <c r="P890" s="141">
        <f>O890*H890</f>
        <v>0</v>
      </c>
      <c r="Q890" s="141">
        <v>2.5999999999999999E-2</v>
      </c>
      <c r="R890" s="141">
        <f>Q890*H890</f>
        <v>0.39779999999999999</v>
      </c>
      <c r="S890" s="141">
        <v>0</v>
      </c>
      <c r="T890" s="142">
        <f>S890*H890</f>
        <v>0</v>
      </c>
      <c r="AR890" s="143" t="s">
        <v>466</v>
      </c>
      <c r="AT890" s="143" t="s">
        <v>353</v>
      </c>
      <c r="AU890" s="143" t="s">
        <v>83</v>
      </c>
      <c r="AY890" s="18" t="s">
        <v>180</v>
      </c>
      <c r="BE890" s="144">
        <f>IF(N890="základní",J890,0)</f>
        <v>0</v>
      </c>
      <c r="BF890" s="144">
        <f>IF(N890="snížená",J890,0)</f>
        <v>0</v>
      </c>
      <c r="BG890" s="144">
        <f>IF(N890="zákl. přenesená",J890,0)</f>
        <v>0</v>
      </c>
      <c r="BH890" s="144">
        <f>IF(N890="sníž. přenesená",J890,0)</f>
        <v>0</v>
      </c>
      <c r="BI890" s="144">
        <f>IF(N890="nulová",J890,0)</f>
        <v>0</v>
      </c>
      <c r="BJ890" s="18" t="s">
        <v>81</v>
      </c>
      <c r="BK890" s="144">
        <f>ROUND(I890*H890,2)</f>
        <v>0</v>
      </c>
      <c r="BL890" s="18" t="s">
        <v>309</v>
      </c>
      <c r="BM890" s="143" t="s">
        <v>2597</v>
      </c>
    </row>
    <row r="891" spans="2:65" s="1" customFormat="1" ht="11.25">
      <c r="B891" s="33"/>
      <c r="D891" s="145" t="s">
        <v>189</v>
      </c>
      <c r="F891" s="146" t="s">
        <v>2596</v>
      </c>
      <c r="I891" s="147"/>
      <c r="L891" s="33"/>
      <c r="M891" s="148"/>
      <c r="T891" s="54"/>
      <c r="AT891" s="18" t="s">
        <v>189</v>
      </c>
      <c r="AU891" s="18" t="s">
        <v>83</v>
      </c>
    </row>
    <row r="892" spans="2:65" s="1" customFormat="1" ht="146.25">
      <c r="B892" s="33"/>
      <c r="D892" s="145" t="s">
        <v>477</v>
      </c>
      <c r="F892" s="181" t="s">
        <v>2598</v>
      </c>
      <c r="I892" s="147"/>
      <c r="L892" s="33"/>
      <c r="M892" s="148"/>
      <c r="T892" s="54"/>
      <c r="AT892" s="18" t="s">
        <v>477</v>
      </c>
      <c r="AU892" s="18" t="s">
        <v>83</v>
      </c>
    </row>
    <row r="893" spans="2:65" s="1" customFormat="1" ht="24.2" customHeight="1">
      <c r="B893" s="33"/>
      <c r="C893" s="132" t="s">
        <v>1613</v>
      </c>
      <c r="D893" s="132" t="s">
        <v>182</v>
      </c>
      <c r="E893" s="133" t="s">
        <v>2599</v>
      </c>
      <c r="F893" s="134" t="s">
        <v>2600</v>
      </c>
      <c r="G893" s="135" t="s">
        <v>346</v>
      </c>
      <c r="H893" s="136">
        <v>2</v>
      </c>
      <c r="I893" s="137"/>
      <c r="J893" s="138">
        <f>ROUND(I893*H893,2)</f>
        <v>0</v>
      </c>
      <c r="K893" s="134" t="s">
        <v>186</v>
      </c>
      <c r="L893" s="33"/>
      <c r="M893" s="139" t="s">
        <v>19</v>
      </c>
      <c r="N893" s="140" t="s">
        <v>44</v>
      </c>
      <c r="P893" s="141">
        <f>O893*H893</f>
        <v>0</v>
      </c>
      <c r="Q893" s="141">
        <v>0</v>
      </c>
      <c r="R893" s="141">
        <f>Q893*H893</f>
        <v>0</v>
      </c>
      <c r="S893" s="141">
        <v>0</v>
      </c>
      <c r="T893" s="142">
        <f>S893*H893</f>
        <v>0</v>
      </c>
      <c r="AR893" s="143" t="s">
        <v>309</v>
      </c>
      <c r="AT893" s="143" t="s">
        <v>182</v>
      </c>
      <c r="AU893" s="143" t="s">
        <v>83</v>
      </c>
      <c r="AY893" s="18" t="s">
        <v>180</v>
      </c>
      <c r="BE893" s="144">
        <f>IF(N893="základní",J893,0)</f>
        <v>0</v>
      </c>
      <c r="BF893" s="144">
        <f>IF(N893="snížená",J893,0)</f>
        <v>0</v>
      </c>
      <c r="BG893" s="144">
        <f>IF(N893="zákl. přenesená",J893,0)</f>
        <v>0</v>
      </c>
      <c r="BH893" s="144">
        <f>IF(N893="sníž. přenesená",J893,0)</f>
        <v>0</v>
      </c>
      <c r="BI893" s="144">
        <f>IF(N893="nulová",J893,0)</f>
        <v>0</v>
      </c>
      <c r="BJ893" s="18" t="s">
        <v>81</v>
      </c>
      <c r="BK893" s="144">
        <f>ROUND(I893*H893,2)</f>
        <v>0</v>
      </c>
      <c r="BL893" s="18" t="s">
        <v>309</v>
      </c>
      <c r="BM893" s="143" t="s">
        <v>2601</v>
      </c>
    </row>
    <row r="894" spans="2:65" s="1" customFormat="1" ht="19.5">
      <c r="B894" s="33"/>
      <c r="D894" s="145" t="s">
        <v>189</v>
      </c>
      <c r="F894" s="146" t="s">
        <v>2600</v>
      </c>
      <c r="I894" s="147"/>
      <c r="L894" s="33"/>
      <c r="M894" s="148"/>
      <c r="T894" s="54"/>
      <c r="AT894" s="18" t="s">
        <v>189</v>
      </c>
      <c r="AU894" s="18" t="s">
        <v>83</v>
      </c>
    </row>
    <row r="895" spans="2:65" s="1" customFormat="1" ht="11.25">
      <c r="B895" s="33"/>
      <c r="D895" s="149" t="s">
        <v>191</v>
      </c>
      <c r="F895" s="150" t="s">
        <v>2602</v>
      </c>
      <c r="I895" s="147"/>
      <c r="L895" s="33"/>
      <c r="M895" s="148"/>
      <c r="T895" s="54"/>
      <c r="AT895" s="18" t="s">
        <v>191</v>
      </c>
      <c r="AU895" s="18" t="s">
        <v>83</v>
      </c>
    </row>
    <row r="896" spans="2:65" s="1" customFormat="1" ht="19.5">
      <c r="B896" s="33"/>
      <c r="D896" s="145" t="s">
        <v>477</v>
      </c>
      <c r="F896" s="181" t="s">
        <v>2603</v>
      </c>
      <c r="I896" s="147"/>
      <c r="L896" s="33"/>
      <c r="M896" s="148"/>
      <c r="T896" s="54"/>
      <c r="AT896" s="18" t="s">
        <v>477</v>
      </c>
      <c r="AU896" s="18" t="s">
        <v>83</v>
      </c>
    </row>
    <row r="897" spans="2:65" s="12" customFormat="1" ht="11.25">
      <c r="B897" s="151"/>
      <c r="D897" s="145" t="s">
        <v>193</v>
      </c>
      <c r="E897" s="152" t="s">
        <v>19</v>
      </c>
      <c r="F897" s="153" t="s">
        <v>2604</v>
      </c>
      <c r="H897" s="152" t="s">
        <v>19</v>
      </c>
      <c r="I897" s="154"/>
      <c r="L897" s="151"/>
      <c r="M897" s="155"/>
      <c r="T897" s="156"/>
      <c r="AT897" s="152" t="s">
        <v>193</v>
      </c>
      <c r="AU897" s="152" t="s">
        <v>83</v>
      </c>
      <c r="AV897" s="12" t="s">
        <v>81</v>
      </c>
      <c r="AW897" s="12" t="s">
        <v>35</v>
      </c>
      <c r="AX897" s="12" t="s">
        <v>73</v>
      </c>
      <c r="AY897" s="152" t="s">
        <v>180</v>
      </c>
    </row>
    <row r="898" spans="2:65" s="13" customFormat="1" ht="11.25">
      <c r="B898" s="157"/>
      <c r="D898" s="145" t="s">
        <v>193</v>
      </c>
      <c r="E898" s="158" t="s">
        <v>19</v>
      </c>
      <c r="F898" s="159" t="s">
        <v>2605</v>
      </c>
      <c r="H898" s="160">
        <v>1</v>
      </c>
      <c r="I898" s="161"/>
      <c r="L898" s="157"/>
      <c r="M898" s="162"/>
      <c r="T898" s="163"/>
      <c r="AT898" s="158" t="s">
        <v>193</v>
      </c>
      <c r="AU898" s="158" t="s">
        <v>83</v>
      </c>
      <c r="AV898" s="13" t="s">
        <v>83</v>
      </c>
      <c r="AW898" s="13" t="s">
        <v>35</v>
      </c>
      <c r="AX898" s="13" t="s">
        <v>73</v>
      </c>
      <c r="AY898" s="158" t="s">
        <v>180</v>
      </c>
    </row>
    <row r="899" spans="2:65" s="13" customFormat="1" ht="11.25">
      <c r="B899" s="157"/>
      <c r="D899" s="145" t="s">
        <v>193</v>
      </c>
      <c r="E899" s="158" t="s">
        <v>19</v>
      </c>
      <c r="F899" s="159" t="s">
        <v>2606</v>
      </c>
      <c r="H899" s="160">
        <v>1</v>
      </c>
      <c r="I899" s="161"/>
      <c r="L899" s="157"/>
      <c r="M899" s="162"/>
      <c r="T899" s="163"/>
      <c r="AT899" s="158" t="s">
        <v>193</v>
      </c>
      <c r="AU899" s="158" t="s">
        <v>83</v>
      </c>
      <c r="AV899" s="13" t="s">
        <v>83</v>
      </c>
      <c r="AW899" s="13" t="s">
        <v>35</v>
      </c>
      <c r="AX899" s="13" t="s">
        <v>73</v>
      </c>
      <c r="AY899" s="158" t="s">
        <v>180</v>
      </c>
    </row>
    <row r="900" spans="2:65" s="14" customFormat="1" ht="11.25">
      <c r="B900" s="164"/>
      <c r="D900" s="145" t="s">
        <v>193</v>
      </c>
      <c r="E900" s="165" t="s">
        <v>19</v>
      </c>
      <c r="F900" s="166" t="s">
        <v>264</v>
      </c>
      <c r="H900" s="167">
        <v>2</v>
      </c>
      <c r="I900" s="168"/>
      <c r="L900" s="164"/>
      <c r="M900" s="169"/>
      <c r="T900" s="170"/>
      <c r="AT900" s="165" t="s">
        <v>193</v>
      </c>
      <c r="AU900" s="165" t="s">
        <v>83</v>
      </c>
      <c r="AV900" s="14" t="s">
        <v>187</v>
      </c>
      <c r="AW900" s="14" t="s">
        <v>35</v>
      </c>
      <c r="AX900" s="14" t="s">
        <v>81</v>
      </c>
      <c r="AY900" s="165" t="s">
        <v>180</v>
      </c>
    </row>
    <row r="901" spans="2:65" s="1" customFormat="1" ht="16.5" customHeight="1">
      <c r="B901" s="33"/>
      <c r="C901" s="171" t="s">
        <v>1614</v>
      </c>
      <c r="D901" s="171" t="s">
        <v>353</v>
      </c>
      <c r="E901" s="172" t="s">
        <v>2607</v>
      </c>
      <c r="F901" s="173" t="s">
        <v>2608</v>
      </c>
      <c r="G901" s="174" t="s">
        <v>257</v>
      </c>
      <c r="H901" s="175">
        <v>2.8</v>
      </c>
      <c r="I901" s="176"/>
      <c r="J901" s="177">
        <f>ROUND(I901*H901,2)</f>
        <v>0</v>
      </c>
      <c r="K901" s="173" t="s">
        <v>19</v>
      </c>
      <c r="L901" s="178"/>
      <c r="M901" s="179" t="s">
        <v>19</v>
      </c>
      <c r="N901" s="180" t="s">
        <v>44</v>
      </c>
      <c r="P901" s="141">
        <f>O901*H901</f>
        <v>0</v>
      </c>
      <c r="Q901" s="141">
        <v>3.8289999999999998E-2</v>
      </c>
      <c r="R901" s="141">
        <f>Q901*H901</f>
        <v>0.10721199999999999</v>
      </c>
      <c r="S901" s="141">
        <v>0</v>
      </c>
      <c r="T901" s="142">
        <f>S901*H901</f>
        <v>0</v>
      </c>
      <c r="AR901" s="143" t="s">
        <v>466</v>
      </c>
      <c r="AT901" s="143" t="s">
        <v>353</v>
      </c>
      <c r="AU901" s="143" t="s">
        <v>83</v>
      </c>
      <c r="AY901" s="18" t="s">
        <v>180</v>
      </c>
      <c r="BE901" s="144">
        <f>IF(N901="základní",J901,0)</f>
        <v>0</v>
      </c>
      <c r="BF901" s="144">
        <f>IF(N901="snížená",J901,0)</f>
        <v>0</v>
      </c>
      <c r="BG901" s="144">
        <f>IF(N901="zákl. přenesená",J901,0)</f>
        <v>0</v>
      </c>
      <c r="BH901" s="144">
        <f>IF(N901="sníž. přenesená",J901,0)</f>
        <v>0</v>
      </c>
      <c r="BI901" s="144">
        <f>IF(N901="nulová",J901,0)</f>
        <v>0</v>
      </c>
      <c r="BJ901" s="18" t="s">
        <v>81</v>
      </c>
      <c r="BK901" s="144">
        <f>ROUND(I901*H901,2)</f>
        <v>0</v>
      </c>
      <c r="BL901" s="18" t="s">
        <v>309</v>
      </c>
      <c r="BM901" s="143" t="s">
        <v>2609</v>
      </c>
    </row>
    <row r="902" spans="2:65" s="1" customFormat="1" ht="11.25">
      <c r="B902" s="33"/>
      <c r="D902" s="145" t="s">
        <v>189</v>
      </c>
      <c r="F902" s="146" t="s">
        <v>2608</v>
      </c>
      <c r="I902" s="147"/>
      <c r="L902" s="33"/>
      <c r="M902" s="148"/>
      <c r="T902" s="54"/>
      <c r="AT902" s="18" t="s">
        <v>189</v>
      </c>
      <c r="AU902" s="18" t="s">
        <v>83</v>
      </c>
    </row>
    <row r="903" spans="2:65" s="1" customFormat="1" ht="107.25">
      <c r="B903" s="33"/>
      <c r="D903" s="145" t="s">
        <v>477</v>
      </c>
      <c r="F903" s="181" t="s">
        <v>2610</v>
      </c>
      <c r="I903" s="147"/>
      <c r="L903" s="33"/>
      <c r="M903" s="148"/>
      <c r="T903" s="54"/>
      <c r="AT903" s="18" t="s">
        <v>477</v>
      </c>
      <c r="AU903" s="18" t="s">
        <v>83</v>
      </c>
    </row>
    <row r="904" spans="2:65" s="12" customFormat="1" ht="11.25">
      <c r="B904" s="151"/>
      <c r="D904" s="145" t="s">
        <v>193</v>
      </c>
      <c r="E904" s="152" t="s">
        <v>19</v>
      </c>
      <c r="F904" s="153" t="s">
        <v>2604</v>
      </c>
      <c r="H904" s="152" t="s">
        <v>19</v>
      </c>
      <c r="I904" s="154"/>
      <c r="L904" s="151"/>
      <c r="M904" s="155"/>
      <c r="T904" s="156"/>
      <c r="AT904" s="152" t="s">
        <v>193</v>
      </c>
      <c r="AU904" s="152" t="s">
        <v>83</v>
      </c>
      <c r="AV904" s="12" t="s">
        <v>81</v>
      </c>
      <c r="AW904" s="12" t="s">
        <v>35</v>
      </c>
      <c r="AX904" s="12" t="s">
        <v>73</v>
      </c>
      <c r="AY904" s="152" t="s">
        <v>180</v>
      </c>
    </row>
    <row r="905" spans="2:65" s="13" customFormat="1" ht="11.25">
      <c r="B905" s="157"/>
      <c r="D905" s="145" t="s">
        <v>193</v>
      </c>
      <c r="E905" s="158" t="s">
        <v>19</v>
      </c>
      <c r="F905" s="159" t="s">
        <v>2611</v>
      </c>
      <c r="H905" s="160">
        <v>1.4</v>
      </c>
      <c r="I905" s="161"/>
      <c r="L905" s="157"/>
      <c r="M905" s="162"/>
      <c r="T905" s="163"/>
      <c r="AT905" s="158" t="s">
        <v>193</v>
      </c>
      <c r="AU905" s="158" t="s">
        <v>83</v>
      </c>
      <c r="AV905" s="13" t="s">
        <v>83</v>
      </c>
      <c r="AW905" s="13" t="s">
        <v>35</v>
      </c>
      <c r="AX905" s="13" t="s">
        <v>73</v>
      </c>
      <c r="AY905" s="158" t="s">
        <v>180</v>
      </c>
    </row>
    <row r="906" spans="2:65" s="13" customFormat="1" ht="11.25">
      <c r="B906" s="157"/>
      <c r="D906" s="145" t="s">
        <v>193</v>
      </c>
      <c r="E906" s="158" t="s">
        <v>19</v>
      </c>
      <c r="F906" s="159" t="s">
        <v>2612</v>
      </c>
      <c r="H906" s="160">
        <v>1.4</v>
      </c>
      <c r="I906" s="161"/>
      <c r="L906" s="157"/>
      <c r="M906" s="162"/>
      <c r="T906" s="163"/>
      <c r="AT906" s="158" t="s">
        <v>193</v>
      </c>
      <c r="AU906" s="158" t="s">
        <v>83</v>
      </c>
      <c r="AV906" s="13" t="s">
        <v>83</v>
      </c>
      <c r="AW906" s="13" t="s">
        <v>35</v>
      </c>
      <c r="AX906" s="13" t="s">
        <v>73</v>
      </c>
      <c r="AY906" s="158" t="s">
        <v>180</v>
      </c>
    </row>
    <row r="907" spans="2:65" s="14" customFormat="1" ht="11.25">
      <c r="B907" s="164"/>
      <c r="D907" s="145" t="s">
        <v>193</v>
      </c>
      <c r="E907" s="165" t="s">
        <v>19</v>
      </c>
      <c r="F907" s="166" t="s">
        <v>264</v>
      </c>
      <c r="H907" s="167">
        <v>2.8</v>
      </c>
      <c r="I907" s="168"/>
      <c r="L907" s="164"/>
      <c r="M907" s="169"/>
      <c r="T907" s="170"/>
      <c r="AT907" s="165" t="s">
        <v>193</v>
      </c>
      <c r="AU907" s="165" t="s">
        <v>83</v>
      </c>
      <c r="AV907" s="14" t="s">
        <v>187</v>
      </c>
      <c r="AW907" s="14" t="s">
        <v>35</v>
      </c>
      <c r="AX907" s="14" t="s">
        <v>81</v>
      </c>
      <c r="AY907" s="165" t="s">
        <v>180</v>
      </c>
    </row>
    <row r="908" spans="2:65" s="1" customFormat="1" ht="24.2" customHeight="1">
      <c r="B908" s="33"/>
      <c r="C908" s="132" t="s">
        <v>1615</v>
      </c>
      <c r="D908" s="132" t="s">
        <v>182</v>
      </c>
      <c r="E908" s="133" t="s">
        <v>2613</v>
      </c>
      <c r="F908" s="134" t="s">
        <v>2614</v>
      </c>
      <c r="G908" s="135" t="s">
        <v>346</v>
      </c>
      <c r="H908" s="136">
        <v>1</v>
      </c>
      <c r="I908" s="137"/>
      <c r="J908" s="138">
        <f>ROUND(I908*H908,2)</f>
        <v>0</v>
      </c>
      <c r="K908" s="134" t="s">
        <v>186</v>
      </c>
      <c r="L908" s="33"/>
      <c r="M908" s="139" t="s">
        <v>19</v>
      </c>
      <c r="N908" s="140" t="s">
        <v>44</v>
      </c>
      <c r="P908" s="141">
        <f>O908*H908</f>
        <v>0</v>
      </c>
      <c r="Q908" s="141">
        <v>0</v>
      </c>
      <c r="R908" s="141">
        <f>Q908*H908</f>
        <v>0</v>
      </c>
      <c r="S908" s="141">
        <v>0</v>
      </c>
      <c r="T908" s="142">
        <f>S908*H908</f>
        <v>0</v>
      </c>
      <c r="AR908" s="143" t="s">
        <v>309</v>
      </c>
      <c r="AT908" s="143" t="s">
        <v>182</v>
      </c>
      <c r="AU908" s="143" t="s">
        <v>83</v>
      </c>
      <c r="AY908" s="18" t="s">
        <v>180</v>
      </c>
      <c r="BE908" s="144">
        <f>IF(N908="základní",J908,0)</f>
        <v>0</v>
      </c>
      <c r="BF908" s="144">
        <f>IF(N908="snížená",J908,0)</f>
        <v>0</v>
      </c>
      <c r="BG908" s="144">
        <f>IF(N908="zákl. přenesená",J908,0)</f>
        <v>0</v>
      </c>
      <c r="BH908" s="144">
        <f>IF(N908="sníž. přenesená",J908,0)</f>
        <v>0</v>
      </c>
      <c r="BI908" s="144">
        <f>IF(N908="nulová",J908,0)</f>
        <v>0</v>
      </c>
      <c r="BJ908" s="18" t="s">
        <v>81</v>
      </c>
      <c r="BK908" s="144">
        <f>ROUND(I908*H908,2)</f>
        <v>0</v>
      </c>
      <c r="BL908" s="18" t="s">
        <v>309</v>
      </c>
      <c r="BM908" s="143" t="s">
        <v>2615</v>
      </c>
    </row>
    <row r="909" spans="2:65" s="1" customFormat="1" ht="19.5">
      <c r="B909" s="33"/>
      <c r="D909" s="145" t="s">
        <v>189</v>
      </c>
      <c r="F909" s="146" t="s">
        <v>2614</v>
      </c>
      <c r="I909" s="147"/>
      <c r="L909" s="33"/>
      <c r="M909" s="148"/>
      <c r="T909" s="54"/>
      <c r="AT909" s="18" t="s">
        <v>189</v>
      </c>
      <c r="AU909" s="18" t="s">
        <v>83</v>
      </c>
    </row>
    <row r="910" spans="2:65" s="1" customFormat="1" ht="11.25">
      <c r="B910" s="33"/>
      <c r="D910" s="149" t="s">
        <v>191</v>
      </c>
      <c r="F910" s="150" t="s">
        <v>2616</v>
      </c>
      <c r="I910" s="147"/>
      <c r="L910" s="33"/>
      <c r="M910" s="148"/>
      <c r="T910" s="54"/>
      <c r="AT910" s="18" t="s">
        <v>191</v>
      </c>
      <c r="AU910" s="18" t="s">
        <v>83</v>
      </c>
    </row>
    <row r="911" spans="2:65" s="1" customFormat="1" ht="19.5">
      <c r="B911" s="33"/>
      <c r="D911" s="145" t="s">
        <v>477</v>
      </c>
      <c r="F911" s="181" t="s">
        <v>2603</v>
      </c>
      <c r="I911" s="147"/>
      <c r="L911" s="33"/>
      <c r="M911" s="148"/>
      <c r="T911" s="54"/>
      <c r="AT911" s="18" t="s">
        <v>477</v>
      </c>
      <c r="AU911" s="18" t="s">
        <v>83</v>
      </c>
    </row>
    <row r="912" spans="2:65" s="12" customFormat="1" ht="11.25">
      <c r="B912" s="151"/>
      <c r="D912" s="145" t="s">
        <v>193</v>
      </c>
      <c r="E912" s="152" t="s">
        <v>19</v>
      </c>
      <c r="F912" s="153" t="s">
        <v>2604</v>
      </c>
      <c r="H912" s="152" t="s">
        <v>19</v>
      </c>
      <c r="I912" s="154"/>
      <c r="L912" s="151"/>
      <c r="M912" s="155"/>
      <c r="T912" s="156"/>
      <c r="AT912" s="152" t="s">
        <v>193</v>
      </c>
      <c r="AU912" s="152" t="s">
        <v>83</v>
      </c>
      <c r="AV912" s="12" t="s">
        <v>81</v>
      </c>
      <c r="AW912" s="12" t="s">
        <v>35</v>
      </c>
      <c r="AX912" s="12" t="s">
        <v>73</v>
      </c>
      <c r="AY912" s="152" t="s">
        <v>180</v>
      </c>
    </row>
    <row r="913" spans="2:65" s="13" customFormat="1" ht="11.25">
      <c r="B913" s="157"/>
      <c r="D913" s="145" t="s">
        <v>193</v>
      </c>
      <c r="E913" s="158" t="s">
        <v>19</v>
      </c>
      <c r="F913" s="159" t="s">
        <v>2617</v>
      </c>
      <c r="H913" s="160">
        <v>1</v>
      </c>
      <c r="I913" s="161"/>
      <c r="L913" s="157"/>
      <c r="M913" s="162"/>
      <c r="T913" s="163"/>
      <c r="AT913" s="158" t="s">
        <v>193</v>
      </c>
      <c r="AU913" s="158" t="s">
        <v>83</v>
      </c>
      <c r="AV913" s="13" t="s">
        <v>83</v>
      </c>
      <c r="AW913" s="13" t="s">
        <v>35</v>
      </c>
      <c r="AX913" s="13" t="s">
        <v>73</v>
      </c>
      <c r="AY913" s="158" t="s">
        <v>180</v>
      </c>
    </row>
    <row r="914" spans="2:65" s="13" customFormat="1" ht="11.25">
      <c r="B914" s="157"/>
      <c r="D914" s="145" t="s">
        <v>193</v>
      </c>
      <c r="E914" s="158" t="s">
        <v>19</v>
      </c>
      <c r="F914" s="159" t="s">
        <v>2618</v>
      </c>
      <c r="H914" s="160">
        <v>0</v>
      </c>
      <c r="I914" s="161"/>
      <c r="L914" s="157"/>
      <c r="M914" s="162"/>
      <c r="T914" s="163"/>
      <c r="AT914" s="158" t="s">
        <v>193</v>
      </c>
      <c r="AU914" s="158" t="s">
        <v>83</v>
      </c>
      <c r="AV914" s="13" t="s">
        <v>83</v>
      </c>
      <c r="AW914" s="13" t="s">
        <v>35</v>
      </c>
      <c r="AX914" s="13" t="s">
        <v>73</v>
      </c>
      <c r="AY914" s="158" t="s">
        <v>180</v>
      </c>
    </row>
    <row r="915" spans="2:65" s="14" customFormat="1" ht="11.25">
      <c r="B915" s="164"/>
      <c r="D915" s="145" t="s">
        <v>193</v>
      </c>
      <c r="E915" s="165" t="s">
        <v>19</v>
      </c>
      <c r="F915" s="166" t="s">
        <v>264</v>
      </c>
      <c r="H915" s="167">
        <v>1</v>
      </c>
      <c r="I915" s="168"/>
      <c r="L915" s="164"/>
      <c r="M915" s="169"/>
      <c r="T915" s="170"/>
      <c r="AT915" s="165" t="s">
        <v>193</v>
      </c>
      <c r="AU915" s="165" t="s">
        <v>83</v>
      </c>
      <c r="AV915" s="14" t="s">
        <v>187</v>
      </c>
      <c r="AW915" s="14" t="s">
        <v>35</v>
      </c>
      <c r="AX915" s="14" t="s">
        <v>81</v>
      </c>
      <c r="AY915" s="165" t="s">
        <v>180</v>
      </c>
    </row>
    <row r="916" spans="2:65" s="1" customFormat="1" ht="21.75" customHeight="1">
      <c r="B916" s="33"/>
      <c r="C916" s="171" t="s">
        <v>1616</v>
      </c>
      <c r="D916" s="171" t="s">
        <v>353</v>
      </c>
      <c r="E916" s="172" t="s">
        <v>2619</v>
      </c>
      <c r="F916" s="173" t="s">
        <v>2620</v>
      </c>
      <c r="G916" s="174" t="s">
        <v>257</v>
      </c>
      <c r="H916" s="175">
        <v>3.0249999999999999</v>
      </c>
      <c r="I916" s="176"/>
      <c r="J916" s="177">
        <f>ROUND(I916*H916,2)</f>
        <v>0</v>
      </c>
      <c r="K916" s="173" t="s">
        <v>19</v>
      </c>
      <c r="L916" s="178"/>
      <c r="M916" s="179" t="s">
        <v>19</v>
      </c>
      <c r="N916" s="180" t="s">
        <v>44</v>
      </c>
      <c r="P916" s="141">
        <f>O916*H916</f>
        <v>0</v>
      </c>
      <c r="Q916" s="141">
        <v>2.997E-2</v>
      </c>
      <c r="R916" s="141">
        <f>Q916*H916</f>
        <v>9.0659249999999997E-2</v>
      </c>
      <c r="S916" s="141">
        <v>0</v>
      </c>
      <c r="T916" s="142">
        <f>S916*H916</f>
        <v>0</v>
      </c>
      <c r="AR916" s="143" t="s">
        <v>466</v>
      </c>
      <c r="AT916" s="143" t="s">
        <v>353</v>
      </c>
      <c r="AU916" s="143" t="s">
        <v>83</v>
      </c>
      <c r="AY916" s="18" t="s">
        <v>180</v>
      </c>
      <c r="BE916" s="144">
        <f>IF(N916="základní",J916,0)</f>
        <v>0</v>
      </c>
      <c r="BF916" s="144">
        <f>IF(N916="snížená",J916,0)</f>
        <v>0</v>
      </c>
      <c r="BG916" s="144">
        <f>IF(N916="zákl. přenesená",J916,0)</f>
        <v>0</v>
      </c>
      <c r="BH916" s="144">
        <f>IF(N916="sníž. přenesená",J916,0)</f>
        <v>0</v>
      </c>
      <c r="BI916" s="144">
        <f>IF(N916="nulová",J916,0)</f>
        <v>0</v>
      </c>
      <c r="BJ916" s="18" t="s">
        <v>81</v>
      </c>
      <c r="BK916" s="144">
        <f>ROUND(I916*H916,2)</f>
        <v>0</v>
      </c>
      <c r="BL916" s="18" t="s">
        <v>309</v>
      </c>
      <c r="BM916" s="143" t="s">
        <v>2621</v>
      </c>
    </row>
    <row r="917" spans="2:65" s="1" customFormat="1" ht="11.25">
      <c r="B917" s="33"/>
      <c r="D917" s="145" t="s">
        <v>189</v>
      </c>
      <c r="F917" s="146" t="s">
        <v>2620</v>
      </c>
      <c r="I917" s="147"/>
      <c r="L917" s="33"/>
      <c r="M917" s="148"/>
      <c r="T917" s="54"/>
      <c r="AT917" s="18" t="s">
        <v>189</v>
      </c>
      <c r="AU917" s="18" t="s">
        <v>83</v>
      </c>
    </row>
    <row r="918" spans="2:65" s="1" customFormat="1" ht="107.25">
      <c r="B918" s="33"/>
      <c r="D918" s="145" t="s">
        <v>477</v>
      </c>
      <c r="F918" s="181" t="s">
        <v>2622</v>
      </c>
      <c r="I918" s="147"/>
      <c r="L918" s="33"/>
      <c r="M918" s="148"/>
      <c r="T918" s="54"/>
      <c r="AT918" s="18" t="s">
        <v>477</v>
      </c>
      <c r="AU918" s="18" t="s">
        <v>83</v>
      </c>
    </row>
    <row r="919" spans="2:65" s="12" customFormat="1" ht="11.25">
      <c r="B919" s="151"/>
      <c r="D919" s="145" t="s">
        <v>193</v>
      </c>
      <c r="E919" s="152" t="s">
        <v>19</v>
      </c>
      <c r="F919" s="153" t="s">
        <v>2604</v>
      </c>
      <c r="H919" s="152" t="s">
        <v>19</v>
      </c>
      <c r="I919" s="154"/>
      <c r="L919" s="151"/>
      <c r="M919" s="155"/>
      <c r="T919" s="156"/>
      <c r="AT919" s="152" t="s">
        <v>193</v>
      </c>
      <c r="AU919" s="152" t="s">
        <v>83</v>
      </c>
      <c r="AV919" s="12" t="s">
        <v>81</v>
      </c>
      <c r="AW919" s="12" t="s">
        <v>35</v>
      </c>
      <c r="AX919" s="12" t="s">
        <v>73</v>
      </c>
      <c r="AY919" s="152" t="s">
        <v>180</v>
      </c>
    </row>
    <row r="920" spans="2:65" s="13" customFormat="1" ht="11.25">
      <c r="B920" s="157"/>
      <c r="D920" s="145" t="s">
        <v>193</v>
      </c>
      <c r="E920" s="158" t="s">
        <v>19</v>
      </c>
      <c r="F920" s="159" t="s">
        <v>2623</v>
      </c>
      <c r="H920" s="160">
        <v>3.0249999999999999</v>
      </c>
      <c r="I920" s="161"/>
      <c r="L920" s="157"/>
      <c r="M920" s="162"/>
      <c r="T920" s="163"/>
      <c r="AT920" s="158" t="s">
        <v>193</v>
      </c>
      <c r="AU920" s="158" t="s">
        <v>83</v>
      </c>
      <c r="AV920" s="13" t="s">
        <v>83</v>
      </c>
      <c r="AW920" s="13" t="s">
        <v>35</v>
      </c>
      <c r="AX920" s="13" t="s">
        <v>73</v>
      </c>
      <c r="AY920" s="158" t="s">
        <v>180</v>
      </c>
    </row>
    <row r="921" spans="2:65" s="13" customFormat="1" ht="11.25">
      <c r="B921" s="157"/>
      <c r="D921" s="145" t="s">
        <v>193</v>
      </c>
      <c r="E921" s="158" t="s">
        <v>19</v>
      </c>
      <c r="F921" s="159" t="s">
        <v>2618</v>
      </c>
      <c r="H921" s="160">
        <v>0</v>
      </c>
      <c r="I921" s="161"/>
      <c r="L921" s="157"/>
      <c r="M921" s="162"/>
      <c r="T921" s="163"/>
      <c r="AT921" s="158" t="s">
        <v>193</v>
      </c>
      <c r="AU921" s="158" t="s">
        <v>83</v>
      </c>
      <c r="AV921" s="13" t="s">
        <v>83</v>
      </c>
      <c r="AW921" s="13" t="s">
        <v>35</v>
      </c>
      <c r="AX921" s="13" t="s">
        <v>73</v>
      </c>
      <c r="AY921" s="158" t="s">
        <v>180</v>
      </c>
    </row>
    <row r="922" spans="2:65" s="14" customFormat="1" ht="11.25">
      <c r="B922" s="164"/>
      <c r="D922" s="145" t="s">
        <v>193</v>
      </c>
      <c r="E922" s="165" t="s">
        <v>19</v>
      </c>
      <c r="F922" s="166" t="s">
        <v>264</v>
      </c>
      <c r="H922" s="167">
        <v>3.0249999999999999</v>
      </c>
      <c r="I922" s="168"/>
      <c r="L922" s="164"/>
      <c r="M922" s="169"/>
      <c r="T922" s="170"/>
      <c r="AT922" s="165" t="s">
        <v>193</v>
      </c>
      <c r="AU922" s="165" t="s">
        <v>83</v>
      </c>
      <c r="AV922" s="14" t="s">
        <v>187</v>
      </c>
      <c r="AW922" s="14" t="s">
        <v>35</v>
      </c>
      <c r="AX922" s="14" t="s">
        <v>81</v>
      </c>
      <c r="AY922" s="165" t="s">
        <v>180</v>
      </c>
    </row>
    <row r="923" spans="2:65" s="1" customFormat="1" ht="33" customHeight="1">
      <c r="B923" s="33"/>
      <c r="C923" s="132" t="s">
        <v>1617</v>
      </c>
      <c r="D923" s="132" t="s">
        <v>182</v>
      </c>
      <c r="E923" s="133" t="s">
        <v>2624</v>
      </c>
      <c r="F923" s="134" t="s">
        <v>2625</v>
      </c>
      <c r="G923" s="135" t="s">
        <v>346</v>
      </c>
      <c r="H923" s="136">
        <v>1</v>
      </c>
      <c r="I923" s="137"/>
      <c r="J923" s="138">
        <f>ROUND(I923*H923,2)</f>
        <v>0</v>
      </c>
      <c r="K923" s="134" t="s">
        <v>186</v>
      </c>
      <c r="L923" s="33"/>
      <c r="M923" s="139" t="s">
        <v>19</v>
      </c>
      <c r="N923" s="140" t="s">
        <v>44</v>
      </c>
      <c r="P923" s="141">
        <f>O923*H923</f>
        <v>0</v>
      </c>
      <c r="Q923" s="141">
        <v>0</v>
      </c>
      <c r="R923" s="141">
        <f>Q923*H923</f>
        <v>0</v>
      </c>
      <c r="S923" s="141">
        <v>0</v>
      </c>
      <c r="T923" s="142">
        <f>S923*H923</f>
        <v>0</v>
      </c>
      <c r="AR923" s="143" t="s">
        <v>309</v>
      </c>
      <c r="AT923" s="143" t="s">
        <v>182</v>
      </c>
      <c r="AU923" s="143" t="s">
        <v>83</v>
      </c>
      <c r="AY923" s="18" t="s">
        <v>180</v>
      </c>
      <c r="BE923" s="144">
        <f>IF(N923="základní",J923,0)</f>
        <v>0</v>
      </c>
      <c r="BF923" s="144">
        <f>IF(N923="snížená",J923,0)</f>
        <v>0</v>
      </c>
      <c r="BG923" s="144">
        <f>IF(N923="zákl. přenesená",J923,0)</f>
        <v>0</v>
      </c>
      <c r="BH923" s="144">
        <f>IF(N923="sníž. přenesená",J923,0)</f>
        <v>0</v>
      </c>
      <c r="BI923" s="144">
        <f>IF(N923="nulová",J923,0)</f>
        <v>0</v>
      </c>
      <c r="BJ923" s="18" t="s">
        <v>81</v>
      </c>
      <c r="BK923" s="144">
        <f>ROUND(I923*H923,2)</f>
        <v>0</v>
      </c>
      <c r="BL923" s="18" t="s">
        <v>309</v>
      </c>
      <c r="BM923" s="143" t="s">
        <v>2626</v>
      </c>
    </row>
    <row r="924" spans="2:65" s="1" customFormat="1" ht="19.5">
      <c r="B924" s="33"/>
      <c r="D924" s="145" t="s">
        <v>189</v>
      </c>
      <c r="F924" s="146" t="s">
        <v>2627</v>
      </c>
      <c r="I924" s="147"/>
      <c r="L924" s="33"/>
      <c r="M924" s="148"/>
      <c r="T924" s="54"/>
      <c r="AT924" s="18" t="s">
        <v>189</v>
      </c>
      <c r="AU924" s="18" t="s">
        <v>83</v>
      </c>
    </row>
    <row r="925" spans="2:65" s="1" customFormat="1" ht="11.25">
      <c r="B925" s="33"/>
      <c r="D925" s="149" t="s">
        <v>191</v>
      </c>
      <c r="F925" s="150" t="s">
        <v>2628</v>
      </c>
      <c r="I925" s="147"/>
      <c r="L925" s="33"/>
      <c r="M925" s="148"/>
      <c r="T925" s="54"/>
      <c r="AT925" s="18" t="s">
        <v>191</v>
      </c>
      <c r="AU925" s="18" t="s">
        <v>83</v>
      </c>
    </row>
    <row r="926" spans="2:65" s="1" customFormat="1" ht="19.5">
      <c r="B926" s="33"/>
      <c r="D926" s="145" t="s">
        <v>477</v>
      </c>
      <c r="F926" s="181" t="s">
        <v>2603</v>
      </c>
      <c r="I926" s="147"/>
      <c r="L926" s="33"/>
      <c r="M926" s="148"/>
      <c r="T926" s="54"/>
      <c r="AT926" s="18" t="s">
        <v>477</v>
      </c>
      <c r="AU926" s="18" t="s">
        <v>83</v>
      </c>
    </row>
    <row r="927" spans="2:65" s="12" customFormat="1" ht="11.25">
      <c r="B927" s="151"/>
      <c r="D927" s="145" t="s">
        <v>193</v>
      </c>
      <c r="E927" s="152" t="s">
        <v>19</v>
      </c>
      <c r="F927" s="153" t="s">
        <v>2604</v>
      </c>
      <c r="H927" s="152" t="s">
        <v>19</v>
      </c>
      <c r="I927" s="154"/>
      <c r="L927" s="151"/>
      <c r="M927" s="155"/>
      <c r="T927" s="156"/>
      <c r="AT927" s="152" t="s">
        <v>193</v>
      </c>
      <c r="AU927" s="152" t="s">
        <v>83</v>
      </c>
      <c r="AV927" s="12" t="s">
        <v>81</v>
      </c>
      <c r="AW927" s="12" t="s">
        <v>35</v>
      </c>
      <c r="AX927" s="12" t="s">
        <v>73</v>
      </c>
      <c r="AY927" s="152" t="s">
        <v>180</v>
      </c>
    </row>
    <row r="928" spans="2:65" s="13" customFormat="1" ht="11.25">
      <c r="B928" s="157"/>
      <c r="D928" s="145" t="s">
        <v>193</v>
      </c>
      <c r="E928" s="158" t="s">
        <v>19</v>
      </c>
      <c r="F928" s="159" t="s">
        <v>2629</v>
      </c>
      <c r="H928" s="160">
        <v>1</v>
      </c>
      <c r="I928" s="161"/>
      <c r="L928" s="157"/>
      <c r="M928" s="162"/>
      <c r="T928" s="163"/>
      <c r="AT928" s="158" t="s">
        <v>193</v>
      </c>
      <c r="AU928" s="158" t="s">
        <v>83</v>
      </c>
      <c r="AV928" s="13" t="s">
        <v>83</v>
      </c>
      <c r="AW928" s="13" t="s">
        <v>35</v>
      </c>
      <c r="AX928" s="13" t="s">
        <v>81</v>
      </c>
      <c r="AY928" s="158" t="s">
        <v>180</v>
      </c>
    </row>
    <row r="929" spans="2:65" s="1" customFormat="1" ht="16.5" customHeight="1">
      <c r="B929" s="33"/>
      <c r="C929" s="171" t="s">
        <v>1618</v>
      </c>
      <c r="D929" s="171" t="s">
        <v>353</v>
      </c>
      <c r="E929" s="172" t="s">
        <v>2630</v>
      </c>
      <c r="F929" s="173" t="s">
        <v>2631</v>
      </c>
      <c r="G929" s="174" t="s">
        <v>257</v>
      </c>
      <c r="H929" s="175">
        <v>2.8</v>
      </c>
      <c r="I929" s="176"/>
      <c r="J929" s="177">
        <f>ROUND(I929*H929,2)</f>
        <v>0</v>
      </c>
      <c r="K929" s="173" t="s">
        <v>19</v>
      </c>
      <c r="L929" s="178"/>
      <c r="M929" s="179" t="s">
        <v>19</v>
      </c>
      <c r="N929" s="180" t="s">
        <v>44</v>
      </c>
      <c r="P929" s="141">
        <f>O929*H929</f>
        <v>0</v>
      </c>
      <c r="Q929" s="141">
        <v>3.8289999999999998E-2</v>
      </c>
      <c r="R929" s="141">
        <f>Q929*H929</f>
        <v>0.10721199999999999</v>
      </c>
      <c r="S929" s="141">
        <v>0</v>
      </c>
      <c r="T929" s="142">
        <f>S929*H929</f>
        <v>0</v>
      </c>
      <c r="AR929" s="143" t="s">
        <v>466</v>
      </c>
      <c r="AT929" s="143" t="s">
        <v>353</v>
      </c>
      <c r="AU929" s="143" t="s">
        <v>83</v>
      </c>
      <c r="AY929" s="18" t="s">
        <v>180</v>
      </c>
      <c r="BE929" s="144">
        <f>IF(N929="základní",J929,0)</f>
        <v>0</v>
      </c>
      <c r="BF929" s="144">
        <f>IF(N929="snížená",J929,0)</f>
        <v>0</v>
      </c>
      <c r="BG929" s="144">
        <f>IF(N929="zákl. přenesená",J929,0)</f>
        <v>0</v>
      </c>
      <c r="BH929" s="144">
        <f>IF(N929="sníž. přenesená",J929,0)</f>
        <v>0</v>
      </c>
      <c r="BI929" s="144">
        <f>IF(N929="nulová",J929,0)</f>
        <v>0</v>
      </c>
      <c r="BJ929" s="18" t="s">
        <v>81</v>
      </c>
      <c r="BK929" s="144">
        <f>ROUND(I929*H929,2)</f>
        <v>0</v>
      </c>
      <c r="BL929" s="18" t="s">
        <v>309</v>
      </c>
      <c r="BM929" s="143" t="s">
        <v>2632</v>
      </c>
    </row>
    <row r="930" spans="2:65" s="1" customFormat="1" ht="11.25">
      <c r="B930" s="33"/>
      <c r="D930" s="145" t="s">
        <v>189</v>
      </c>
      <c r="F930" s="146" t="s">
        <v>2631</v>
      </c>
      <c r="I930" s="147"/>
      <c r="L930" s="33"/>
      <c r="M930" s="148"/>
      <c r="T930" s="54"/>
      <c r="AT930" s="18" t="s">
        <v>189</v>
      </c>
      <c r="AU930" s="18" t="s">
        <v>83</v>
      </c>
    </row>
    <row r="931" spans="2:65" s="1" customFormat="1" ht="107.25">
      <c r="B931" s="33"/>
      <c r="D931" s="145" t="s">
        <v>477</v>
      </c>
      <c r="F931" s="181" t="s">
        <v>2633</v>
      </c>
      <c r="I931" s="147"/>
      <c r="L931" s="33"/>
      <c r="M931" s="148"/>
      <c r="T931" s="54"/>
      <c r="AT931" s="18" t="s">
        <v>477</v>
      </c>
      <c r="AU931" s="18" t="s">
        <v>83</v>
      </c>
    </row>
    <row r="932" spans="2:65" s="12" customFormat="1" ht="11.25">
      <c r="B932" s="151"/>
      <c r="D932" s="145" t="s">
        <v>193</v>
      </c>
      <c r="E932" s="152" t="s">
        <v>19</v>
      </c>
      <c r="F932" s="153" t="s">
        <v>2604</v>
      </c>
      <c r="H932" s="152" t="s">
        <v>19</v>
      </c>
      <c r="I932" s="154"/>
      <c r="L932" s="151"/>
      <c r="M932" s="155"/>
      <c r="T932" s="156"/>
      <c r="AT932" s="152" t="s">
        <v>193</v>
      </c>
      <c r="AU932" s="152" t="s">
        <v>83</v>
      </c>
      <c r="AV932" s="12" t="s">
        <v>81</v>
      </c>
      <c r="AW932" s="12" t="s">
        <v>35</v>
      </c>
      <c r="AX932" s="12" t="s">
        <v>73</v>
      </c>
      <c r="AY932" s="152" t="s">
        <v>180</v>
      </c>
    </row>
    <row r="933" spans="2:65" s="13" customFormat="1" ht="11.25">
      <c r="B933" s="157"/>
      <c r="D933" s="145" t="s">
        <v>193</v>
      </c>
      <c r="E933" s="158" t="s">
        <v>19</v>
      </c>
      <c r="F933" s="159" t="s">
        <v>2634</v>
      </c>
      <c r="H933" s="160">
        <v>2.8</v>
      </c>
      <c r="I933" s="161"/>
      <c r="L933" s="157"/>
      <c r="M933" s="162"/>
      <c r="T933" s="163"/>
      <c r="AT933" s="158" t="s">
        <v>193</v>
      </c>
      <c r="AU933" s="158" t="s">
        <v>83</v>
      </c>
      <c r="AV933" s="13" t="s">
        <v>83</v>
      </c>
      <c r="AW933" s="13" t="s">
        <v>35</v>
      </c>
      <c r="AX933" s="13" t="s">
        <v>81</v>
      </c>
      <c r="AY933" s="158" t="s">
        <v>180</v>
      </c>
    </row>
    <row r="934" spans="2:65" s="1" customFormat="1" ht="24.2" customHeight="1">
      <c r="B934" s="33"/>
      <c r="C934" s="132" t="s">
        <v>1619</v>
      </c>
      <c r="D934" s="132" t="s">
        <v>182</v>
      </c>
      <c r="E934" s="133" t="s">
        <v>2635</v>
      </c>
      <c r="F934" s="134" t="s">
        <v>2636</v>
      </c>
      <c r="G934" s="135" t="s">
        <v>346</v>
      </c>
      <c r="H934" s="136">
        <v>2</v>
      </c>
      <c r="I934" s="137"/>
      <c r="J934" s="138">
        <f>ROUND(I934*H934,2)</f>
        <v>0</v>
      </c>
      <c r="K934" s="134" t="s">
        <v>186</v>
      </c>
      <c r="L934" s="33"/>
      <c r="M934" s="139" t="s">
        <v>19</v>
      </c>
      <c r="N934" s="140" t="s">
        <v>44</v>
      </c>
      <c r="P934" s="141">
        <f>O934*H934</f>
        <v>0</v>
      </c>
      <c r="Q934" s="141">
        <v>0</v>
      </c>
      <c r="R934" s="141">
        <f>Q934*H934</f>
        <v>0</v>
      </c>
      <c r="S934" s="141">
        <v>0</v>
      </c>
      <c r="T934" s="142">
        <f>S934*H934</f>
        <v>0</v>
      </c>
      <c r="AR934" s="143" t="s">
        <v>309</v>
      </c>
      <c r="AT934" s="143" t="s">
        <v>182</v>
      </c>
      <c r="AU934" s="143" t="s">
        <v>83</v>
      </c>
      <c r="AY934" s="18" t="s">
        <v>180</v>
      </c>
      <c r="BE934" s="144">
        <f>IF(N934="základní",J934,0)</f>
        <v>0</v>
      </c>
      <c r="BF934" s="144">
        <f>IF(N934="snížená",J934,0)</f>
        <v>0</v>
      </c>
      <c r="BG934" s="144">
        <f>IF(N934="zákl. přenesená",J934,0)</f>
        <v>0</v>
      </c>
      <c r="BH934" s="144">
        <f>IF(N934="sníž. přenesená",J934,0)</f>
        <v>0</v>
      </c>
      <c r="BI934" s="144">
        <f>IF(N934="nulová",J934,0)</f>
        <v>0</v>
      </c>
      <c r="BJ934" s="18" t="s">
        <v>81</v>
      </c>
      <c r="BK934" s="144">
        <f>ROUND(I934*H934,2)</f>
        <v>0</v>
      </c>
      <c r="BL934" s="18" t="s">
        <v>309</v>
      </c>
      <c r="BM934" s="143" t="s">
        <v>2637</v>
      </c>
    </row>
    <row r="935" spans="2:65" s="1" customFormat="1" ht="19.5">
      <c r="B935" s="33"/>
      <c r="D935" s="145" t="s">
        <v>189</v>
      </c>
      <c r="F935" s="146" t="s">
        <v>2638</v>
      </c>
      <c r="I935" s="147"/>
      <c r="L935" s="33"/>
      <c r="M935" s="148"/>
      <c r="T935" s="54"/>
      <c r="AT935" s="18" t="s">
        <v>189</v>
      </c>
      <c r="AU935" s="18" t="s">
        <v>83</v>
      </c>
    </row>
    <row r="936" spans="2:65" s="1" customFormat="1" ht="11.25">
      <c r="B936" s="33"/>
      <c r="D936" s="149" t="s">
        <v>191</v>
      </c>
      <c r="F936" s="150" t="s">
        <v>2639</v>
      </c>
      <c r="I936" s="147"/>
      <c r="L936" s="33"/>
      <c r="M936" s="148"/>
      <c r="T936" s="54"/>
      <c r="AT936" s="18" t="s">
        <v>191</v>
      </c>
      <c r="AU936" s="18" t="s">
        <v>83</v>
      </c>
    </row>
    <row r="937" spans="2:65" s="1" customFormat="1" ht="19.5">
      <c r="B937" s="33"/>
      <c r="D937" s="145" t="s">
        <v>477</v>
      </c>
      <c r="F937" s="181" t="s">
        <v>2603</v>
      </c>
      <c r="I937" s="147"/>
      <c r="L937" s="33"/>
      <c r="M937" s="148"/>
      <c r="T937" s="54"/>
      <c r="AT937" s="18" t="s">
        <v>477</v>
      </c>
      <c r="AU937" s="18" t="s">
        <v>83</v>
      </c>
    </row>
    <row r="938" spans="2:65" s="12" customFormat="1" ht="11.25">
      <c r="B938" s="151"/>
      <c r="D938" s="145" t="s">
        <v>193</v>
      </c>
      <c r="E938" s="152" t="s">
        <v>19</v>
      </c>
      <c r="F938" s="153" t="s">
        <v>2604</v>
      </c>
      <c r="H938" s="152" t="s">
        <v>19</v>
      </c>
      <c r="I938" s="154"/>
      <c r="L938" s="151"/>
      <c r="M938" s="155"/>
      <c r="T938" s="156"/>
      <c r="AT938" s="152" t="s">
        <v>193</v>
      </c>
      <c r="AU938" s="152" t="s">
        <v>83</v>
      </c>
      <c r="AV938" s="12" t="s">
        <v>81</v>
      </c>
      <c r="AW938" s="12" t="s">
        <v>35</v>
      </c>
      <c r="AX938" s="12" t="s">
        <v>73</v>
      </c>
      <c r="AY938" s="152" t="s">
        <v>180</v>
      </c>
    </row>
    <row r="939" spans="2:65" s="13" customFormat="1" ht="11.25">
      <c r="B939" s="157"/>
      <c r="D939" s="145" t="s">
        <v>193</v>
      </c>
      <c r="E939" s="158" t="s">
        <v>19</v>
      </c>
      <c r="F939" s="159" t="s">
        <v>2640</v>
      </c>
      <c r="H939" s="160">
        <v>1</v>
      </c>
      <c r="I939" s="161"/>
      <c r="L939" s="157"/>
      <c r="M939" s="162"/>
      <c r="T939" s="163"/>
      <c r="AT939" s="158" t="s">
        <v>193</v>
      </c>
      <c r="AU939" s="158" t="s">
        <v>83</v>
      </c>
      <c r="AV939" s="13" t="s">
        <v>83</v>
      </c>
      <c r="AW939" s="13" t="s">
        <v>35</v>
      </c>
      <c r="AX939" s="13" t="s">
        <v>73</v>
      </c>
      <c r="AY939" s="158" t="s">
        <v>180</v>
      </c>
    </row>
    <row r="940" spans="2:65" s="13" customFormat="1" ht="11.25">
      <c r="B940" s="157"/>
      <c r="D940" s="145" t="s">
        <v>193</v>
      </c>
      <c r="E940" s="158" t="s">
        <v>19</v>
      </c>
      <c r="F940" s="159" t="s">
        <v>2641</v>
      </c>
      <c r="H940" s="160">
        <v>1</v>
      </c>
      <c r="I940" s="161"/>
      <c r="L940" s="157"/>
      <c r="M940" s="162"/>
      <c r="T940" s="163"/>
      <c r="AT940" s="158" t="s">
        <v>193</v>
      </c>
      <c r="AU940" s="158" t="s">
        <v>83</v>
      </c>
      <c r="AV940" s="13" t="s">
        <v>83</v>
      </c>
      <c r="AW940" s="13" t="s">
        <v>35</v>
      </c>
      <c r="AX940" s="13" t="s">
        <v>73</v>
      </c>
      <c r="AY940" s="158" t="s">
        <v>180</v>
      </c>
    </row>
    <row r="941" spans="2:65" s="14" customFormat="1" ht="11.25">
      <c r="B941" s="164"/>
      <c r="D941" s="145" t="s">
        <v>193</v>
      </c>
      <c r="E941" s="165" t="s">
        <v>19</v>
      </c>
      <c r="F941" s="166" t="s">
        <v>264</v>
      </c>
      <c r="H941" s="167">
        <v>2</v>
      </c>
      <c r="I941" s="168"/>
      <c r="L941" s="164"/>
      <c r="M941" s="169"/>
      <c r="T941" s="170"/>
      <c r="AT941" s="165" t="s">
        <v>193</v>
      </c>
      <c r="AU941" s="165" t="s">
        <v>83</v>
      </c>
      <c r="AV941" s="14" t="s">
        <v>187</v>
      </c>
      <c r="AW941" s="14" t="s">
        <v>35</v>
      </c>
      <c r="AX941" s="14" t="s">
        <v>81</v>
      </c>
      <c r="AY941" s="165" t="s">
        <v>180</v>
      </c>
    </row>
    <row r="942" spans="2:65" s="1" customFormat="1" ht="21.75" customHeight="1">
      <c r="B942" s="33"/>
      <c r="C942" s="171" t="s">
        <v>1620</v>
      </c>
      <c r="D942" s="171" t="s">
        <v>353</v>
      </c>
      <c r="E942" s="172" t="s">
        <v>2642</v>
      </c>
      <c r="F942" s="173" t="s">
        <v>2643</v>
      </c>
      <c r="G942" s="174" t="s">
        <v>257</v>
      </c>
      <c r="H942" s="175">
        <v>10.8</v>
      </c>
      <c r="I942" s="176"/>
      <c r="J942" s="177">
        <f>ROUND(I942*H942,2)</f>
        <v>0</v>
      </c>
      <c r="K942" s="173" t="s">
        <v>19</v>
      </c>
      <c r="L942" s="178"/>
      <c r="M942" s="179" t="s">
        <v>19</v>
      </c>
      <c r="N942" s="180" t="s">
        <v>44</v>
      </c>
      <c r="P942" s="141">
        <f>O942*H942</f>
        <v>0</v>
      </c>
      <c r="Q942" s="141">
        <v>3.8289999999999998E-2</v>
      </c>
      <c r="R942" s="141">
        <f>Q942*H942</f>
        <v>0.41353200000000001</v>
      </c>
      <c r="S942" s="141">
        <v>0</v>
      </c>
      <c r="T942" s="142">
        <f>S942*H942</f>
        <v>0</v>
      </c>
      <c r="AR942" s="143" t="s">
        <v>466</v>
      </c>
      <c r="AT942" s="143" t="s">
        <v>353</v>
      </c>
      <c r="AU942" s="143" t="s">
        <v>83</v>
      </c>
      <c r="AY942" s="18" t="s">
        <v>180</v>
      </c>
      <c r="BE942" s="144">
        <f>IF(N942="základní",J942,0)</f>
        <v>0</v>
      </c>
      <c r="BF942" s="144">
        <f>IF(N942="snížená",J942,0)</f>
        <v>0</v>
      </c>
      <c r="BG942" s="144">
        <f>IF(N942="zákl. přenesená",J942,0)</f>
        <v>0</v>
      </c>
      <c r="BH942" s="144">
        <f>IF(N942="sníž. přenesená",J942,0)</f>
        <v>0</v>
      </c>
      <c r="BI942" s="144">
        <f>IF(N942="nulová",J942,0)</f>
        <v>0</v>
      </c>
      <c r="BJ942" s="18" t="s">
        <v>81</v>
      </c>
      <c r="BK942" s="144">
        <f>ROUND(I942*H942,2)</f>
        <v>0</v>
      </c>
      <c r="BL942" s="18" t="s">
        <v>309</v>
      </c>
      <c r="BM942" s="143" t="s">
        <v>2644</v>
      </c>
    </row>
    <row r="943" spans="2:65" s="1" customFormat="1" ht="11.25">
      <c r="B943" s="33"/>
      <c r="D943" s="145" t="s">
        <v>189</v>
      </c>
      <c r="F943" s="146" t="s">
        <v>2643</v>
      </c>
      <c r="I943" s="147"/>
      <c r="L943" s="33"/>
      <c r="M943" s="148"/>
      <c r="T943" s="54"/>
      <c r="AT943" s="18" t="s">
        <v>189</v>
      </c>
      <c r="AU943" s="18" t="s">
        <v>83</v>
      </c>
    </row>
    <row r="944" spans="2:65" s="1" customFormat="1" ht="107.25">
      <c r="B944" s="33"/>
      <c r="D944" s="145" t="s">
        <v>477</v>
      </c>
      <c r="F944" s="181" t="s">
        <v>2645</v>
      </c>
      <c r="I944" s="147"/>
      <c r="L944" s="33"/>
      <c r="M944" s="148"/>
      <c r="T944" s="54"/>
      <c r="AT944" s="18" t="s">
        <v>477</v>
      </c>
      <c r="AU944" s="18" t="s">
        <v>83</v>
      </c>
    </row>
    <row r="945" spans="2:65" s="12" customFormat="1" ht="11.25">
      <c r="B945" s="151"/>
      <c r="D945" s="145" t="s">
        <v>193</v>
      </c>
      <c r="E945" s="152" t="s">
        <v>19</v>
      </c>
      <c r="F945" s="153" t="s">
        <v>2604</v>
      </c>
      <c r="H945" s="152" t="s">
        <v>19</v>
      </c>
      <c r="I945" s="154"/>
      <c r="L945" s="151"/>
      <c r="M945" s="155"/>
      <c r="T945" s="156"/>
      <c r="AT945" s="152" t="s">
        <v>193</v>
      </c>
      <c r="AU945" s="152" t="s">
        <v>83</v>
      </c>
      <c r="AV945" s="12" t="s">
        <v>81</v>
      </c>
      <c r="AW945" s="12" t="s">
        <v>35</v>
      </c>
      <c r="AX945" s="12" t="s">
        <v>73</v>
      </c>
      <c r="AY945" s="152" t="s">
        <v>180</v>
      </c>
    </row>
    <row r="946" spans="2:65" s="13" customFormat="1" ht="11.25">
      <c r="B946" s="157"/>
      <c r="D946" s="145" t="s">
        <v>193</v>
      </c>
      <c r="E946" s="158" t="s">
        <v>19</v>
      </c>
      <c r="F946" s="159" t="s">
        <v>2646</v>
      </c>
      <c r="H946" s="160">
        <v>5.85</v>
      </c>
      <c r="I946" s="161"/>
      <c r="L946" s="157"/>
      <c r="M946" s="162"/>
      <c r="T946" s="163"/>
      <c r="AT946" s="158" t="s">
        <v>193</v>
      </c>
      <c r="AU946" s="158" t="s">
        <v>83</v>
      </c>
      <c r="AV946" s="13" t="s">
        <v>83</v>
      </c>
      <c r="AW946" s="13" t="s">
        <v>35</v>
      </c>
      <c r="AX946" s="13" t="s">
        <v>73</v>
      </c>
      <c r="AY946" s="158" t="s">
        <v>180</v>
      </c>
    </row>
    <row r="947" spans="2:65" s="13" customFormat="1" ht="11.25">
      <c r="B947" s="157"/>
      <c r="D947" s="145" t="s">
        <v>193</v>
      </c>
      <c r="E947" s="158" t="s">
        <v>19</v>
      </c>
      <c r="F947" s="159" t="s">
        <v>2647</v>
      </c>
      <c r="H947" s="160">
        <v>4.95</v>
      </c>
      <c r="I947" s="161"/>
      <c r="L947" s="157"/>
      <c r="M947" s="162"/>
      <c r="T947" s="163"/>
      <c r="AT947" s="158" t="s">
        <v>193</v>
      </c>
      <c r="AU947" s="158" t="s">
        <v>83</v>
      </c>
      <c r="AV947" s="13" t="s">
        <v>83</v>
      </c>
      <c r="AW947" s="13" t="s">
        <v>35</v>
      </c>
      <c r="AX947" s="13" t="s">
        <v>73</v>
      </c>
      <c r="AY947" s="158" t="s">
        <v>180</v>
      </c>
    </row>
    <row r="948" spans="2:65" s="14" customFormat="1" ht="11.25">
      <c r="B948" s="164"/>
      <c r="D948" s="145" t="s">
        <v>193</v>
      </c>
      <c r="E948" s="165" t="s">
        <v>19</v>
      </c>
      <c r="F948" s="166" t="s">
        <v>264</v>
      </c>
      <c r="H948" s="167">
        <v>10.8</v>
      </c>
      <c r="I948" s="168"/>
      <c r="L948" s="164"/>
      <c r="M948" s="169"/>
      <c r="T948" s="170"/>
      <c r="AT948" s="165" t="s">
        <v>193</v>
      </c>
      <c r="AU948" s="165" t="s">
        <v>83</v>
      </c>
      <c r="AV948" s="14" t="s">
        <v>187</v>
      </c>
      <c r="AW948" s="14" t="s">
        <v>35</v>
      </c>
      <c r="AX948" s="14" t="s">
        <v>81</v>
      </c>
      <c r="AY948" s="165" t="s">
        <v>180</v>
      </c>
    </row>
    <row r="949" spans="2:65" s="1" customFormat="1" ht="24.2" customHeight="1">
      <c r="B949" s="33"/>
      <c r="C949" s="132" t="s">
        <v>1624</v>
      </c>
      <c r="D949" s="132" t="s">
        <v>182</v>
      </c>
      <c r="E949" s="133" t="s">
        <v>2648</v>
      </c>
      <c r="F949" s="134" t="s">
        <v>2649</v>
      </c>
      <c r="G949" s="135" t="s">
        <v>338</v>
      </c>
      <c r="H949" s="136">
        <v>7.1849999999999996</v>
      </c>
      <c r="I949" s="137"/>
      <c r="J949" s="138">
        <f>ROUND(I949*H949,2)</f>
        <v>0</v>
      </c>
      <c r="K949" s="134" t="s">
        <v>186</v>
      </c>
      <c r="L949" s="33"/>
      <c r="M949" s="139" t="s">
        <v>19</v>
      </c>
      <c r="N949" s="140" t="s">
        <v>44</v>
      </c>
      <c r="P949" s="141">
        <f>O949*H949</f>
        <v>0</v>
      </c>
      <c r="Q949" s="141">
        <v>0</v>
      </c>
      <c r="R949" s="141">
        <f>Q949*H949</f>
        <v>0</v>
      </c>
      <c r="S949" s="141">
        <v>0</v>
      </c>
      <c r="T949" s="142">
        <f>S949*H949</f>
        <v>0</v>
      </c>
      <c r="AR949" s="143" t="s">
        <v>309</v>
      </c>
      <c r="AT949" s="143" t="s">
        <v>182</v>
      </c>
      <c r="AU949" s="143" t="s">
        <v>83</v>
      </c>
      <c r="AY949" s="18" t="s">
        <v>180</v>
      </c>
      <c r="BE949" s="144">
        <f>IF(N949="základní",J949,0)</f>
        <v>0</v>
      </c>
      <c r="BF949" s="144">
        <f>IF(N949="snížená",J949,0)</f>
        <v>0</v>
      </c>
      <c r="BG949" s="144">
        <f>IF(N949="zákl. přenesená",J949,0)</f>
        <v>0</v>
      </c>
      <c r="BH949" s="144">
        <f>IF(N949="sníž. přenesená",J949,0)</f>
        <v>0</v>
      </c>
      <c r="BI949" s="144">
        <f>IF(N949="nulová",J949,0)</f>
        <v>0</v>
      </c>
      <c r="BJ949" s="18" t="s">
        <v>81</v>
      </c>
      <c r="BK949" s="144">
        <f>ROUND(I949*H949,2)</f>
        <v>0</v>
      </c>
      <c r="BL949" s="18" t="s">
        <v>309</v>
      </c>
      <c r="BM949" s="143" t="s">
        <v>2650</v>
      </c>
    </row>
    <row r="950" spans="2:65" s="1" customFormat="1" ht="11.25">
      <c r="B950" s="33"/>
      <c r="D950" s="145" t="s">
        <v>189</v>
      </c>
      <c r="F950" s="146" t="s">
        <v>2649</v>
      </c>
      <c r="I950" s="147"/>
      <c r="L950" s="33"/>
      <c r="M950" s="148"/>
      <c r="T950" s="54"/>
      <c r="AT950" s="18" t="s">
        <v>189</v>
      </c>
      <c r="AU950" s="18" t="s">
        <v>83</v>
      </c>
    </row>
    <row r="951" spans="2:65" s="1" customFormat="1" ht="11.25">
      <c r="B951" s="33"/>
      <c r="D951" s="149" t="s">
        <v>191</v>
      </c>
      <c r="F951" s="150" t="s">
        <v>2651</v>
      </c>
      <c r="I951" s="147"/>
      <c r="L951" s="33"/>
      <c r="M951" s="148"/>
      <c r="T951" s="54"/>
      <c r="AT951" s="18" t="s">
        <v>191</v>
      </c>
      <c r="AU951" s="18" t="s">
        <v>83</v>
      </c>
    </row>
    <row r="952" spans="2:65" s="1" customFormat="1" ht="19.5">
      <c r="B952" s="33"/>
      <c r="D952" s="145" t="s">
        <v>477</v>
      </c>
      <c r="F952" s="181" t="s">
        <v>2652</v>
      </c>
      <c r="I952" s="147"/>
      <c r="L952" s="33"/>
      <c r="M952" s="148"/>
      <c r="T952" s="54"/>
      <c r="AT952" s="18" t="s">
        <v>477</v>
      </c>
      <c r="AU952" s="18" t="s">
        <v>83</v>
      </c>
    </row>
    <row r="953" spans="2:65" s="1" customFormat="1" ht="21.75" customHeight="1">
      <c r="B953" s="33"/>
      <c r="C953" s="171" t="s">
        <v>1628</v>
      </c>
      <c r="D953" s="171" t="s">
        <v>353</v>
      </c>
      <c r="E953" s="172" t="s">
        <v>2653</v>
      </c>
      <c r="F953" s="173" t="s">
        <v>2654</v>
      </c>
      <c r="G953" s="174" t="s">
        <v>338</v>
      </c>
      <c r="H953" s="175">
        <v>7.1849999999999996</v>
      </c>
      <c r="I953" s="176"/>
      <c r="J953" s="177">
        <f>ROUND(I953*H953,2)</f>
        <v>0</v>
      </c>
      <c r="K953" s="173" t="s">
        <v>186</v>
      </c>
      <c r="L953" s="178"/>
      <c r="M953" s="179" t="s">
        <v>19</v>
      </c>
      <c r="N953" s="180" t="s">
        <v>44</v>
      </c>
      <c r="P953" s="141">
        <f>O953*H953</f>
        <v>0</v>
      </c>
      <c r="Q953" s="141">
        <v>3.5000000000000001E-3</v>
      </c>
      <c r="R953" s="141">
        <f>Q953*H953</f>
        <v>2.51475E-2</v>
      </c>
      <c r="S953" s="141">
        <v>0</v>
      </c>
      <c r="T953" s="142">
        <f>S953*H953</f>
        <v>0</v>
      </c>
      <c r="AR953" s="143" t="s">
        <v>466</v>
      </c>
      <c r="AT953" s="143" t="s">
        <v>353</v>
      </c>
      <c r="AU953" s="143" t="s">
        <v>83</v>
      </c>
      <c r="AY953" s="18" t="s">
        <v>180</v>
      </c>
      <c r="BE953" s="144">
        <f>IF(N953="základní",J953,0)</f>
        <v>0</v>
      </c>
      <c r="BF953" s="144">
        <f>IF(N953="snížená",J953,0)</f>
        <v>0</v>
      </c>
      <c r="BG953" s="144">
        <f>IF(N953="zákl. přenesená",J953,0)</f>
        <v>0</v>
      </c>
      <c r="BH953" s="144">
        <f>IF(N953="sníž. přenesená",J953,0)</f>
        <v>0</v>
      </c>
      <c r="BI953" s="144">
        <f>IF(N953="nulová",J953,0)</f>
        <v>0</v>
      </c>
      <c r="BJ953" s="18" t="s">
        <v>81</v>
      </c>
      <c r="BK953" s="144">
        <f>ROUND(I953*H953,2)</f>
        <v>0</v>
      </c>
      <c r="BL953" s="18" t="s">
        <v>309</v>
      </c>
      <c r="BM953" s="143" t="s">
        <v>2655</v>
      </c>
    </row>
    <row r="954" spans="2:65" s="1" customFormat="1" ht="11.25">
      <c r="B954" s="33"/>
      <c r="D954" s="145" t="s">
        <v>189</v>
      </c>
      <c r="F954" s="146" t="s">
        <v>2654</v>
      </c>
      <c r="I954" s="147"/>
      <c r="L954" s="33"/>
      <c r="M954" s="148"/>
      <c r="T954" s="54"/>
      <c r="AT954" s="18" t="s">
        <v>189</v>
      </c>
      <c r="AU954" s="18" t="s">
        <v>83</v>
      </c>
    </row>
    <row r="955" spans="2:65" s="1" customFormat="1" ht="24.2" customHeight="1">
      <c r="B955" s="33"/>
      <c r="C955" s="132" t="s">
        <v>1632</v>
      </c>
      <c r="D955" s="132" t="s">
        <v>182</v>
      </c>
      <c r="E955" s="133" t="s">
        <v>2656</v>
      </c>
      <c r="F955" s="134" t="s">
        <v>2657</v>
      </c>
      <c r="G955" s="135" t="s">
        <v>338</v>
      </c>
      <c r="H955" s="136">
        <v>7.3</v>
      </c>
      <c r="I955" s="137"/>
      <c r="J955" s="138">
        <f>ROUND(I955*H955,2)</f>
        <v>0</v>
      </c>
      <c r="K955" s="134" t="s">
        <v>186</v>
      </c>
      <c r="L955" s="33"/>
      <c r="M955" s="139" t="s">
        <v>19</v>
      </c>
      <c r="N955" s="140" t="s">
        <v>44</v>
      </c>
      <c r="P955" s="141">
        <f>O955*H955</f>
        <v>0</v>
      </c>
      <c r="Q955" s="141">
        <v>0</v>
      </c>
      <c r="R955" s="141">
        <f>Q955*H955</f>
        <v>0</v>
      </c>
      <c r="S955" s="141">
        <v>0.05</v>
      </c>
      <c r="T955" s="142">
        <f>S955*H955</f>
        <v>0.36499999999999999</v>
      </c>
      <c r="AR955" s="143" t="s">
        <v>309</v>
      </c>
      <c r="AT955" s="143" t="s">
        <v>182</v>
      </c>
      <c r="AU955" s="143" t="s">
        <v>83</v>
      </c>
      <c r="AY955" s="18" t="s">
        <v>180</v>
      </c>
      <c r="BE955" s="144">
        <f>IF(N955="základní",J955,0)</f>
        <v>0</v>
      </c>
      <c r="BF955" s="144">
        <f>IF(N955="snížená",J955,0)</f>
        <v>0</v>
      </c>
      <c r="BG955" s="144">
        <f>IF(N955="zákl. přenesená",J955,0)</f>
        <v>0</v>
      </c>
      <c r="BH955" s="144">
        <f>IF(N955="sníž. přenesená",J955,0)</f>
        <v>0</v>
      </c>
      <c r="BI955" s="144">
        <f>IF(N955="nulová",J955,0)</f>
        <v>0</v>
      </c>
      <c r="BJ955" s="18" t="s">
        <v>81</v>
      </c>
      <c r="BK955" s="144">
        <f>ROUND(I955*H955,2)</f>
        <v>0</v>
      </c>
      <c r="BL955" s="18" t="s">
        <v>309</v>
      </c>
      <c r="BM955" s="143" t="s">
        <v>2658</v>
      </c>
    </row>
    <row r="956" spans="2:65" s="1" customFormat="1" ht="11.25">
      <c r="B956" s="33"/>
      <c r="D956" s="145" t="s">
        <v>189</v>
      </c>
      <c r="F956" s="146" t="s">
        <v>2659</v>
      </c>
      <c r="I956" s="147"/>
      <c r="L956" s="33"/>
      <c r="M956" s="148"/>
      <c r="T956" s="54"/>
      <c r="AT956" s="18" t="s">
        <v>189</v>
      </c>
      <c r="AU956" s="18" t="s">
        <v>83</v>
      </c>
    </row>
    <row r="957" spans="2:65" s="1" customFormat="1" ht="11.25">
      <c r="B957" s="33"/>
      <c r="D957" s="149" t="s">
        <v>191</v>
      </c>
      <c r="F957" s="150" t="s">
        <v>2660</v>
      </c>
      <c r="I957" s="147"/>
      <c r="L957" s="33"/>
      <c r="M957" s="148"/>
      <c r="T957" s="54"/>
      <c r="AT957" s="18" t="s">
        <v>191</v>
      </c>
      <c r="AU957" s="18" t="s">
        <v>83</v>
      </c>
    </row>
    <row r="958" spans="2:65" s="1" customFormat="1" ht="24.2" customHeight="1">
      <c r="B958" s="33"/>
      <c r="C958" s="132" t="s">
        <v>1633</v>
      </c>
      <c r="D958" s="132" t="s">
        <v>182</v>
      </c>
      <c r="E958" s="133" t="s">
        <v>2661</v>
      </c>
      <c r="F958" s="134" t="s">
        <v>2662</v>
      </c>
      <c r="G958" s="135" t="s">
        <v>338</v>
      </c>
      <c r="H958" s="136">
        <v>7.1849999999999996</v>
      </c>
      <c r="I958" s="137"/>
      <c r="J958" s="138">
        <f>ROUND(I958*H958,2)</f>
        <v>0</v>
      </c>
      <c r="K958" s="134" t="s">
        <v>186</v>
      </c>
      <c r="L958" s="33"/>
      <c r="M958" s="139" t="s">
        <v>19</v>
      </c>
      <c r="N958" s="140" t="s">
        <v>44</v>
      </c>
      <c r="P958" s="141">
        <f>O958*H958</f>
        <v>0</v>
      </c>
      <c r="Q958" s="141">
        <v>0</v>
      </c>
      <c r="R958" s="141">
        <f>Q958*H958</f>
        <v>0</v>
      </c>
      <c r="S958" s="141">
        <v>0</v>
      </c>
      <c r="T958" s="142">
        <f>S958*H958</f>
        <v>0</v>
      </c>
      <c r="AR958" s="143" t="s">
        <v>309</v>
      </c>
      <c r="AT958" s="143" t="s">
        <v>182</v>
      </c>
      <c r="AU958" s="143" t="s">
        <v>83</v>
      </c>
      <c r="AY958" s="18" t="s">
        <v>180</v>
      </c>
      <c r="BE958" s="144">
        <f>IF(N958="základní",J958,0)</f>
        <v>0</v>
      </c>
      <c r="BF958" s="144">
        <f>IF(N958="snížená",J958,0)</f>
        <v>0</v>
      </c>
      <c r="BG958" s="144">
        <f>IF(N958="zákl. přenesená",J958,0)</f>
        <v>0</v>
      </c>
      <c r="BH958" s="144">
        <f>IF(N958="sníž. přenesená",J958,0)</f>
        <v>0</v>
      </c>
      <c r="BI958" s="144">
        <f>IF(N958="nulová",J958,0)</f>
        <v>0</v>
      </c>
      <c r="BJ958" s="18" t="s">
        <v>81</v>
      </c>
      <c r="BK958" s="144">
        <f>ROUND(I958*H958,2)</f>
        <v>0</v>
      </c>
      <c r="BL958" s="18" t="s">
        <v>309</v>
      </c>
      <c r="BM958" s="143" t="s">
        <v>2663</v>
      </c>
    </row>
    <row r="959" spans="2:65" s="1" customFormat="1" ht="19.5">
      <c r="B959" s="33"/>
      <c r="D959" s="145" t="s">
        <v>189</v>
      </c>
      <c r="F959" s="146" t="s">
        <v>2664</v>
      </c>
      <c r="I959" s="147"/>
      <c r="L959" s="33"/>
      <c r="M959" s="148"/>
      <c r="T959" s="54"/>
      <c r="AT959" s="18" t="s">
        <v>189</v>
      </c>
      <c r="AU959" s="18" t="s">
        <v>83</v>
      </c>
    </row>
    <row r="960" spans="2:65" s="1" customFormat="1" ht="11.25">
      <c r="B960" s="33"/>
      <c r="D960" s="149" t="s">
        <v>191</v>
      </c>
      <c r="F960" s="150" t="s">
        <v>2665</v>
      </c>
      <c r="I960" s="147"/>
      <c r="L960" s="33"/>
      <c r="M960" s="148"/>
      <c r="T960" s="54"/>
      <c r="AT960" s="18" t="s">
        <v>191</v>
      </c>
      <c r="AU960" s="18" t="s">
        <v>83</v>
      </c>
    </row>
    <row r="961" spans="2:65" s="1" customFormat="1" ht="16.5" customHeight="1">
      <c r="B961" s="33"/>
      <c r="C961" s="132" t="s">
        <v>1638</v>
      </c>
      <c r="D961" s="132" t="s">
        <v>182</v>
      </c>
      <c r="E961" s="133" t="s">
        <v>2666</v>
      </c>
      <c r="F961" s="134" t="s">
        <v>2667</v>
      </c>
      <c r="G961" s="135" t="s">
        <v>1476</v>
      </c>
      <c r="H961" s="136">
        <v>854</v>
      </c>
      <c r="I961" s="137"/>
      <c r="J961" s="138">
        <f>ROUND(I961*H961,2)</f>
        <v>0</v>
      </c>
      <c r="K961" s="134" t="s">
        <v>19</v>
      </c>
      <c r="L961" s="33"/>
      <c r="M961" s="139" t="s">
        <v>19</v>
      </c>
      <c r="N961" s="140" t="s">
        <v>44</v>
      </c>
      <c r="P961" s="141">
        <f>O961*H961</f>
        <v>0</v>
      </c>
      <c r="Q961" s="141">
        <v>1.1E-4</v>
      </c>
      <c r="R961" s="141">
        <f>Q961*H961</f>
        <v>9.394000000000001E-2</v>
      </c>
      <c r="S961" s="141">
        <v>0</v>
      </c>
      <c r="T961" s="142">
        <f>S961*H961</f>
        <v>0</v>
      </c>
      <c r="AR961" s="143" t="s">
        <v>309</v>
      </c>
      <c r="AT961" s="143" t="s">
        <v>182</v>
      </c>
      <c r="AU961" s="143" t="s">
        <v>83</v>
      </c>
      <c r="AY961" s="18" t="s">
        <v>180</v>
      </c>
      <c r="BE961" s="144">
        <f>IF(N961="základní",J961,0)</f>
        <v>0</v>
      </c>
      <c r="BF961" s="144">
        <f>IF(N961="snížená",J961,0)</f>
        <v>0</v>
      </c>
      <c r="BG961" s="144">
        <f>IF(N961="zákl. přenesená",J961,0)</f>
        <v>0</v>
      </c>
      <c r="BH961" s="144">
        <f>IF(N961="sníž. přenesená",J961,0)</f>
        <v>0</v>
      </c>
      <c r="BI961" s="144">
        <f>IF(N961="nulová",J961,0)</f>
        <v>0</v>
      </c>
      <c r="BJ961" s="18" t="s">
        <v>81</v>
      </c>
      <c r="BK961" s="144">
        <f>ROUND(I961*H961,2)</f>
        <v>0</v>
      </c>
      <c r="BL961" s="18" t="s">
        <v>309</v>
      </c>
      <c r="BM961" s="143" t="s">
        <v>2668</v>
      </c>
    </row>
    <row r="962" spans="2:65" s="1" customFormat="1" ht="11.25">
      <c r="B962" s="33"/>
      <c r="D962" s="145" t="s">
        <v>189</v>
      </c>
      <c r="F962" s="146" t="s">
        <v>2667</v>
      </c>
      <c r="I962" s="147"/>
      <c r="L962" s="33"/>
      <c r="M962" s="148"/>
      <c r="T962" s="54"/>
      <c r="AT962" s="18" t="s">
        <v>189</v>
      </c>
      <c r="AU962" s="18" t="s">
        <v>83</v>
      </c>
    </row>
    <row r="963" spans="2:65" s="1" customFormat="1" ht="19.5">
      <c r="B963" s="33"/>
      <c r="D963" s="145" t="s">
        <v>477</v>
      </c>
      <c r="F963" s="181" t="s">
        <v>2669</v>
      </c>
      <c r="I963" s="147"/>
      <c r="L963" s="33"/>
      <c r="M963" s="148"/>
      <c r="T963" s="54"/>
      <c r="AT963" s="18" t="s">
        <v>477</v>
      </c>
      <c r="AU963" s="18" t="s">
        <v>83</v>
      </c>
    </row>
    <row r="964" spans="2:65" s="12" customFormat="1" ht="11.25">
      <c r="B964" s="151"/>
      <c r="D964" s="145" t="s">
        <v>193</v>
      </c>
      <c r="E964" s="152" t="s">
        <v>19</v>
      </c>
      <c r="F964" s="153" t="s">
        <v>2670</v>
      </c>
      <c r="H964" s="152" t="s">
        <v>19</v>
      </c>
      <c r="I964" s="154"/>
      <c r="L964" s="151"/>
      <c r="M964" s="155"/>
      <c r="T964" s="156"/>
      <c r="AT964" s="152" t="s">
        <v>193</v>
      </c>
      <c r="AU964" s="152" t="s">
        <v>83</v>
      </c>
      <c r="AV964" s="12" t="s">
        <v>81</v>
      </c>
      <c r="AW964" s="12" t="s">
        <v>35</v>
      </c>
      <c r="AX964" s="12" t="s">
        <v>73</v>
      </c>
      <c r="AY964" s="152" t="s">
        <v>180</v>
      </c>
    </row>
    <row r="965" spans="2:65" s="13" customFormat="1" ht="11.25">
      <c r="B965" s="157"/>
      <c r="D965" s="145" t="s">
        <v>193</v>
      </c>
      <c r="E965" s="158" t="s">
        <v>19</v>
      </c>
      <c r="F965" s="159" t="s">
        <v>2671</v>
      </c>
      <c r="H965" s="160">
        <v>356</v>
      </c>
      <c r="I965" s="161"/>
      <c r="L965" s="157"/>
      <c r="M965" s="162"/>
      <c r="T965" s="163"/>
      <c r="AT965" s="158" t="s">
        <v>193</v>
      </c>
      <c r="AU965" s="158" t="s">
        <v>83</v>
      </c>
      <c r="AV965" s="13" t="s">
        <v>83</v>
      </c>
      <c r="AW965" s="13" t="s">
        <v>35</v>
      </c>
      <c r="AX965" s="13" t="s">
        <v>73</v>
      </c>
      <c r="AY965" s="158" t="s">
        <v>180</v>
      </c>
    </row>
    <row r="966" spans="2:65" s="13" customFormat="1" ht="11.25">
      <c r="B966" s="157"/>
      <c r="D966" s="145" t="s">
        <v>193</v>
      </c>
      <c r="E966" s="158" t="s">
        <v>19</v>
      </c>
      <c r="F966" s="159" t="s">
        <v>2672</v>
      </c>
      <c r="H966" s="160">
        <v>210</v>
      </c>
      <c r="I966" s="161"/>
      <c r="L966" s="157"/>
      <c r="M966" s="162"/>
      <c r="T966" s="163"/>
      <c r="AT966" s="158" t="s">
        <v>193</v>
      </c>
      <c r="AU966" s="158" t="s">
        <v>83</v>
      </c>
      <c r="AV966" s="13" t="s">
        <v>83</v>
      </c>
      <c r="AW966" s="13" t="s">
        <v>35</v>
      </c>
      <c r="AX966" s="13" t="s">
        <v>73</v>
      </c>
      <c r="AY966" s="158" t="s">
        <v>180</v>
      </c>
    </row>
    <row r="967" spans="2:65" s="13" customFormat="1" ht="11.25">
      <c r="B967" s="157"/>
      <c r="D967" s="145" t="s">
        <v>193</v>
      </c>
      <c r="E967" s="158" t="s">
        <v>19</v>
      </c>
      <c r="F967" s="159" t="s">
        <v>2673</v>
      </c>
      <c r="H967" s="160">
        <v>210</v>
      </c>
      <c r="I967" s="161"/>
      <c r="L967" s="157"/>
      <c r="M967" s="162"/>
      <c r="T967" s="163"/>
      <c r="AT967" s="158" t="s">
        <v>193</v>
      </c>
      <c r="AU967" s="158" t="s">
        <v>83</v>
      </c>
      <c r="AV967" s="13" t="s">
        <v>83</v>
      </c>
      <c r="AW967" s="13" t="s">
        <v>35</v>
      </c>
      <c r="AX967" s="13" t="s">
        <v>73</v>
      </c>
      <c r="AY967" s="158" t="s">
        <v>180</v>
      </c>
    </row>
    <row r="968" spans="2:65" s="13" customFormat="1" ht="11.25">
      <c r="B968" s="157"/>
      <c r="D968" s="145" t="s">
        <v>193</v>
      </c>
      <c r="E968" s="158" t="s">
        <v>19</v>
      </c>
      <c r="F968" s="159" t="s">
        <v>2674</v>
      </c>
      <c r="H968" s="160">
        <v>78</v>
      </c>
      <c r="I968" s="161"/>
      <c r="L968" s="157"/>
      <c r="M968" s="162"/>
      <c r="T968" s="163"/>
      <c r="AT968" s="158" t="s">
        <v>193</v>
      </c>
      <c r="AU968" s="158" t="s">
        <v>83</v>
      </c>
      <c r="AV968" s="13" t="s">
        <v>83</v>
      </c>
      <c r="AW968" s="13" t="s">
        <v>35</v>
      </c>
      <c r="AX968" s="13" t="s">
        <v>73</v>
      </c>
      <c r="AY968" s="158" t="s">
        <v>180</v>
      </c>
    </row>
    <row r="969" spans="2:65" s="14" customFormat="1" ht="11.25">
      <c r="B969" s="164"/>
      <c r="D969" s="145" t="s">
        <v>193</v>
      </c>
      <c r="E969" s="165" t="s">
        <v>19</v>
      </c>
      <c r="F969" s="166" t="s">
        <v>264</v>
      </c>
      <c r="H969" s="167">
        <v>854</v>
      </c>
      <c r="I969" s="168"/>
      <c r="L969" s="164"/>
      <c r="M969" s="169"/>
      <c r="T969" s="170"/>
      <c r="AT969" s="165" t="s">
        <v>193</v>
      </c>
      <c r="AU969" s="165" t="s">
        <v>83</v>
      </c>
      <c r="AV969" s="14" t="s">
        <v>187</v>
      </c>
      <c r="AW969" s="14" t="s">
        <v>35</v>
      </c>
      <c r="AX969" s="14" t="s">
        <v>81</v>
      </c>
      <c r="AY969" s="165" t="s">
        <v>180</v>
      </c>
    </row>
    <row r="970" spans="2:65" s="1" customFormat="1" ht="16.5" customHeight="1">
      <c r="B970" s="33"/>
      <c r="C970" s="171" t="s">
        <v>1639</v>
      </c>
      <c r="D970" s="171" t="s">
        <v>353</v>
      </c>
      <c r="E970" s="172" t="s">
        <v>2675</v>
      </c>
      <c r="F970" s="173" t="s">
        <v>2676</v>
      </c>
      <c r="G970" s="174" t="s">
        <v>225</v>
      </c>
      <c r="H970" s="175">
        <v>0.93899999999999995</v>
      </c>
      <c r="I970" s="176"/>
      <c r="J970" s="177">
        <f>ROUND(I970*H970,2)</f>
        <v>0</v>
      </c>
      <c r="K970" s="173" t="s">
        <v>19</v>
      </c>
      <c r="L970" s="178"/>
      <c r="M970" s="179" t="s">
        <v>19</v>
      </c>
      <c r="N970" s="180" t="s">
        <v>44</v>
      </c>
      <c r="P970" s="141">
        <f>O970*H970</f>
        <v>0</v>
      </c>
      <c r="Q970" s="141">
        <v>1</v>
      </c>
      <c r="R970" s="141">
        <f>Q970*H970</f>
        <v>0.93899999999999995</v>
      </c>
      <c r="S970" s="141">
        <v>0</v>
      </c>
      <c r="T970" s="142">
        <f>S970*H970</f>
        <v>0</v>
      </c>
      <c r="AR970" s="143" t="s">
        <v>466</v>
      </c>
      <c r="AT970" s="143" t="s">
        <v>353</v>
      </c>
      <c r="AU970" s="143" t="s">
        <v>83</v>
      </c>
      <c r="AY970" s="18" t="s">
        <v>180</v>
      </c>
      <c r="BE970" s="144">
        <f>IF(N970="základní",J970,0)</f>
        <v>0</v>
      </c>
      <c r="BF970" s="144">
        <f>IF(N970="snížená",J970,0)</f>
        <v>0</v>
      </c>
      <c r="BG970" s="144">
        <f>IF(N970="zákl. přenesená",J970,0)</f>
        <v>0</v>
      </c>
      <c r="BH970" s="144">
        <f>IF(N970="sníž. přenesená",J970,0)</f>
        <v>0</v>
      </c>
      <c r="BI970" s="144">
        <f>IF(N970="nulová",J970,0)</f>
        <v>0</v>
      </c>
      <c r="BJ970" s="18" t="s">
        <v>81</v>
      </c>
      <c r="BK970" s="144">
        <f>ROUND(I970*H970,2)</f>
        <v>0</v>
      </c>
      <c r="BL970" s="18" t="s">
        <v>309</v>
      </c>
      <c r="BM970" s="143" t="s">
        <v>2677</v>
      </c>
    </row>
    <row r="971" spans="2:65" s="1" customFormat="1" ht="11.25">
      <c r="B971" s="33"/>
      <c r="D971" s="145" t="s">
        <v>189</v>
      </c>
      <c r="F971" s="146" t="s">
        <v>2676</v>
      </c>
      <c r="I971" s="147"/>
      <c r="L971" s="33"/>
      <c r="M971" s="148"/>
      <c r="T971" s="54"/>
      <c r="AT971" s="18" t="s">
        <v>189</v>
      </c>
      <c r="AU971" s="18" t="s">
        <v>83</v>
      </c>
    </row>
    <row r="972" spans="2:65" s="12" customFormat="1" ht="11.25">
      <c r="B972" s="151"/>
      <c r="D972" s="145" t="s">
        <v>193</v>
      </c>
      <c r="E972" s="152" t="s">
        <v>19</v>
      </c>
      <c r="F972" s="153" t="s">
        <v>2670</v>
      </c>
      <c r="H972" s="152" t="s">
        <v>19</v>
      </c>
      <c r="I972" s="154"/>
      <c r="L972" s="151"/>
      <c r="M972" s="155"/>
      <c r="T972" s="156"/>
      <c r="AT972" s="152" t="s">
        <v>193</v>
      </c>
      <c r="AU972" s="152" t="s">
        <v>83</v>
      </c>
      <c r="AV972" s="12" t="s">
        <v>81</v>
      </c>
      <c r="AW972" s="12" t="s">
        <v>35</v>
      </c>
      <c r="AX972" s="12" t="s">
        <v>73</v>
      </c>
      <c r="AY972" s="152" t="s">
        <v>180</v>
      </c>
    </row>
    <row r="973" spans="2:65" s="13" customFormat="1" ht="11.25">
      <c r="B973" s="157"/>
      <c r="D973" s="145" t="s">
        <v>193</v>
      </c>
      <c r="E973" s="158" t="s">
        <v>19</v>
      </c>
      <c r="F973" s="159" t="s">
        <v>2678</v>
      </c>
      <c r="H973" s="160">
        <v>0.35599999999999998</v>
      </c>
      <c r="I973" s="161"/>
      <c r="L973" s="157"/>
      <c r="M973" s="162"/>
      <c r="T973" s="163"/>
      <c r="AT973" s="158" t="s">
        <v>193</v>
      </c>
      <c r="AU973" s="158" t="s">
        <v>83</v>
      </c>
      <c r="AV973" s="13" t="s">
        <v>83</v>
      </c>
      <c r="AW973" s="13" t="s">
        <v>35</v>
      </c>
      <c r="AX973" s="13" t="s">
        <v>73</v>
      </c>
      <c r="AY973" s="158" t="s">
        <v>180</v>
      </c>
    </row>
    <row r="974" spans="2:65" s="13" customFormat="1" ht="11.25">
      <c r="B974" s="157"/>
      <c r="D974" s="145" t="s">
        <v>193</v>
      </c>
      <c r="E974" s="158" t="s">
        <v>19</v>
      </c>
      <c r="F974" s="159" t="s">
        <v>2679</v>
      </c>
      <c r="H974" s="160">
        <v>0.21</v>
      </c>
      <c r="I974" s="161"/>
      <c r="L974" s="157"/>
      <c r="M974" s="162"/>
      <c r="T974" s="163"/>
      <c r="AT974" s="158" t="s">
        <v>193</v>
      </c>
      <c r="AU974" s="158" t="s">
        <v>83</v>
      </c>
      <c r="AV974" s="13" t="s">
        <v>83</v>
      </c>
      <c r="AW974" s="13" t="s">
        <v>35</v>
      </c>
      <c r="AX974" s="13" t="s">
        <v>73</v>
      </c>
      <c r="AY974" s="158" t="s">
        <v>180</v>
      </c>
    </row>
    <row r="975" spans="2:65" s="13" customFormat="1" ht="11.25">
      <c r="B975" s="157"/>
      <c r="D975" s="145" t="s">
        <v>193</v>
      </c>
      <c r="E975" s="158" t="s">
        <v>19</v>
      </c>
      <c r="F975" s="159" t="s">
        <v>2680</v>
      </c>
      <c r="H975" s="160">
        <v>0.21</v>
      </c>
      <c r="I975" s="161"/>
      <c r="L975" s="157"/>
      <c r="M975" s="162"/>
      <c r="T975" s="163"/>
      <c r="AT975" s="158" t="s">
        <v>193</v>
      </c>
      <c r="AU975" s="158" t="s">
        <v>83</v>
      </c>
      <c r="AV975" s="13" t="s">
        <v>83</v>
      </c>
      <c r="AW975" s="13" t="s">
        <v>35</v>
      </c>
      <c r="AX975" s="13" t="s">
        <v>73</v>
      </c>
      <c r="AY975" s="158" t="s">
        <v>180</v>
      </c>
    </row>
    <row r="976" spans="2:65" s="13" customFormat="1" ht="11.25">
      <c r="B976" s="157"/>
      <c r="D976" s="145" t="s">
        <v>193</v>
      </c>
      <c r="E976" s="158" t="s">
        <v>19</v>
      </c>
      <c r="F976" s="159" t="s">
        <v>2681</v>
      </c>
      <c r="H976" s="160">
        <v>7.8E-2</v>
      </c>
      <c r="I976" s="161"/>
      <c r="L976" s="157"/>
      <c r="M976" s="162"/>
      <c r="T976" s="163"/>
      <c r="AT976" s="158" t="s">
        <v>193</v>
      </c>
      <c r="AU976" s="158" t="s">
        <v>83</v>
      </c>
      <c r="AV976" s="13" t="s">
        <v>83</v>
      </c>
      <c r="AW976" s="13" t="s">
        <v>35</v>
      </c>
      <c r="AX976" s="13" t="s">
        <v>73</v>
      </c>
      <c r="AY976" s="158" t="s">
        <v>180</v>
      </c>
    </row>
    <row r="977" spans="2:65" s="14" customFormat="1" ht="11.25">
      <c r="B977" s="164"/>
      <c r="D977" s="145" t="s">
        <v>193</v>
      </c>
      <c r="E977" s="165" t="s">
        <v>19</v>
      </c>
      <c r="F977" s="166" t="s">
        <v>264</v>
      </c>
      <c r="H977" s="167">
        <v>0.85399999999999998</v>
      </c>
      <c r="I977" s="168"/>
      <c r="L977" s="164"/>
      <c r="M977" s="169"/>
      <c r="T977" s="170"/>
      <c r="AT977" s="165" t="s">
        <v>193</v>
      </c>
      <c r="AU977" s="165" t="s">
        <v>83</v>
      </c>
      <c r="AV977" s="14" t="s">
        <v>187</v>
      </c>
      <c r="AW977" s="14" t="s">
        <v>35</v>
      </c>
      <c r="AX977" s="14" t="s">
        <v>81</v>
      </c>
      <c r="AY977" s="165" t="s">
        <v>180</v>
      </c>
    </row>
    <row r="978" spans="2:65" s="13" customFormat="1" ht="11.25">
      <c r="B978" s="157"/>
      <c r="D978" s="145" t="s">
        <v>193</v>
      </c>
      <c r="F978" s="159" t="s">
        <v>2682</v>
      </c>
      <c r="H978" s="160">
        <v>0.93899999999999995</v>
      </c>
      <c r="I978" s="161"/>
      <c r="L978" s="157"/>
      <c r="M978" s="162"/>
      <c r="T978" s="163"/>
      <c r="AT978" s="158" t="s">
        <v>193</v>
      </c>
      <c r="AU978" s="158" t="s">
        <v>83</v>
      </c>
      <c r="AV978" s="13" t="s">
        <v>83</v>
      </c>
      <c r="AW978" s="13" t="s">
        <v>4</v>
      </c>
      <c r="AX978" s="13" t="s">
        <v>81</v>
      </c>
      <c r="AY978" s="158" t="s">
        <v>180</v>
      </c>
    </row>
    <row r="979" spans="2:65" s="1" customFormat="1" ht="24.2" customHeight="1">
      <c r="B979" s="33"/>
      <c r="C979" s="132" t="s">
        <v>1646</v>
      </c>
      <c r="D979" s="132" t="s">
        <v>182</v>
      </c>
      <c r="E979" s="133" t="s">
        <v>2683</v>
      </c>
      <c r="F979" s="134" t="s">
        <v>2684</v>
      </c>
      <c r="G979" s="135" t="s">
        <v>1476</v>
      </c>
      <c r="H979" s="136">
        <v>44.14</v>
      </c>
      <c r="I979" s="137"/>
      <c r="J979" s="138">
        <f>ROUND(I979*H979,2)</f>
        <v>0</v>
      </c>
      <c r="K979" s="134" t="s">
        <v>186</v>
      </c>
      <c r="L979" s="33"/>
      <c r="M979" s="139" t="s">
        <v>19</v>
      </c>
      <c r="N979" s="140" t="s">
        <v>44</v>
      </c>
      <c r="P979" s="141">
        <f>O979*H979</f>
        <v>0</v>
      </c>
      <c r="Q979" s="141">
        <v>6.0000000000000002E-5</v>
      </c>
      <c r="R979" s="141">
        <f>Q979*H979</f>
        <v>2.6484E-3</v>
      </c>
      <c r="S979" s="141">
        <v>0</v>
      </c>
      <c r="T979" s="142">
        <f>S979*H979</f>
        <v>0</v>
      </c>
      <c r="AR979" s="143" t="s">
        <v>309</v>
      </c>
      <c r="AT979" s="143" t="s">
        <v>182</v>
      </c>
      <c r="AU979" s="143" t="s">
        <v>83</v>
      </c>
      <c r="AY979" s="18" t="s">
        <v>180</v>
      </c>
      <c r="BE979" s="144">
        <f>IF(N979="základní",J979,0)</f>
        <v>0</v>
      </c>
      <c r="BF979" s="144">
        <f>IF(N979="snížená",J979,0)</f>
        <v>0</v>
      </c>
      <c r="BG979" s="144">
        <f>IF(N979="zákl. přenesená",J979,0)</f>
        <v>0</v>
      </c>
      <c r="BH979" s="144">
        <f>IF(N979="sníž. přenesená",J979,0)</f>
        <v>0</v>
      </c>
      <c r="BI979" s="144">
        <f>IF(N979="nulová",J979,0)</f>
        <v>0</v>
      </c>
      <c r="BJ979" s="18" t="s">
        <v>81</v>
      </c>
      <c r="BK979" s="144">
        <f>ROUND(I979*H979,2)</f>
        <v>0</v>
      </c>
      <c r="BL979" s="18" t="s">
        <v>309</v>
      </c>
      <c r="BM979" s="143" t="s">
        <v>2685</v>
      </c>
    </row>
    <row r="980" spans="2:65" s="1" customFormat="1" ht="19.5">
      <c r="B980" s="33"/>
      <c r="D980" s="145" t="s">
        <v>189</v>
      </c>
      <c r="F980" s="146" t="s">
        <v>2686</v>
      </c>
      <c r="I980" s="147"/>
      <c r="L980" s="33"/>
      <c r="M980" s="148"/>
      <c r="T980" s="54"/>
      <c r="AT980" s="18" t="s">
        <v>189</v>
      </c>
      <c r="AU980" s="18" t="s">
        <v>83</v>
      </c>
    </row>
    <row r="981" spans="2:65" s="1" customFormat="1" ht="11.25">
      <c r="B981" s="33"/>
      <c r="D981" s="149" t="s">
        <v>191</v>
      </c>
      <c r="F981" s="150" t="s">
        <v>2687</v>
      </c>
      <c r="I981" s="147"/>
      <c r="L981" s="33"/>
      <c r="M981" s="148"/>
      <c r="T981" s="54"/>
      <c r="AT981" s="18" t="s">
        <v>191</v>
      </c>
      <c r="AU981" s="18" t="s">
        <v>83</v>
      </c>
    </row>
    <row r="982" spans="2:65" s="1" customFormat="1" ht="29.25">
      <c r="B982" s="33"/>
      <c r="D982" s="145" t="s">
        <v>477</v>
      </c>
      <c r="F982" s="181" t="s">
        <v>2688</v>
      </c>
      <c r="I982" s="147"/>
      <c r="L982" s="33"/>
      <c r="M982" s="148"/>
      <c r="T982" s="54"/>
      <c r="AT982" s="18" t="s">
        <v>477</v>
      </c>
      <c r="AU982" s="18" t="s">
        <v>83</v>
      </c>
    </row>
    <row r="983" spans="2:65" s="12" customFormat="1" ht="22.5">
      <c r="B983" s="151"/>
      <c r="D983" s="145" t="s">
        <v>193</v>
      </c>
      <c r="E983" s="152" t="s">
        <v>19</v>
      </c>
      <c r="F983" s="153" t="s">
        <v>2689</v>
      </c>
      <c r="H983" s="152" t="s">
        <v>19</v>
      </c>
      <c r="I983" s="154"/>
      <c r="L983" s="151"/>
      <c r="M983" s="155"/>
      <c r="T983" s="156"/>
      <c r="AT983" s="152" t="s">
        <v>193</v>
      </c>
      <c r="AU983" s="152" t="s">
        <v>83</v>
      </c>
      <c r="AV983" s="12" t="s">
        <v>81</v>
      </c>
      <c r="AW983" s="12" t="s">
        <v>35</v>
      </c>
      <c r="AX983" s="12" t="s">
        <v>73</v>
      </c>
      <c r="AY983" s="152" t="s">
        <v>180</v>
      </c>
    </row>
    <row r="984" spans="2:65" s="13" customFormat="1" ht="11.25">
      <c r="B984" s="157"/>
      <c r="D984" s="145" t="s">
        <v>193</v>
      </c>
      <c r="E984" s="158" t="s">
        <v>19</v>
      </c>
      <c r="F984" s="159" t="s">
        <v>2690</v>
      </c>
      <c r="H984" s="160">
        <v>44.14</v>
      </c>
      <c r="I984" s="161"/>
      <c r="L984" s="157"/>
      <c r="M984" s="162"/>
      <c r="T984" s="163"/>
      <c r="AT984" s="158" t="s">
        <v>193</v>
      </c>
      <c r="AU984" s="158" t="s">
        <v>83</v>
      </c>
      <c r="AV984" s="13" t="s">
        <v>83</v>
      </c>
      <c r="AW984" s="13" t="s">
        <v>35</v>
      </c>
      <c r="AX984" s="13" t="s">
        <v>81</v>
      </c>
      <c r="AY984" s="158" t="s">
        <v>180</v>
      </c>
    </row>
    <row r="985" spans="2:65" s="1" customFormat="1" ht="21.75" customHeight="1">
      <c r="B985" s="33"/>
      <c r="C985" s="171" t="s">
        <v>1652</v>
      </c>
      <c r="D985" s="171" t="s">
        <v>353</v>
      </c>
      <c r="E985" s="172" t="s">
        <v>2691</v>
      </c>
      <c r="F985" s="173" t="s">
        <v>2692</v>
      </c>
      <c r="G985" s="174" t="s">
        <v>225</v>
      </c>
      <c r="H985" s="175">
        <v>4.3999999999999997E-2</v>
      </c>
      <c r="I985" s="176"/>
      <c r="J985" s="177">
        <f>ROUND(I985*H985,2)</f>
        <v>0</v>
      </c>
      <c r="K985" s="173" t="s">
        <v>186</v>
      </c>
      <c r="L985" s="178"/>
      <c r="M985" s="179" t="s">
        <v>19</v>
      </c>
      <c r="N985" s="180" t="s">
        <v>44</v>
      </c>
      <c r="P985" s="141">
        <f>O985*H985</f>
        <v>0</v>
      </c>
      <c r="Q985" s="141">
        <v>1</v>
      </c>
      <c r="R985" s="141">
        <f>Q985*H985</f>
        <v>4.3999999999999997E-2</v>
      </c>
      <c r="S985" s="141">
        <v>0</v>
      </c>
      <c r="T985" s="142">
        <f>S985*H985</f>
        <v>0</v>
      </c>
      <c r="AR985" s="143" t="s">
        <v>466</v>
      </c>
      <c r="AT985" s="143" t="s">
        <v>353</v>
      </c>
      <c r="AU985" s="143" t="s">
        <v>83</v>
      </c>
      <c r="AY985" s="18" t="s">
        <v>180</v>
      </c>
      <c r="BE985" s="144">
        <f>IF(N985="základní",J985,0)</f>
        <v>0</v>
      </c>
      <c r="BF985" s="144">
        <f>IF(N985="snížená",J985,0)</f>
        <v>0</v>
      </c>
      <c r="BG985" s="144">
        <f>IF(N985="zákl. přenesená",J985,0)</f>
        <v>0</v>
      </c>
      <c r="BH985" s="144">
        <f>IF(N985="sníž. přenesená",J985,0)</f>
        <v>0</v>
      </c>
      <c r="BI985" s="144">
        <f>IF(N985="nulová",J985,0)</f>
        <v>0</v>
      </c>
      <c r="BJ985" s="18" t="s">
        <v>81</v>
      </c>
      <c r="BK985" s="144">
        <f>ROUND(I985*H985,2)</f>
        <v>0</v>
      </c>
      <c r="BL985" s="18" t="s">
        <v>309</v>
      </c>
      <c r="BM985" s="143" t="s">
        <v>2693</v>
      </c>
    </row>
    <row r="986" spans="2:65" s="1" customFormat="1" ht="11.25">
      <c r="B986" s="33"/>
      <c r="D986" s="145" t="s">
        <v>189</v>
      </c>
      <c r="F986" s="146" t="s">
        <v>2692</v>
      </c>
      <c r="I986" s="147"/>
      <c r="L986" s="33"/>
      <c r="M986" s="148"/>
      <c r="T986" s="54"/>
      <c r="AT986" s="18" t="s">
        <v>189</v>
      </c>
      <c r="AU986" s="18" t="s">
        <v>83</v>
      </c>
    </row>
    <row r="987" spans="2:65" s="13" customFormat="1" ht="11.25">
      <c r="B987" s="157"/>
      <c r="D987" s="145" t="s">
        <v>193</v>
      </c>
      <c r="F987" s="159" t="s">
        <v>2694</v>
      </c>
      <c r="H987" s="160">
        <v>4.3999999999999997E-2</v>
      </c>
      <c r="I987" s="161"/>
      <c r="L987" s="157"/>
      <c r="M987" s="162"/>
      <c r="T987" s="163"/>
      <c r="AT987" s="158" t="s">
        <v>193</v>
      </c>
      <c r="AU987" s="158" t="s">
        <v>83</v>
      </c>
      <c r="AV987" s="13" t="s">
        <v>83</v>
      </c>
      <c r="AW987" s="13" t="s">
        <v>4</v>
      </c>
      <c r="AX987" s="13" t="s">
        <v>81</v>
      </c>
      <c r="AY987" s="158" t="s">
        <v>180</v>
      </c>
    </row>
    <row r="988" spans="2:65" s="1" customFormat="1" ht="33" customHeight="1">
      <c r="B988" s="33"/>
      <c r="C988" s="132" t="s">
        <v>1658</v>
      </c>
      <c r="D988" s="132" t="s">
        <v>182</v>
      </c>
      <c r="E988" s="133" t="s">
        <v>1488</v>
      </c>
      <c r="F988" s="134" t="s">
        <v>1489</v>
      </c>
      <c r="G988" s="135" t="s">
        <v>225</v>
      </c>
      <c r="H988" s="136">
        <v>5.0439999999999996</v>
      </c>
      <c r="I988" s="137"/>
      <c r="J988" s="138">
        <f>ROUND(I988*H988,2)</f>
        <v>0</v>
      </c>
      <c r="K988" s="134" t="s">
        <v>186</v>
      </c>
      <c r="L988" s="33"/>
      <c r="M988" s="139" t="s">
        <v>19</v>
      </c>
      <c r="N988" s="140" t="s">
        <v>44</v>
      </c>
      <c r="P988" s="141">
        <f>O988*H988</f>
        <v>0</v>
      </c>
      <c r="Q988" s="141">
        <v>0</v>
      </c>
      <c r="R988" s="141">
        <f>Q988*H988</f>
        <v>0</v>
      </c>
      <c r="S988" s="141">
        <v>0</v>
      </c>
      <c r="T988" s="142">
        <f>S988*H988</f>
        <v>0</v>
      </c>
      <c r="AR988" s="143" t="s">
        <v>309</v>
      </c>
      <c r="AT988" s="143" t="s">
        <v>182</v>
      </c>
      <c r="AU988" s="143" t="s">
        <v>83</v>
      </c>
      <c r="AY988" s="18" t="s">
        <v>180</v>
      </c>
      <c r="BE988" s="144">
        <f>IF(N988="základní",J988,0)</f>
        <v>0</v>
      </c>
      <c r="BF988" s="144">
        <f>IF(N988="snížená",J988,0)</f>
        <v>0</v>
      </c>
      <c r="BG988" s="144">
        <f>IF(N988="zákl. přenesená",J988,0)</f>
        <v>0</v>
      </c>
      <c r="BH988" s="144">
        <f>IF(N988="sníž. přenesená",J988,0)</f>
        <v>0</v>
      </c>
      <c r="BI988" s="144">
        <f>IF(N988="nulová",J988,0)</f>
        <v>0</v>
      </c>
      <c r="BJ988" s="18" t="s">
        <v>81</v>
      </c>
      <c r="BK988" s="144">
        <f>ROUND(I988*H988,2)</f>
        <v>0</v>
      </c>
      <c r="BL988" s="18" t="s">
        <v>309</v>
      </c>
      <c r="BM988" s="143" t="s">
        <v>2695</v>
      </c>
    </row>
    <row r="989" spans="2:65" s="1" customFormat="1" ht="29.25">
      <c r="B989" s="33"/>
      <c r="D989" s="145" t="s">
        <v>189</v>
      </c>
      <c r="F989" s="146" t="s">
        <v>1491</v>
      </c>
      <c r="I989" s="147"/>
      <c r="L989" s="33"/>
      <c r="M989" s="148"/>
      <c r="T989" s="54"/>
      <c r="AT989" s="18" t="s">
        <v>189</v>
      </c>
      <c r="AU989" s="18" t="s">
        <v>83</v>
      </c>
    </row>
    <row r="990" spans="2:65" s="1" customFormat="1" ht="11.25">
      <c r="B990" s="33"/>
      <c r="D990" s="149" t="s">
        <v>191</v>
      </c>
      <c r="F990" s="150" t="s">
        <v>1492</v>
      </c>
      <c r="I990" s="147"/>
      <c r="L990" s="33"/>
      <c r="M990" s="148"/>
      <c r="T990" s="54"/>
      <c r="AT990" s="18" t="s">
        <v>191</v>
      </c>
      <c r="AU990" s="18" t="s">
        <v>83</v>
      </c>
    </row>
    <row r="991" spans="2:65" s="11" customFormat="1" ht="22.9" customHeight="1">
      <c r="B991" s="120"/>
      <c r="D991" s="121" t="s">
        <v>72</v>
      </c>
      <c r="E991" s="130" t="s">
        <v>671</v>
      </c>
      <c r="F991" s="130" t="s">
        <v>672</v>
      </c>
      <c r="I991" s="123"/>
      <c r="J991" s="131">
        <f>BK991</f>
        <v>0</v>
      </c>
      <c r="L991" s="120"/>
      <c r="M991" s="125"/>
      <c r="P991" s="126">
        <f>SUM(P992:P1006)</f>
        <v>0</v>
      </c>
      <c r="R991" s="126">
        <f>SUM(R992:R1006)</f>
        <v>0</v>
      </c>
      <c r="T991" s="127">
        <f>SUM(T992:T1006)</f>
        <v>0.24390600000000001</v>
      </c>
      <c r="AR991" s="121" t="s">
        <v>83</v>
      </c>
      <c r="AT991" s="128" t="s">
        <v>72</v>
      </c>
      <c r="AU991" s="128" t="s">
        <v>81</v>
      </c>
      <c r="AY991" s="121" t="s">
        <v>180</v>
      </c>
      <c r="BK991" s="129">
        <f>SUM(BK992:BK1006)</f>
        <v>0</v>
      </c>
    </row>
    <row r="992" spans="2:65" s="1" customFormat="1" ht="24.2" customHeight="1">
      <c r="B992" s="33"/>
      <c r="C992" s="132" t="s">
        <v>1661</v>
      </c>
      <c r="D992" s="132" t="s">
        <v>182</v>
      </c>
      <c r="E992" s="133" t="s">
        <v>2696</v>
      </c>
      <c r="F992" s="134" t="s">
        <v>2697</v>
      </c>
      <c r="G992" s="135" t="s">
        <v>338</v>
      </c>
      <c r="H992" s="136">
        <v>1.5</v>
      </c>
      <c r="I992" s="137"/>
      <c r="J992" s="138">
        <f>ROUND(I992*H992,2)</f>
        <v>0</v>
      </c>
      <c r="K992" s="134" t="s">
        <v>186</v>
      </c>
      <c r="L992" s="33"/>
      <c r="M992" s="139" t="s">
        <v>19</v>
      </c>
      <c r="N992" s="140" t="s">
        <v>44</v>
      </c>
      <c r="P992" s="141">
        <f>O992*H992</f>
        <v>0</v>
      </c>
      <c r="Q992" s="141">
        <v>0</v>
      </c>
      <c r="R992" s="141">
        <f>Q992*H992</f>
        <v>0</v>
      </c>
      <c r="S992" s="141">
        <v>2.0799999999999999E-2</v>
      </c>
      <c r="T992" s="142">
        <f>S992*H992</f>
        <v>3.1199999999999999E-2</v>
      </c>
      <c r="AR992" s="143" t="s">
        <v>309</v>
      </c>
      <c r="AT992" s="143" t="s">
        <v>182</v>
      </c>
      <c r="AU992" s="143" t="s">
        <v>83</v>
      </c>
      <c r="AY992" s="18" t="s">
        <v>180</v>
      </c>
      <c r="BE992" s="144">
        <f>IF(N992="základní",J992,0)</f>
        <v>0</v>
      </c>
      <c r="BF992" s="144">
        <f>IF(N992="snížená",J992,0)</f>
        <v>0</v>
      </c>
      <c r="BG992" s="144">
        <f>IF(N992="zákl. přenesená",J992,0)</f>
        <v>0</v>
      </c>
      <c r="BH992" s="144">
        <f>IF(N992="sníž. přenesená",J992,0)</f>
        <v>0</v>
      </c>
      <c r="BI992" s="144">
        <f>IF(N992="nulová",J992,0)</f>
        <v>0</v>
      </c>
      <c r="BJ992" s="18" t="s">
        <v>81</v>
      </c>
      <c r="BK992" s="144">
        <f>ROUND(I992*H992,2)</f>
        <v>0</v>
      </c>
      <c r="BL992" s="18" t="s">
        <v>309</v>
      </c>
      <c r="BM992" s="143" t="s">
        <v>2698</v>
      </c>
    </row>
    <row r="993" spans="2:65" s="1" customFormat="1" ht="19.5">
      <c r="B993" s="33"/>
      <c r="D993" s="145" t="s">
        <v>189</v>
      </c>
      <c r="F993" s="146" t="s">
        <v>2699</v>
      </c>
      <c r="I993" s="147"/>
      <c r="L993" s="33"/>
      <c r="M993" s="148"/>
      <c r="T993" s="54"/>
      <c r="AT993" s="18" t="s">
        <v>189</v>
      </c>
      <c r="AU993" s="18" t="s">
        <v>83</v>
      </c>
    </row>
    <row r="994" spans="2:65" s="1" customFormat="1" ht="11.25">
      <c r="B994" s="33"/>
      <c r="D994" s="149" t="s">
        <v>191</v>
      </c>
      <c r="F994" s="150" t="s">
        <v>2700</v>
      </c>
      <c r="I994" s="147"/>
      <c r="L994" s="33"/>
      <c r="M994" s="148"/>
      <c r="T994" s="54"/>
      <c r="AT994" s="18" t="s">
        <v>191</v>
      </c>
      <c r="AU994" s="18" t="s">
        <v>83</v>
      </c>
    </row>
    <row r="995" spans="2:65" s="12" customFormat="1" ht="22.5">
      <c r="B995" s="151"/>
      <c r="D995" s="145" t="s">
        <v>193</v>
      </c>
      <c r="E995" s="152" t="s">
        <v>19</v>
      </c>
      <c r="F995" s="153" t="s">
        <v>1769</v>
      </c>
      <c r="H995" s="152" t="s">
        <v>19</v>
      </c>
      <c r="I995" s="154"/>
      <c r="L995" s="151"/>
      <c r="M995" s="155"/>
      <c r="T995" s="156"/>
      <c r="AT995" s="152" t="s">
        <v>193</v>
      </c>
      <c r="AU995" s="152" t="s">
        <v>83</v>
      </c>
      <c r="AV995" s="12" t="s">
        <v>81</v>
      </c>
      <c r="AW995" s="12" t="s">
        <v>35</v>
      </c>
      <c r="AX995" s="12" t="s">
        <v>73</v>
      </c>
      <c r="AY995" s="152" t="s">
        <v>180</v>
      </c>
    </row>
    <row r="996" spans="2:65" s="13" customFormat="1" ht="11.25">
      <c r="B996" s="157"/>
      <c r="D996" s="145" t="s">
        <v>193</v>
      </c>
      <c r="E996" s="158" t="s">
        <v>19</v>
      </c>
      <c r="F996" s="159" t="s">
        <v>2701</v>
      </c>
      <c r="H996" s="160">
        <v>1.5</v>
      </c>
      <c r="I996" s="161"/>
      <c r="L996" s="157"/>
      <c r="M996" s="162"/>
      <c r="T996" s="163"/>
      <c r="AT996" s="158" t="s">
        <v>193</v>
      </c>
      <c r="AU996" s="158" t="s">
        <v>83</v>
      </c>
      <c r="AV996" s="13" t="s">
        <v>83</v>
      </c>
      <c r="AW996" s="13" t="s">
        <v>35</v>
      </c>
      <c r="AX996" s="13" t="s">
        <v>81</v>
      </c>
      <c r="AY996" s="158" t="s">
        <v>180</v>
      </c>
    </row>
    <row r="997" spans="2:65" s="1" customFormat="1" ht="24.2" customHeight="1">
      <c r="B997" s="33"/>
      <c r="C997" s="132" t="s">
        <v>1664</v>
      </c>
      <c r="D997" s="132" t="s">
        <v>182</v>
      </c>
      <c r="E997" s="133" t="s">
        <v>2702</v>
      </c>
      <c r="F997" s="134" t="s">
        <v>2703</v>
      </c>
      <c r="G997" s="135" t="s">
        <v>338</v>
      </c>
      <c r="H997" s="136">
        <v>3</v>
      </c>
      <c r="I997" s="137"/>
      <c r="J997" s="138">
        <f>ROUND(I997*H997,2)</f>
        <v>0</v>
      </c>
      <c r="K997" s="134" t="s">
        <v>186</v>
      </c>
      <c r="L997" s="33"/>
      <c r="M997" s="139" t="s">
        <v>19</v>
      </c>
      <c r="N997" s="140" t="s">
        <v>44</v>
      </c>
      <c r="P997" s="141">
        <f>O997*H997</f>
        <v>0</v>
      </c>
      <c r="Q997" s="141">
        <v>0</v>
      </c>
      <c r="R997" s="141">
        <f>Q997*H997</f>
        <v>0</v>
      </c>
      <c r="S997" s="141">
        <v>2.1000000000000001E-2</v>
      </c>
      <c r="T997" s="142">
        <f>S997*H997</f>
        <v>6.3E-2</v>
      </c>
      <c r="AR997" s="143" t="s">
        <v>309</v>
      </c>
      <c r="AT997" s="143" t="s">
        <v>182</v>
      </c>
      <c r="AU997" s="143" t="s">
        <v>83</v>
      </c>
      <c r="AY997" s="18" t="s">
        <v>180</v>
      </c>
      <c r="BE997" s="144">
        <f>IF(N997="základní",J997,0)</f>
        <v>0</v>
      </c>
      <c r="BF997" s="144">
        <f>IF(N997="snížená",J997,0)</f>
        <v>0</v>
      </c>
      <c r="BG997" s="144">
        <f>IF(N997="zákl. přenesená",J997,0)</f>
        <v>0</v>
      </c>
      <c r="BH997" s="144">
        <f>IF(N997="sníž. přenesená",J997,0)</f>
        <v>0</v>
      </c>
      <c r="BI997" s="144">
        <f>IF(N997="nulová",J997,0)</f>
        <v>0</v>
      </c>
      <c r="BJ997" s="18" t="s">
        <v>81</v>
      </c>
      <c r="BK997" s="144">
        <f>ROUND(I997*H997,2)</f>
        <v>0</v>
      </c>
      <c r="BL997" s="18" t="s">
        <v>309</v>
      </c>
      <c r="BM997" s="143" t="s">
        <v>2704</v>
      </c>
    </row>
    <row r="998" spans="2:65" s="1" customFormat="1" ht="19.5">
      <c r="B998" s="33"/>
      <c r="D998" s="145" t="s">
        <v>189</v>
      </c>
      <c r="F998" s="146" t="s">
        <v>2705</v>
      </c>
      <c r="I998" s="147"/>
      <c r="L998" s="33"/>
      <c r="M998" s="148"/>
      <c r="T998" s="54"/>
      <c r="AT998" s="18" t="s">
        <v>189</v>
      </c>
      <c r="AU998" s="18" t="s">
        <v>83</v>
      </c>
    </row>
    <row r="999" spans="2:65" s="1" customFormat="1" ht="11.25">
      <c r="B999" s="33"/>
      <c r="D999" s="149" t="s">
        <v>191</v>
      </c>
      <c r="F999" s="150" t="s">
        <v>2706</v>
      </c>
      <c r="I999" s="147"/>
      <c r="L999" s="33"/>
      <c r="M999" s="148"/>
      <c r="T999" s="54"/>
      <c r="AT999" s="18" t="s">
        <v>191</v>
      </c>
      <c r="AU999" s="18" t="s">
        <v>83</v>
      </c>
    </row>
    <row r="1000" spans="2:65" s="12" customFormat="1" ht="22.5">
      <c r="B1000" s="151"/>
      <c r="D1000" s="145" t="s">
        <v>193</v>
      </c>
      <c r="E1000" s="152" t="s">
        <v>19</v>
      </c>
      <c r="F1000" s="153" t="s">
        <v>1769</v>
      </c>
      <c r="H1000" s="152" t="s">
        <v>19</v>
      </c>
      <c r="I1000" s="154"/>
      <c r="L1000" s="151"/>
      <c r="M1000" s="155"/>
      <c r="T1000" s="156"/>
      <c r="AT1000" s="152" t="s">
        <v>193</v>
      </c>
      <c r="AU1000" s="152" t="s">
        <v>83</v>
      </c>
      <c r="AV1000" s="12" t="s">
        <v>81</v>
      </c>
      <c r="AW1000" s="12" t="s">
        <v>35</v>
      </c>
      <c r="AX1000" s="12" t="s">
        <v>73</v>
      </c>
      <c r="AY1000" s="152" t="s">
        <v>180</v>
      </c>
    </row>
    <row r="1001" spans="2:65" s="13" customFormat="1" ht="11.25">
      <c r="B1001" s="157"/>
      <c r="D1001" s="145" t="s">
        <v>193</v>
      </c>
      <c r="E1001" s="158" t="s">
        <v>19</v>
      </c>
      <c r="F1001" s="159" t="s">
        <v>2246</v>
      </c>
      <c r="H1001" s="160">
        <v>3</v>
      </c>
      <c r="I1001" s="161"/>
      <c r="L1001" s="157"/>
      <c r="M1001" s="162"/>
      <c r="T1001" s="163"/>
      <c r="AT1001" s="158" t="s">
        <v>193</v>
      </c>
      <c r="AU1001" s="158" t="s">
        <v>83</v>
      </c>
      <c r="AV1001" s="13" t="s">
        <v>83</v>
      </c>
      <c r="AW1001" s="13" t="s">
        <v>35</v>
      </c>
      <c r="AX1001" s="13" t="s">
        <v>81</v>
      </c>
      <c r="AY1001" s="158" t="s">
        <v>180</v>
      </c>
    </row>
    <row r="1002" spans="2:65" s="1" customFormat="1" ht="24.2" customHeight="1">
      <c r="B1002" s="33"/>
      <c r="C1002" s="132" t="s">
        <v>1667</v>
      </c>
      <c r="D1002" s="132" t="s">
        <v>182</v>
      </c>
      <c r="E1002" s="133" t="s">
        <v>2707</v>
      </c>
      <c r="F1002" s="134" t="s">
        <v>2708</v>
      </c>
      <c r="G1002" s="135" t="s">
        <v>257</v>
      </c>
      <c r="H1002" s="136">
        <v>1.8</v>
      </c>
      <c r="I1002" s="137"/>
      <c r="J1002" s="138">
        <f>ROUND(I1002*H1002,2)</f>
        <v>0</v>
      </c>
      <c r="K1002" s="134" t="s">
        <v>186</v>
      </c>
      <c r="L1002" s="33"/>
      <c r="M1002" s="139" t="s">
        <v>19</v>
      </c>
      <c r="N1002" s="140" t="s">
        <v>44</v>
      </c>
      <c r="P1002" s="141">
        <f>O1002*H1002</f>
        <v>0</v>
      </c>
      <c r="Q1002" s="141">
        <v>0</v>
      </c>
      <c r="R1002" s="141">
        <f>Q1002*H1002</f>
        <v>0</v>
      </c>
      <c r="S1002" s="141">
        <v>8.3169999999999994E-2</v>
      </c>
      <c r="T1002" s="142">
        <f>S1002*H1002</f>
        <v>0.14970600000000001</v>
      </c>
      <c r="AR1002" s="143" t="s">
        <v>309</v>
      </c>
      <c r="AT1002" s="143" t="s">
        <v>182</v>
      </c>
      <c r="AU1002" s="143" t="s">
        <v>83</v>
      </c>
      <c r="AY1002" s="18" t="s">
        <v>180</v>
      </c>
      <c r="BE1002" s="144">
        <f>IF(N1002="základní",J1002,0)</f>
        <v>0</v>
      </c>
      <c r="BF1002" s="144">
        <f>IF(N1002="snížená",J1002,0)</f>
        <v>0</v>
      </c>
      <c r="BG1002" s="144">
        <f>IF(N1002="zákl. přenesená",J1002,0)</f>
        <v>0</v>
      </c>
      <c r="BH1002" s="144">
        <f>IF(N1002="sníž. přenesená",J1002,0)</f>
        <v>0</v>
      </c>
      <c r="BI1002" s="144">
        <f>IF(N1002="nulová",J1002,0)</f>
        <v>0</v>
      </c>
      <c r="BJ1002" s="18" t="s">
        <v>81</v>
      </c>
      <c r="BK1002" s="144">
        <f>ROUND(I1002*H1002,2)</f>
        <v>0</v>
      </c>
      <c r="BL1002" s="18" t="s">
        <v>309</v>
      </c>
      <c r="BM1002" s="143" t="s">
        <v>2709</v>
      </c>
    </row>
    <row r="1003" spans="2:65" s="1" customFormat="1" ht="11.25">
      <c r="B1003" s="33"/>
      <c r="D1003" s="145" t="s">
        <v>189</v>
      </c>
      <c r="F1003" s="146" t="s">
        <v>2708</v>
      </c>
      <c r="I1003" s="147"/>
      <c r="L1003" s="33"/>
      <c r="M1003" s="148"/>
      <c r="T1003" s="54"/>
      <c r="AT1003" s="18" t="s">
        <v>189</v>
      </c>
      <c r="AU1003" s="18" t="s">
        <v>83</v>
      </c>
    </row>
    <row r="1004" spans="2:65" s="1" customFormat="1" ht="11.25">
      <c r="B1004" s="33"/>
      <c r="D1004" s="149" t="s">
        <v>191</v>
      </c>
      <c r="F1004" s="150" t="s">
        <v>2710</v>
      </c>
      <c r="I1004" s="147"/>
      <c r="L1004" s="33"/>
      <c r="M1004" s="148"/>
      <c r="T1004" s="54"/>
      <c r="AT1004" s="18" t="s">
        <v>191</v>
      </c>
      <c r="AU1004" s="18" t="s">
        <v>83</v>
      </c>
    </row>
    <row r="1005" spans="2:65" s="12" customFormat="1" ht="22.5">
      <c r="B1005" s="151"/>
      <c r="D1005" s="145" t="s">
        <v>193</v>
      </c>
      <c r="E1005" s="152" t="s">
        <v>19</v>
      </c>
      <c r="F1005" s="153" t="s">
        <v>1769</v>
      </c>
      <c r="H1005" s="152" t="s">
        <v>19</v>
      </c>
      <c r="I1005" s="154"/>
      <c r="L1005" s="151"/>
      <c r="M1005" s="155"/>
      <c r="T1005" s="156"/>
      <c r="AT1005" s="152" t="s">
        <v>193</v>
      </c>
      <c r="AU1005" s="152" t="s">
        <v>83</v>
      </c>
      <c r="AV1005" s="12" t="s">
        <v>81</v>
      </c>
      <c r="AW1005" s="12" t="s">
        <v>35</v>
      </c>
      <c r="AX1005" s="12" t="s">
        <v>73</v>
      </c>
      <c r="AY1005" s="152" t="s">
        <v>180</v>
      </c>
    </row>
    <row r="1006" spans="2:65" s="13" customFormat="1" ht="11.25">
      <c r="B1006" s="157"/>
      <c r="D1006" s="145" t="s">
        <v>193</v>
      </c>
      <c r="E1006" s="158" t="s">
        <v>19</v>
      </c>
      <c r="F1006" s="159" t="s">
        <v>2711</v>
      </c>
      <c r="H1006" s="160">
        <v>1.8</v>
      </c>
      <c r="I1006" s="161"/>
      <c r="L1006" s="157"/>
      <c r="M1006" s="162"/>
      <c r="T1006" s="163"/>
      <c r="AT1006" s="158" t="s">
        <v>193</v>
      </c>
      <c r="AU1006" s="158" t="s">
        <v>83</v>
      </c>
      <c r="AV1006" s="13" t="s">
        <v>83</v>
      </c>
      <c r="AW1006" s="13" t="s">
        <v>35</v>
      </c>
      <c r="AX1006" s="13" t="s">
        <v>81</v>
      </c>
      <c r="AY1006" s="158" t="s">
        <v>180</v>
      </c>
    </row>
    <row r="1007" spans="2:65" s="11" customFormat="1" ht="22.9" customHeight="1">
      <c r="B1007" s="120"/>
      <c r="D1007" s="121" t="s">
        <v>72</v>
      </c>
      <c r="E1007" s="130" t="s">
        <v>2712</v>
      </c>
      <c r="F1007" s="130" t="s">
        <v>2713</v>
      </c>
      <c r="I1007" s="123"/>
      <c r="J1007" s="131">
        <f>BK1007</f>
        <v>0</v>
      </c>
      <c r="L1007" s="120"/>
      <c r="M1007" s="125"/>
      <c r="P1007" s="126">
        <f>SUM(P1008:P1040)</f>
        <v>0</v>
      </c>
      <c r="R1007" s="126">
        <f>SUM(R1008:R1040)</f>
        <v>2.1336373000000002</v>
      </c>
      <c r="T1007" s="127">
        <f>SUM(T1008:T1040)</f>
        <v>0</v>
      </c>
      <c r="AR1007" s="121" t="s">
        <v>83</v>
      </c>
      <c r="AT1007" s="128" t="s">
        <v>72</v>
      </c>
      <c r="AU1007" s="128" t="s">
        <v>81</v>
      </c>
      <c r="AY1007" s="121" t="s">
        <v>180</v>
      </c>
      <c r="BK1007" s="129">
        <f>SUM(BK1008:BK1040)</f>
        <v>0</v>
      </c>
    </row>
    <row r="1008" spans="2:65" s="1" customFormat="1" ht="24.2" customHeight="1">
      <c r="B1008" s="33"/>
      <c r="C1008" s="132" t="s">
        <v>1671</v>
      </c>
      <c r="D1008" s="132" t="s">
        <v>182</v>
      </c>
      <c r="E1008" s="133" t="s">
        <v>2714</v>
      </c>
      <c r="F1008" s="134" t="s">
        <v>2715</v>
      </c>
      <c r="G1008" s="135" t="s">
        <v>338</v>
      </c>
      <c r="H1008" s="136">
        <v>32.6</v>
      </c>
      <c r="I1008" s="137"/>
      <c r="J1008" s="138">
        <f>ROUND(I1008*H1008,2)</f>
        <v>0</v>
      </c>
      <c r="K1008" s="134" t="s">
        <v>186</v>
      </c>
      <c r="L1008" s="33"/>
      <c r="M1008" s="139" t="s">
        <v>19</v>
      </c>
      <c r="N1008" s="140" t="s">
        <v>44</v>
      </c>
      <c r="P1008" s="141">
        <f>O1008*H1008</f>
        <v>0</v>
      </c>
      <c r="Q1008" s="141">
        <v>3.9199999999999999E-3</v>
      </c>
      <c r="R1008" s="141">
        <f>Q1008*H1008</f>
        <v>0.12779199999999999</v>
      </c>
      <c r="S1008" s="141">
        <v>0</v>
      </c>
      <c r="T1008" s="142">
        <f>S1008*H1008</f>
        <v>0</v>
      </c>
      <c r="AR1008" s="143" t="s">
        <v>309</v>
      </c>
      <c r="AT1008" s="143" t="s">
        <v>182</v>
      </c>
      <c r="AU1008" s="143" t="s">
        <v>83</v>
      </c>
      <c r="AY1008" s="18" t="s">
        <v>180</v>
      </c>
      <c r="BE1008" s="144">
        <f>IF(N1008="základní",J1008,0)</f>
        <v>0</v>
      </c>
      <c r="BF1008" s="144">
        <f>IF(N1008="snížená",J1008,0)</f>
        <v>0</v>
      </c>
      <c r="BG1008" s="144">
        <f>IF(N1008="zákl. přenesená",J1008,0)</f>
        <v>0</v>
      </c>
      <c r="BH1008" s="144">
        <f>IF(N1008="sníž. přenesená",J1008,0)</f>
        <v>0</v>
      </c>
      <c r="BI1008" s="144">
        <f>IF(N1008="nulová",J1008,0)</f>
        <v>0</v>
      </c>
      <c r="BJ1008" s="18" t="s">
        <v>81</v>
      </c>
      <c r="BK1008" s="144">
        <f>ROUND(I1008*H1008,2)</f>
        <v>0</v>
      </c>
      <c r="BL1008" s="18" t="s">
        <v>309</v>
      </c>
      <c r="BM1008" s="143" t="s">
        <v>2716</v>
      </c>
    </row>
    <row r="1009" spans="2:65" s="1" customFormat="1" ht="39">
      <c r="B1009" s="33"/>
      <c r="D1009" s="145" t="s">
        <v>189</v>
      </c>
      <c r="F1009" s="146" t="s">
        <v>2717</v>
      </c>
      <c r="I1009" s="147"/>
      <c r="L1009" s="33"/>
      <c r="M1009" s="148"/>
      <c r="T1009" s="54"/>
      <c r="AT1009" s="18" t="s">
        <v>189</v>
      </c>
      <c r="AU1009" s="18" t="s">
        <v>83</v>
      </c>
    </row>
    <row r="1010" spans="2:65" s="1" customFormat="1" ht="11.25">
      <c r="B1010" s="33"/>
      <c r="D1010" s="149" t="s">
        <v>191</v>
      </c>
      <c r="F1010" s="150" t="s">
        <v>2718</v>
      </c>
      <c r="I1010" s="147"/>
      <c r="L1010" s="33"/>
      <c r="M1010" s="148"/>
      <c r="T1010" s="54"/>
      <c r="AT1010" s="18" t="s">
        <v>191</v>
      </c>
      <c r="AU1010" s="18" t="s">
        <v>83</v>
      </c>
    </row>
    <row r="1011" spans="2:65" s="12" customFormat="1" ht="11.25">
      <c r="B1011" s="151"/>
      <c r="D1011" s="145" t="s">
        <v>193</v>
      </c>
      <c r="E1011" s="152" t="s">
        <v>19</v>
      </c>
      <c r="F1011" s="153" t="s">
        <v>2719</v>
      </c>
      <c r="H1011" s="152" t="s">
        <v>19</v>
      </c>
      <c r="I1011" s="154"/>
      <c r="L1011" s="151"/>
      <c r="M1011" s="155"/>
      <c r="T1011" s="156"/>
      <c r="AT1011" s="152" t="s">
        <v>193</v>
      </c>
      <c r="AU1011" s="152" t="s">
        <v>83</v>
      </c>
      <c r="AV1011" s="12" t="s">
        <v>81</v>
      </c>
      <c r="AW1011" s="12" t="s">
        <v>35</v>
      </c>
      <c r="AX1011" s="12" t="s">
        <v>73</v>
      </c>
      <c r="AY1011" s="152" t="s">
        <v>180</v>
      </c>
    </row>
    <row r="1012" spans="2:65" s="13" customFormat="1" ht="11.25">
      <c r="B1012" s="157"/>
      <c r="D1012" s="145" t="s">
        <v>193</v>
      </c>
      <c r="E1012" s="158" t="s">
        <v>19</v>
      </c>
      <c r="F1012" s="159" t="s">
        <v>2720</v>
      </c>
      <c r="H1012" s="160">
        <v>32.6</v>
      </c>
      <c r="I1012" s="161"/>
      <c r="L1012" s="157"/>
      <c r="M1012" s="162"/>
      <c r="T1012" s="163"/>
      <c r="AT1012" s="158" t="s">
        <v>193</v>
      </c>
      <c r="AU1012" s="158" t="s">
        <v>83</v>
      </c>
      <c r="AV1012" s="13" t="s">
        <v>83</v>
      </c>
      <c r="AW1012" s="13" t="s">
        <v>35</v>
      </c>
      <c r="AX1012" s="13" t="s">
        <v>81</v>
      </c>
      <c r="AY1012" s="158" t="s">
        <v>180</v>
      </c>
    </row>
    <row r="1013" spans="2:65" s="1" customFormat="1" ht="33" customHeight="1">
      <c r="B1013" s="33"/>
      <c r="C1013" s="132" t="s">
        <v>1674</v>
      </c>
      <c r="D1013" s="132" t="s">
        <v>182</v>
      </c>
      <c r="E1013" s="133" t="s">
        <v>2721</v>
      </c>
      <c r="F1013" s="134" t="s">
        <v>2722</v>
      </c>
      <c r="G1013" s="135" t="s">
        <v>338</v>
      </c>
      <c r="H1013" s="136">
        <v>32.6</v>
      </c>
      <c r="I1013" s="137"/>
      <c r="J1013" s="138">
        <f>ROUND(I1013*H1013,2)</f>
        <v>0</v>
      </c>
      <c r="K1013" s="134" t="s">
        <v>186</v>
      </c>
      <c r="L1013" s="33"/>
      <c r="M1013" s="139" t="s">
        <v>19</v>
      </c>
      <c r="N1013" s="140" t="s">
        <v>44</v>
      </c>
      <c r="P1013" s="141">
        <f>O1013*H1013</f>
        <v>0</v>
      </c>
      <c r="Q1013" s="141">
        <v>2.4499999999999999E-3</v>
      </c>
      <c r="R1013" s="141">
        <f>Q1013*H1013</f>
        <v>7.9869999999999997E-2</v>
      </c>
      <c r="S1013" s="141">
        <v>0</v>
      </c>
      <c r="T1013" s="142">
        <f>S1013*H1013</f>
        <v>0</v>
      </c>
      <c r="AR1013" s="143" t="s">
        <v>309</v>
      </c>
      <c r="AT1013" s="143" t="s">
        <v>182</v>
      </c>
      <c r="AU1013" s="143" t="s">
        <v>83</v>
      </c>
      <c r="AY1013" s="18" t="s">
        <v>180</v>
      </c>
      <c r="BE1013" s="144">
        <f>IF(N1013="základní",J1013,0)</f>
        <v>0</v>
      </c>
      <c r="BF1013" s="144">
        <f>IF(N1013="snížená",J1013,0)</f>
        <v>0</v>
      </c>
      <c r="BG1013" s="144">
        <f>IF(N1013="zákl. přenesená",J1013,0)</f>
        <v>0</v>
      </c>
      <c r="BH1013" s="144">
        <f>IF(N1013="sníž. přenesená",J1013,0)</f>
        <v>0</v>
      </c>
      <c r="BI1013" s="144">
        <f>IF(N1013="nulová",J1013,0)</f>
        <v>0</v>
      </c>
      <c r="BJ1013" s="18" t="s">
        <v>81</v>
      </c>
      <c r="BK1013" s="144">
        <f>ROUND(I1013*H1013,2)</f>
        <v>0</v>
      </c>
      <c r="BL1013" s="18" t="s">
        <v>309</v>
      </c>
      <c r="BM1013" s="143" t="s">
        <v>2723</v>
      </c>
    </row>
    <row r="1014" spans="2:65" s="1" customFormat="1" ht="29.25">
      <c r="B1014" s="33"/>
      <c r="D1014" s="145" t="s">
        <v>189</v>
      </c>
      <c r="F1014" s="146" t="s">
        <v>2724</v>
      </c>
      <c r="I1014" s="147"/>
      <c r="L1014" s="33"/>
      <c r="M1014" s="148"/>
      <c r="T1014" s="54"/>
      <c r="AT1014" s="18" t="s">
        <v>189</v>
      </c>
      <c r="AU1014" s="18" t="s">
        <v>83</v>
      </c>
    </row>
    <row r="1015" spans="2:65" s="1" customFormat="1" ht="11.25">
      <c r="B1015" s="33"/>
      <c r="D1015" s="149" t="s">
        <v>191</v>
      </c>
      <c r="F1015" s="150" t="s">
        <v>2725</v>
      </c>
      <c r="I1015" s="147"/>
      <c r="L1015" s="33"/>
      <c r="M1015" s="148"/>
      <c r="T1015" s="54"/>
      <c r="AT1015" s="18" t="s">
        <v>191</v>
      </c>
      <c r="AU1015" s="18" t="s">
        <v>83</v>
      </c>
    </row>
    <row r="1016" spans="2:65" s="13" customFormat="1" ht="11.25">
      <c r="B1016" s="157"/>
      <c r="D1016" s="145" t="s">
        <v>193</v>
      </c>
      <c r="E1016" s="158" t="s">
        <v>19</v>
      </c>
      <c r="F1016" s="159" t="s">
        <v>2720</v>
      </c>
      <c r="H1016" s="160">
        <v>32.6</v>
      </c>
      <c r="I1016" s="161"/>
      <c r="L1016" s="157"/>
      <c r="M1016" s="162"/>
      <c r="T1016" s="163"/>
      <c r="AT1016" s="158" t="s">
        <v>193</v>
      </c>
      <c r="AU1016" s="158" t="s">
        <v>83</v>
      </c>
      <c r="AV1016" s="13" t="s">
        <v>83</v>
      </c>
      <c r="AW1016" s="13" t="s">
        <v>35</v>
      </c>
      <c r="AX1016" s="13" t="s">
        <v>81</v>
      </c>
      <c r="AY1016" s="158" t="s">
        <v>180</v>
      </c>
    </row>
    <row r="1017" spans="2:65" s="1" customFormat="1" ht="21.75" customHeight="1">
      <c r="B1017" s="33"/>
      <c r="C1017" s="171" t="s">
        <v>1677</v>
      </c>
      <c r="D1017" s="171" t="s">
        <v>353</v>
      </c>
      <c r="E1017" s="172" t="s">
        <v>2726</v>
      </c>
      <c r="F1017" s="173" t="s">
        <v>2727</v>
      </c>
      <c r="G1017" s="174" t="s">
        <v>257</v>
      </c>
      <c r="H1017" s="175">
        <v>16.137</v>
      </c>
      <c r="I1017" s="176"/>
      <c r="J1017" s="177">
        <f>ROUND(I1017*H1017,2)</f>
        <v>0</v>
      </c>
      <c r="K1017" s="173" t="s">
        <v>186</v>
      </c>
      <c r="L1017" s="178"/>
      <c r="M1017" s="179" t="s">
        <v>19</v>
      </c>
      <c r="N1017" s="180" t="s">
        <v>44</v>
      </c>
      <c r="P1017" s="141">
        <f>O1017*H1017</f>
        <v>0</v>
      </c>
      <c r="Q1017" s="141">
        <v>8.1000000000000003E-2</v>
      </c>
      <c r="R1017" s="141">
        <f>Q1017*H1017</f>
        <v>1.3070970000000002</v>
      </c>
      <c r="S1017" s="141">
        <v>0</v>
      </c>
      <c r="T1017" s="142">
        <f>S1017*H1017</f>
        <v>0</v>
      </c>
      <c r="AR1017" s="143" t="s">
        <v>466</v>
      </c>
      <c r="AT1017" s="143" t="s">
        <v>353</v>
      </c>
      <c r="AU1017" s="143" t="s">
        <v>83</v>
      </c>
      <c r="AY1017" s="18" t="s">
        <v>180</v>
      </c>
      <c r="BE1017" s="144">
        <f>IF(N1017="základní",J1017,0)</f>
        <v>0</v>
      </c>
      <c r="BF1017" s="144">
        <f>IF(N1017="snížená",J1017,0)</f>
        <v>0</v>
      </c>
      <c r="BG1017" s="144">
        <f>IF(N1017="zákl. přenesená",J1017,0)</f>
        <v>0</v>
      </c>
      <c r="BH1017" s="144">
        <f>IF(N1017="sníž. přenesená",J1017,0)</f>
        <v>0</v>
      </c>
      <c r="BI1017" s="144">
        <f>IF(N1017="nulová",J1017,0)</f>
        <v>0</v>
      </c>
      <c r="BJ1017" s="18" t="s">
        <v>81</v>
      </c>
      <c r="BK1017" s="144">
        <f>ROUND(I1017*H1017,2)</f>
        <v>0</v>
      </c>
      <c r="BL1017" s="18" t="s">
        <v>309</v>
      </c>
      <c r="BM1017" s="143" t="s">
        <v>2728</v>
      </c>
    </row>
    <row r="1018" spans="2:65" s="1" customFormat="1" ht="11.25">
      <c r="B1018" s="33"/>
      <c r="D1018" s="145" t="s">
        <v>189</v>
      </c>
      <c r="F1018" s="146" t="s">
        <v>2727</v>
      </c>
      <c r="I1018" s="147"/>
      <c r="L1018" s="33"/>
      <c r="M1018" s="148"/>
      <c r="T1018" s="54"/>
      <c r="AT1018" s="18" t="s">
        <v>189</v>
      </c>
      <c r="AU1018" s="18" t="s">
        <v>83</v>
      </c>
    </row>
    <row r="1019" spans="2:65" s="13" customFormat="1" ht="11.25">
      <c r="B1019" s="157"/>
      <c r="D1019" s="145" t="s">
        <v>193</v>
      </c>
      <c r="E1019" s="158" t="s">
        <v>19</v>
      </c>
      <c r="F1019" s="159" t="s">
        <v>2729</v>
      </c>
      <c r="H1019" s="160">
        <v>14.67</v>
      </c>
      <c r="I1019" s="161"/>
      <c r="L1019" s="157"/>
      <c r="M1019" s="162"/>
      <c r="T1019" s="163"/>
      <c r="AT1019" s="158" t="s">
        <v>193</v>
      </c>
      <c r="AU1019" s="158" t="s">
        <v>83</v>
      </c>
      <c r="AV1019" s="13" t="s">
        <v>83</v>
      </c>
      <c r="AW1019" s="13" t="s">
        <v>35</v>
      </c>
      <c r="AX1019" s="13" t="s">
        <v>81</v>
      </c>
      <c r="AY1019" s="158" t="s">
        <v>180</v>
      </c>
    </row>
    <row r="1020" spans="2:65" s="13" customFormat="1" ht="11.25">
      <c r="B1020" s="157"/>
      <c r="D1020" s="145" t="s">
        <v>193</v>
      </c>
      <c r="F1020" s="159" t="s">
        <v>2730</v>
      </c>
      <c r="H1020" s="160">
        <v>16.137</v>
      </c>
      <c r="I1020" s="161"/>
      <c r="L1020" s="157"/>
      <c r="M1020" s="162"/>
      <c r="T1020" s="163"/>
      <c r="AT1020" s="158" t="s">
        <v>193</v>
      </c>
      <c r="AU1020" s="158" t="s">
        <v>83</v>
      </c>
      <c r="AV1020" s="13" t="s">
        <v>83</v>
      </c>
      <c r="AW1020" s="13" t="s">
        <v>4</v>
      </c>
      <c r="AX1020" s="13" t="s">
        <v>81</v>
      </c>
      <c r="AY1020" s="158" t="s">
        <v>180</v>
      </c>
    </row>
    <row r="1021" spans="2:65" s="1" customFormat="1" ht="24.2" customHeight="1">
      <c r="B1021" s="33"/>
      <c r="C1021" s="132" t="s">
        <v>1680</v>
      </c>
      <c r="D1021" s="132" t="s">
        <v>182</v>
      </c>
      <c r="E1021" s="133" t="s">
        <v>2731</v>
      </c>
      <c r="F1021" s="134" t="s">
        <v>2732</v>
      </c>
      <c r="G1021" s="135" t="s">
        <v>257</v>
      </c>
      <c r="H1021" s="136">
        <v>6.52</v>
      </c>
      <c r="I1021" s="137"/>
      <c r="J1021" s="138">
        <f>ROUND(I1021*H1021,2)</f>
        <v>0</v>
      </c>
      <c r="K1021" s="134" t="s">
        <v>186</v>
      </c>
      <c r="L1021" s="33"/>
      <c r="M1021" s="139" t="s">
        <v>19</v>
      </c>
      <c r="N1021" s="140" t="s">
        <v>44</v>
      </c>
      <c r="P1021" s="141">
        <f>O1021*H1021</f>
        <v>0</v>
      </c>
      <c r="Q1021" s="141">
        <v>9.7999999999999997E-3</v>
      </c>
      <c r="R1021" s="141">
        <f>Q1021*H1021</f>
        <v>6.3895999999999994E-2</v>
      </c>
      <c r="S1021" s="141">
        <v>0</v>
      </c>
      <c r="T1021" s="142">
        <f>S1021*H1021</f>
        <v>0</v>
      </c>
      <c r="AR1021" s="143" t="s">
        <v>309</v>
      </c>
      <c r="AT1021" s="143" t="s">
        <v>182</v>
      </c>
      <c r="AU1021" s="143" t="s">
        <v>83</v>
      </c>
      <c r="AY1021" s="18" t="s">
        <v>180</v>
      </c>
      <c r="BE1021" s="144">
        <f>IF(N1021="základní",J1021,0)</f>
        <v>0</v>
      </c>
      <c r="BF1021" s="144">
        <f>IF(N1021="snížená",J1021,0)</f>
        <v>0</v>
      </c>
      <c r="BG1021" s="144">
        <f>IF(N1021="zákl. přenesená",J1021,0)</f>
        <v>0</v>
      </c>
      <c r="BH1021" s="144">
        <f>IF(N1021="sníž. přenesená",J1021,0)</f>
        <v>0</v>
      </c>
      <c r="BI1021" s="144">
        <f>IF(N1021="nulová",J1021,0)</f>
        <v>0</v>
      </c>
      <c r="BJ1021" s="18" t="s">
        <v>81</v>
      </c>
      <c r="BK1021" s="144">
        <f>ROUND(I1021*H1021,2)</f>
        <v>0</v>
      </c>
      <c r="BL1021" s="18" t="s">
        <v>309</v>
      </c>
      <c r="BM1021" s="143" t="s">
        <v>2733</v>
      </c>
    </row>
    <row r="1022" spans="2:65" s="1" customFormat="1" ht="29.25">
      <c r="B1022" s="33"/>
      <c r="D1022" s="145" t="s">
        <v>189</v>
      </c>
      <c r="F1022" s="146" t="s">
        <v>2734</v>
      </c>
      <c r="I1022" s="147"/>
      <c r="L1022" s="33"/>
      <c r="M1022" s="148"/>
      <c r="T1022" s="54"/>
      <c r="AT1022" s="18" t="s">
        <v>189</v>
      </c>
      <c r="AU1022" s="18" t="s">
        <v>83</v>
      </c>
    </row>
    <row r="1023" spans="2:65" s="1" customFormat="1" ht="11.25">
      <c r="B1023" s="33"/>
      <c r="D1023" s="149" t="s">
        <v>191</v>
      </c>
      <c r="F1023" s="150" t="s">
        <v>2735</v>
      </c>
      <c r="I1023" s="147"/>
      <c r="L1023" s="33"/>
      <c r="M1023" s="148"/>
      <c r="T1023" s="54"/>
      <c r="AT1023" s="18" t="s">
        <v>191</v>
      </c>
      <c r="AU1023" s="18" t="s">
        <v>83</v>
      </c>
    </row>
    <row r="1024" spans="2:65" s="12" customFormat="1" ht="11.25">
      <c r="B1024" s="151"/>
      <c r="D1024" s="145" t="s">
        <v>193</v>
      </c>
      <c r="E1024" s="152" t="s">
        <v>19</v>
      </c>
      <c r="F1024" s="153" t="s">
        <v>2736</v>
      </c>
      <c r="H1024" s="152" t="s">
        <v>19</v>
      </c>
      <c r="I1024" s="154"/>
      <c r="L1024" s="151"/>
      <c r="M1024" s="155"/>
      <c r="T1024" s="156"/>
      <c r="AT1024" s="152" t="s">
        <v>193</v>
      </c>
      <c r="AU1024" s="152" t="s">
        <v>83</v>
      </c>
      <c r="AV1024" s="12" t="s">
        <v>81</v>
      </c>
      <c r="AW1024" s="12" t="s">
        <v>35</v>
      </c>
      <c r="AX1024" s="12" t="s">
        <v>73</v>
      </c>
      <c r="AY1024" s="152" t="s">
        <v>180</v>
      </c>
    </row>
    <row r="1025" spans="2:65" s="13" customFormat="1" ht="11.25">
      <c r="B1025" s="157"/>
      <c r="D1025" s="145" t="s">
        <v>193</v>
      </c>
      <c r="E1025" s="158" t="s">
        <v>19</v>
      </c>
      <c r="F1025" s="159" t="s">
        <v>2737</v>
      </c>
      <c r="H1025" s="160">
        <v>6.52</v>
      </c>
      <c r="I1025" s="161"/>
      <c r="L1025" s="157"/>
      <c r="M1025" s="162"/>
      <c r="T1025" s="163"/>
      <c r="AT1025" s="158" t="s">
        <v>193</v>
      </c>
      <c r="AU1025" s="158" t="s">
        <v>83</v>
      </c>
      <c r="AV1025" s="13" t="s">
        <v>83</v>
      </c>
      <c r="AW1025" s="13" t="s">
        <v>35</v>
      </c>
      <c r="AX1025" s="13" t="s">
        <v>81</v>
      </c>
      <c r="AY1025" s="158" t="s">
        <v>180</v>
      </c>
    </row>
    <row r="1026" spans="2:65" s="1" customFormat="1" ht="21.75" customHeight="1">
      <c r="B1026" s="33"/>
      <c r="C1026" s="171" t="s">
        <v>1683</v>
      </c>
      <c r="D1026" s="171" t="s">
        <v>353</v>
      </c>
      <c r="E1026" s="172" t="s">
        <v>2738</v>
      </c>
      <c r="F1026" s="173" t="s">
        <v>2739</v>
      </c>
      <c r="G1026" s="174" t="s">
        <v>257</v>
      </c>
      <c r="H1026" s="175">
        <v>6.7809999999999997</v>
      </c>
      <c r="I1026" s="176"/>
      <c r="J1026" s="177">
        <f>ROUND(I1026*H1026,2)</f>
        <v>0</v>
      </c>
      <c r="K1026" s="173" t="s">
        <v>186</v>
      </c>
      <c r="L1026" s="178"/>
      <c r="M1026" s="179" t="s">
        <v>19</v>
      </c>
      <c r="N1026" s="180" t="s">
        <v>44</v>
      </c>
      <c r="P1026" s="141">
        <f>O1026*H1026</f>
        <v>0</v>
      </c>
      <c r="Q1026" s="141">
        <v>8.1000000000000003E-2</v>
      </c>
      <c r="R1026" s="141">
        <f>Q1026*H1026</f>
        <v>0.549261</v>
      </c>
      <c r="S1026" s="141">
        <v>0</v>
      </c>
      <c r="T1026" s="142">
        <f>S1026*H1026</f>
        <v>0</v>
      </c>
      <c r="AR1026" s="143" t="s">
        <v>466</v>
      </c>
      <c r="AT1026" s="143" t="s">
        <v>353</v>
      </c>
      <c r="AU1026" s="143" t="s">
        <v>83</v>
      </c>
      <c r="AY1026" s="18" t="s">
        <v>180</v>
      </c>
      <c r="BE1026" s="144">
        <f>IF(N1026="základní",J1026,0)</f>
        <v>0</v>
      </c>
      <c r="BF1026" s="144">
        <f>IF(N1026="snížená",J1026,0)</f>
        <v>0</v>
      </c>
      <c r="BG1026" s="144">
        <f>IF(N1026="zákl. přenesená",J1026,0)</f>
        <v>0</v>
      </c>
      <c r="BH1026" s="144">
        <f>IF(N1026="sníž. přenesená",J1026,0)</f>
        <v>0</v>
      </c>
      <c r="BI1026" s="144">
        <f>IF(N1026="nulová",J1026,0)</f>
        <v>0</v>
      </c>
      <c r="BJ1026" s="18" t="s">
        <v>81</v>
      </c>
      <c r="BK1026" s="144">
        <f>ROUND(I1026*H1026,2)</f>
        <v>0</v>
      </c>
      <c r="BL1026" s="18" t="s">
        <v>309</v>
      </c>
      <c r="BM1026" s="143" t="s">
        <v>2740</v>
      </c>
    </row>
    <row r="1027" spans="2:65" s="1" customFormat="1" ht="11.25">
      <c r="B1027" s="33"/>
      <c r="D1027" s="145" t="s">
        <v>189</v>
      </c>
      <c r="F1027" s="146" t="s">
        <v>2739</v>
      </c>
      <c r="I1027" s="147"/>
      <c r="L1027" s="33"/>
      <c r="M1027" s="148"/>
      <c r="T1027" s="54"/>
      <c r="AT1027" s="18" t="s">
        <v>189</v>
      </c>
      <c r="AU1027" s="18" t="s">
        <v>83</v>
      </c>
    </row>
    <row r="1028" spans="2:65" s="13" customFormat="1" ht="11.25">
      <c r="B1028" s="157"/>
      <c r="D1028" s="145" t="s">
        <v>193</v>
      </c>
      <c r="F1028" s="159" t="s">
        <v>2741</v>
      </c>
      <c r="H1028" s="160">
        <v>6.7809999999999997</v>
      </c>
      <c r="I1028" s="161"/>
      <c r="L1028" s="157"/>
      <c r="M1028" s="162"/>
      <c r="T1028" s="163"/>
      <c r="AT1028" s="158" t="s">
        <v>193</v>
      </c>
      <c r="AU1028" s="158" t="s">
        <v>83</v>
      </c>
      <c r="AV1028" s="13" t="s">
        <v>83</v>
      </c>
      <c r="AW1028" s="13" t="s">
        <v>4</v>
      </c>
      <c r="AX1028" s="13" t="s">
        <v>81</v>
      </c>
      <c r="AY1028" s="158" t="s">
        <v>180</v>
      </c>
    </row>
    <row r="1029" spans="2:65" s="1" customFormat="1" ht="16.5" customHeight="1">
      <c r="B1029" s="33"/>
      <c r="C1029" s="132" t="s">
        <v>1687</v>
      </c>
      <c r="D1029" s="132" t="s">
        <v>182</v>
      </c>
      <c r="E1029" s="133" t="s">
        <v>2742</v>
      </c>
      <c r="F1029" s="134" t="s">
        <v>2743</v>
      </c>
      <c r="G1029" s="135" t="s">
        <v>257</v>
      </c>
      <c r="H1029" s="136">
        <v>14.67</v>
      </c>
      <c r="I1029" s="137"/>
      <c r="J1029" s="138">
        <f>ROUND(I1029*H1029,2)</f>
        <v>0</v>
      </c>
      <c r="K1029" s="134" t="s">
        <v>186</v>
      </c>
      <c r="L1029" s="33"/>
      <c r="M1029" s="139" t="s">
        <v>19</v>
      </c>
      <c r="N1029" s="140" t="s">
        <v>44</v>
      </c>
      <c r="P1029" s="141">
        <f>O1029*H1029</f>
        <v>0</v>
      </c>
      <c r="Q1029" s="141">
        <v>2.9999999999999997E-4</v>
      </c>
      <c r="R1029" s="141">
        <f>Q1029*H1029</f>
        <v>4.4009999999999995E-3</v>
      </c>
      <c r="S1029" s="141">
        <v>0</v>
      </c>
      <c r="T1029" s="142">
        <f>S1029*H1029</f>
        <v>0</v>
      </c>
      <c r="AR1029" s="143" t="s">
        <v>309</v>
      </c>
      <c r="AT1029" s="143" t="s">
        <v>182</v>
      </c>
      <c r="AU1029" s="143" t="s">
        <v>83</v>
      </c>
      <c r="AY1029" s="18" t="s">
        <v>180</v>
      </c>
      <c r="BE1029" s="144">
        <f>IF(N1029="základní",J1029,0)</f>
        <v>0</v>
      </c>
      <c r="BF1029" s="144">
        <f>IF(N1029="snížená",J1029,0)</f>
        <v>0</v>
      </c>
      <c r="BG1029" s="144">
        <f>IF(N1029="zákl. přenesená",J1029,0)</f>
        <v>0</v>
      </c>
      <c r="BH1029" s="144">
        <f>IF(N1029="sníž. přenesená",J1029,0)</f>
        <v>0</v>
      </c>
      <c r="BI1029" s="144">
        <f>IF(N1029="nulová",J1029,0)</f>
        <v>0</v>
      </c>
      <c r="BJ1029" s="18" t="s">
        <v>81</v>
      </c>
      <c r="BK1029" s="144">
        <f>ROUND(I1029*H1029,2)</f>
        <v>0</v>
      </c>
      <c r="BL1029" s="18" t="s">
        <v>309</v>
      </c>
      <c r="BM1029" s="143" t="s">
        <v>2744</v>
      </c>
    </row>
    <row r="1030" spans="2:65" s="1" customFormat="1" ht="11.25">
      <c r="B1030" s="33"/>
      <c r="D1030" s="145" t="s">
        <v>189</v>
      </c>
      <c r="F1030" s="146" t="s">
        <v>2745</v>
      </c>
      <c r="I1030" s="147"/>
      <c r="L1030" s="33"/>
      <c r="M1030" s="148"/>
      <c r="T1030" s="54"/>
      <c r="AT1030" s="18" t="s">
        <v>189</v>
      </c>
      <c r="AU1030" s="18" t="s">
        <v>83</v>
      </c>
    </row>
    <row r="1031" spans="2:65" s="1" customFormat="1" ht="11.25">
      <c r="B1031" s="33"/>
      <c r="D1031" s="149" t="s">
        <v>191</v>
      </c>
      <c r="F1031" s="150" t="s">
        <v>2746</v>
      </c>
      <c r="I1031" s="147"/>
      <c r="L1031" s="33"/>
      <c r="M1031" s="148"/>
      <c r="T1031" s="54"/>
      <c r="AT1031" s="18" t="s">
        <v>191</v>
      </c>
      <c r="AU1031" s="18" t="s">
        <v>83</v>
      </c>
    </row>
    <row r="1032" spans="2:65" s="1" customFormat="1" ht="24.2" customHeight="1">
      <c r="B1032" s="33"/>
      <c r="C1032" s="132" t="s">
        <v>1691</v>
      </c>
      <c r="D1032" s="132" t="s">
        <v>182</v>
      </c>
      <c r="E1032" s="133" t="s">
        <v>2747</v>
      </c>
      <c r="F1032" s="134" t="s">
        <v>2748</v>
      </c>
      <c r="G1032" s="135" t="s">
        <v>257</v>
      </c>
      <c r="H1032" s="136">
        <v>14.67</v>
      </c>
      <c r="I1032" s="137"/>
      <c r="J1032" s="138">
        <f>ROUND(I1032*H1032,2)</f>
        <v>0</v>
      </c>
      <c r="K1032" s="134" t="s">
        <v>186</v>
      </c>
      <c r="L1032" s="33"/>
      <c r="M1032" s="139" t="s">
        <v>19</v>
      </c>
      <c r="N1032" s="140" t="s">
        <v>44</v>
      </c>
      <c r="P1032" s="141">
        <f>O1032*H1032</f>
        <v>0</v>
      </c>
      <c r="Q1032" s="141">
        <v>1.0000000000000001E-5</v>
      </c>
      <c r="R1032" s="141">
        <f>Q1032*H1032</f>
        <v>1.4670000000000002E-4</v>
      </c>
      <c r="S1032" s="141">
        <v>0</v>
      </c>
      <c r="T1032" s="142">
        <f>S1032*H1032</f>
        <v>0</v>
      </c>
      <c r="AR1032" s="143" t="s">
        <v>309</v>
      </c>
      <c r="AT1032" s="143" t="s">
        <v>182</v>
      </c>
      <c r="AU1032" s="143" t="s">
        <v>83</v>
      </c>
      <c r="AY1032" s="18" t="s">
        <v>180</v>
      </c>
      <c r="BE1032" s="144">
        <f>IF(N1032="základní",J1032,0)</f>
        <v>0</v>
      </c>
      <c r="BF1032" s="144">
        <f>IF(N1032="snížená",J1032,0)</f>
        <v>0</v>
      </c>
      <c r="BG1032" s="144">
        <f>IF(N1032="zákl. přenesená",J1032,0)</f>
        <v>0</v>
      </c>
      <c r="BH1032" s="144">
        <f>IF(N1032="sníž. přenesená",J1032,0)</f>
        <v>0</v>
      </c>
      <c r="BI1032" s="144">
        <f>IF(N1032="nulová",J1032,0)</f>
        <v>0</v>
      </c>
      <c r="BJ1032" s="18" t="s">
        <v>81</v>
      </c>
      <c r="BK1032" s="144">
        <f>ROUND(I1032*H1032,2)</f>
        <v>0</v>
      </c>
      <c r="BL1032" s="18" t="s">
        <v>309</v>
      </c>
      <c r="BM1032" s="143" t="s">
        <v>2749</v>
      </c>
    </row>
    <row r="1033" spans="2:65" s="1" customFormat="1" ht="19.5">
      <c r="B1033" s="33"/>
      <c r="D1033" s="145" t="s">
        <v>189</v>
      </c>
      <c r="F1033" s="146" t="s">
        <v>2750</v>
      </c>
      <c r="I1033" s="147"/>
      <c r="L1033" s="33"/>
      <c r="M1033" s="148"/>
      <c r="T1033" s="54"/>
      <c r="AT1033" s="18" t="s">
        <v>189</v>
      </c>
      <c r="AU1033" s="18" t="s">
        <v>83</v>
      </c>
    </row>
    <row r="1034" spans="2:65" s="1" customFormat="1" ht="11.25">
      <c r="B1034" s="33"/>
      <c r="D1034" s="149" t="s">
        <v>191</v>
      </c>
      <c r="F1034" s="150" t="s">
        <v>2751</v>
      </c>
      <c r="I1034" s="147"/>
      <c r="L1034" s="33"/>
      <c r="M1034" s="148"/>
      <c r="T1034" s="54"/>
      <c r="AT1034" s="18" t="s">
        <v>191</v>
      </c>
      <c r="AU1034" s="18" t="s">
        <v>83</v>
      </c>
    </row>
    <row r="1035" spans="2:65" s="1" customFormat="1" ht="24.2" customHeight="1">
      <c r="B1035" s="33"/>
      <c r="C1035" s="132" t="s">
        <v>1694</v>
      </c>
      <c r="D1035" s="132" t="s">
        <v>182</v>
      </c>
      <c r="E1035" s="133" t="s">
        <v>2752</v>
      </c>
      <c r="F1035" s="134" t="s">
        <v>2753</v>
      </c>
      <c r="G1035" s="135" t="s">
        <v>257</v>
      </c>
      <c r="H1035" s="136">
        <v>14.67</v>
      </c>
      <c r="I1035" s="137"/>
      <c r="J1035" s="138">
        <f>ROUND(I1035*H1035,2)</f>
        <v>0</v>
      </c>
      <c r="K1035" s="134" t="s">
        <v>186</v>
      </c>
      <c r="L1035" s="33"/>
      <c r="M1035" s="139" t="s">
        <v>19</v>
      </c>
      <c r="N1035" s="140" t="s">
        <v>44</v>
      </c>
      <c r="P1035" s="141">
        <f>O1035*H1035</f>
        <v>0</v>
      </c>
      <c r="Q1035" s="141">
        <v>8.0000000000000007E-5</v>
      </c>
      <c r="R1035" s="141">
        <f>Q1035*H1035</f>
        <v>1.1736000000000001E-3</v>
      </c>
      <c r="S1035" s="141">
        <v>0</v>
      </c>
      <c r="T1035" s="142">
        <f>S1035*H1035</f>
        <v>0</v>
      </c>
      <c r="AR1035" s="143" t="s">
        <v>309</v>
      </c>
      <c r="AT1035" s="143" t="s">
        <v>182</v>
      </c>
      <c r="AU1035" s="143" t="s">
        <v>83</v>
      </c>
      <c r="AY1035" s="18" t="s">
        <v>180</v>
      </c>
      <c r="BE1035" s="144">
        <f>IF(N1035="základní",J1035,0)</f>
        <v>0</v>
      </c>
      <c r="BF1035" s="144">
        <f>IF(N1035="snížená",J1035,0)</f>
        <v>0</v>
      </c>
      <c r="BG1035" s="144">
        <f>IF(N1035="zákl. přenesená",J1035,0)</f>
        <v>0</v>
      </c>
      <c r="BH1035" s="144">
        <f>IF(N1035="sníž. přenesená",J1035,0)</f>
        <v>0</v>
      </c>
      <c r="BI1035" s="144">
        <f>IF(N1035="nulová",J1035,0)</f>
        <v>0</v>
      </c>
      <c r="BJ1035" s="18" t="s">
        <v>81</v>
      </c>
      <c r="BK1035" s="144">
        <f>ROUND(I1035*H1035,2)</f>
        <v>0</v>
      </c>
      <c r="BL1035" s="18" t="s">
        <v>309</v>
      </c>
      <c r="BM1035" s="143" t="s">
        <v>2754</v>
      </c>
    </row>
    <row r="1036" spans="2:65" s="1" customFormat="1" ht="19.5">
      <c r="B1036" s="33"/>
      <c r="D1036" s="145" t="s">
        <v>189</v>
      </c>
      <c r="F1036" s="146" t="s">
        <v>2753</v>
      </c>
      <c r="I1036" s="147"/>
      <c r="L1036" s="33"/>
      <c r="M1036" s="148"/>
      <c r="T1036" s="54"/>
      <c r="AT1036" s="18" t="s">
        <v>189</v>
      </c>
      <c r="AU1036" s="18" t="s">
        <v>83</v>
      </c>
    </row>
    <row r="1037" spans="2:65" s="1" customFormat="1" ht="11.25">
      <c r="B1037" s="33"/>
      <c r="D1037" s="149" t="s">
        <v>191</v>
      </c>
      <c r="F1037" s="150" t="s">
        <v>2755</v>
      </c>
      <c r="I1037" s="147"/>
      <c r="L1037" s="33"/>
      <c r="M1037" s="148"/>
      <c r="T1037" s="54"/>
      <c r="AT1037" s="18" t="s">
        <v>191</v>
      </c>
      <c r="AU1037" s="18" t="s">
        <v>83</v>
      </c>
    </row>
    <row r="1038" spans="2:65" s="1" customFormat="1" ht="24.2" customHeight="1">
      <c r="B1038" s="33"/>
      <c r="C1038" s="132" t="s">
        <v>1698</v>
      </c>
      <c r="D1038" s="132" t="s">
        <v>182</v>
      </c>
      <c r="E1038" s="133" t="s">
        <v>2756</v>
      </c>
      <c r="F1038" s="134" t="s">
        <v>2757</v>
      </c>
      <c r="G1038" s="135" t="s">
        <v>225</v>
      </c>
      <c r="H1038" s="136">
        <v>2.1339999999999999</v>
      </c>
      <c r="I1038" s="137"/>
      <c r="J1038" s="138">
        <f>ROUND(I1038*H1038,2)</f>
        <v>0</v>
      </c>
      <c r="K1038" s="134" t="s">
        <v>186</v>
      </c>
      <c r="L1038" s="33"/>
      <c r="M1038" s="139" t="s">
        <v>19</v>
      </c>
      <c r="N1038" s="140" t="s">
        <v>44</v>
      </c>
      <c r="P1038" s="141">
        <f>O1038*H1038</f>
        <v>0</v>
      </c>
      <c r="Q1038" s="141">
        <v>0</v>
      </c>
      <c r="R1038" s="141">
        <f>Q1038*H1038</f>
        <v>0</v>
      </c>
      <c r="S1038" s="141">
        <v>0</v>
      </c>
      <c r="T1038" s="142">
        <f>S1038*H1038</f>
        <v>0</v>
      </c>
      <c r="AR1038" s="143" t="s">
        <v>309</v>
      </c>
      <c r="AT1038" s="143" t="s">
        <v>182</v>
      </c>
      <c r="AU1038" s="143" t="s">
        <v>83</v>
      </c>
      <c r="AY1038" s="18" t="s">
        <v>180</v>
      </c>
      <c r="BE1038" s="144">
        <f>IF(N1038="základní",J1038,0)</f>
        <v>0</v>
      </c>
      <c r="BF1038" s="144">
        <f>IF(N1038="snížená",J1038,0)</f>
        <v>0</v>
      </c>
      <c r="BG1038" s="144">
        <f>IF(N1038="zákl. přenesená",J1038,0)</f>
        <v>0</v>
      </c>
      <c r="BH1038" s="144">
        <f>IF(N1038="sníž. přenesená",J1038,0)</f>
        <v>0</v>
      </c>
      <c r="BI1038" s="144">
        <f>IF(N1038="nulová",J1038,0)</f>
        <v>0</v>
      </c>
      <c r="BJ1038" s="18" t="s">
        <v>81</v>
      </c>
      <c r="BK1038" s="144">
        <f>ROUND(I1038*H1038,2)</f>
        <v>0</v>
      </c>
      <c r="BL1038" s="18" t="s">
        <v>309</v>
      </c>
      <c r="BM1038" s="143" t="s">
        <v>2758</v>
      </c>
    </row>
    <row r="1039" spans="2:65" s="1" customFormat="1" ht="39">
      <c r="B1039" s="33"/>
      <c r="D1039" s="145" t="s">
        <v>189</v>
      </c>
      <c r="F1039" s="146" t="s">
        <v>2759</v>
      </c>
      <c r="I1039" s="147"/>
      <c r="L1039" s="33"/>
      <c r="M1039" s="148"/>
      <c r="T1039" s="54"/>
      <c r="AT1039" s="18" t="s">
        <v>189</v>
      </c>
      <c r="AU1039" s="18" t="s">
        <v>83</v>
      </c>
    </row>
    <row r="1040" spans="2:65" s="1" customFormat="1" ht="11.25">
      <c r="B1040" s="33"/>
      <c r="D1040" s="149" t="s">
        <v>191</v>
      </c>
      <c r="F1040" s="150" t="s">
        <v>2760</v>
      </c>
      <c r="I1040" s="147"/>
      <c r="L1040" s="33"/>
      <c r="M1040" s="148"/>
      <c r="T1040" s="54"/>
      <c r="AT1040" s="18" t="s">
        <v>191</v>
      </c>
      <c r="AU1040" s="18" t="s">
        <v>83</v>
      </c>
    </row>
    <row r="1041" spans="2:65" s="11" customFormat="1" ht="22.9" customHeight="1">
      <c r="B1041" s="120"/>
      <c r="D1041" s="121" t="s">
        <v>72</v>
      </c>
      <c r="E1041" s="130" t="s">
        <v>772</v>
      </c>
      <c r="F1041" s="130" t="s">
        <v>773</v>
      </c>
      <c r="I1041" s="123"/>
      <c r="J1041" s="131">
        <f>BK1041</f>
        <v>0</v>
      </c>
      <c r="L1041" s="120"/>
      <c r="M1041" s="125"/>
      <c r="P1041" s="126">
        <f>SUM(P1042:P1062)</f>
        <v>0</v>
      </c>
      <c r="R1041" s="126">
        <f>SUM(R1042:R1062)</f>
        <v>1.7701279999999999</v>
      </c>
      <c r="T1041" s="127">
        <f>SUM(T1042:T1062)</f>
        <v>0</v>
      </c>
      <c r="AR1041" s="121" t="s">
        <v>83</v>
      </c>
      <c r="AT1041" s="128" t="s">
        <v>72</v>
      </c>
      <c r="AU1041" s="128" t="s">
        <v>81</v>
      </c>
      <c r="AY1041" s="121" t="s">
        <v>180</v>
      </c>
      <c r="BK1041" s="129">
        <f>SUM(BK1042:BK1062)</f>
        <v>0</v>
      </c>
    </row>
    <row r="1042" spans="2:65" s="1" customFormat="1" ht="16.5" customHeight="1">
      <c r="B1042" s="33"/>
      <c r="C1042" s="132" t="s">
        <v>1702</v>
      </c>
      <c r="D1042" s="132" t="s">
        <v>182</v>
      </c>
      <c r="E1042" s="133" t="s">
        <v>775</v>
      </c>
      <c r="F1042" s="134" t="s">
        <v>776</v>
      </c>
      <c r="G1042" s="135" t="s">
        <v>257</v>
      </c>
      <c r="H1042" s="136">
        <v>55.84</v>
      </c>
      <c r="I1042" s="137"/>
      <c r="J1042" s="138">
        <f>ROUND(I1042*H1042,2)</f>
        <v>0</v>
      </c>
      <c r="K1042" s="134" t="s">
        <v>186</v>
      </c>
      <c r="L1042" s="33"/>
      <c r="M1042" s="139" t="s">
        <v>19</v>
      </c>
      <c r="N1042" s="140" t="s">
        <v>44</v>
      </c>
      <c r="P1042" s="141">
        <f>O1042*H1042</f>
        <v>0</v>
      </c>
      <c r="Q1042" s="141">
        <v>2.9999999999999997E-4</v>
      </c>
      <c r="R1042" s="141">
        <f>Q1042*H1042</f>
        <v>1.6752E-2</v>
      </c>
      <c r="S1042" s="141">
        <v>0</v>
      </c>
      <c r="T1042" s="142">
        <f>S1042*H1042</f>
        <v>0</v>
      </c>
      <c r="AR1042" s="143" t="s">
        <v>309</v>
      </c>
      <c r="AT1042" s="143" t="s">
        <v>182</v>
      </c>
      <c r="AU1042" s="143" t="s">
        <v>83</v>
      </c>
      <c r="AY1042" s="18" t="s">
        <v>180</v>
      </c>
      <c r="BE1042" s="144">
        <f>IF(N1042="základní",J1042,0)</f>
        <v>0</v>
      </c>
      <c r="BF1042" s="144">
        <f>IF(N1042="snížená",J1042,0)</f>
        <v>0</v>
      </c>
      <c r="BG1042" s="144">
        <f>IF(N1042="zákl. přenesená",J1042,0)</f>
        <v>0</v>
      </c>
      <c r="BH1042" s="144">
        <f>IF(N1042="sníž. přenesená",J1042,0)</f>
        <v>0</v>
      </c>
      <c r="BI1042" s="144">
        <f>IF(N1042="nulová",J1042,0)</f>
        <v>0</v>
      </c>
      <c r="BJ1042" s="18" t="s">
        <v>81</v>
      </c>
      <c r="BK1042" s="144">
        <f>ROUND(I1042*H1042,2)</f>
        <v>0</v>
      </c>
      <c r="BL1042" s="18" t="s">
        <v>309</v>
      </c>
      <c r="BM1042" s="143" t="s">
        <v>2761</v>
      </c>
    </row>
    <row r="1043" spans="2:65" s="1" customFormat="1" ht="19.5">
      <c r="B1043" s="33"/>
      <c r="D1043" s="145" t="s">
        <v>189</v>
      </c>
      <c r="F1043" s="146" t="s">
        <v>778</v>
      </c>
      <c r="I1043" s="147"/>
      <c r="L1043" s="33"/>
      <c r="M1043" s="148"/>
      <c r="T1043" s="54"/>
      <c r="AT1043" s="18" t="s">
        <v>189</v>
      </c>
      <c r="AU1043" s="18" t="s">
        <v>83</v>
      </c>
    </row>
    <row r="1044" spans="2:65" s="1" customFormat="1" ht="11.25">
      <c r="B1044" s="33"/>
      <c r="D1044" s="149" t="s">
        <v>191</v>
      </c>
      <c r="F1044" s="150" t="s">
        <v>779</v>
      </c>
      <c r="I1044" s="147"/>
      <c r="L1044" s="33"/>
      <c r="M1044" s="148"/>
      <c r="T1044" s="54"/>
      <c r="AT1044" s="18" t="s">
        <v>191</v>
      </c>
      <c r="AU1044" s="18" t="s">
        <v>83</v>
      </c>
    </row>
    <row r="1045" spans="2:65" s="12" customFormat="1" ht="11.25">
      <c r="B1045" s="151"/>
      <c r="D1045" s="145" t="s">
        <v>193</v>
      </c>
      <c r="E1045" s="152" t="s">
        <v>19</v>
      </c>
      <c r="F1045" s="153" t="s">
        <v>2762</v>
      </c>
      <c r="H1045" s="152" t="s">
        <v>19</v>
      </c>
      <c r="I1045" s="154"/>
      <c r="L1045" s="151"/>
      <c r="M1045" s="155"/>
      <c r="T1045" s="156"/>
      <c r="AT1045" s="152" t="s">
        <v>193</v>
      </c>
      <c r="AU1045" s="152" t="s">
        <v>83</v>
      </c>
      <c r="AV1045" s="12" t="s">
        <v>81</v>
      </c>
      <c r="AW1045" s="12" t="s">
        <v>35</v>
      </c>
      <c r="AX1045" s="12" t="s">
        <v>73</v>
      </c>
      <c r="AY1045" s="152" t="s">
        <v>180</v>
      </c>
    </row>
    <row r="1046" spans="2:65" s="13" customFormat="1" ht="11.25">
      <c r="B1046" s="157"/>
      <c r="D1046" s="145" t="s">
        <v>193</v>
      </c>
      <c r="E1046" s="158" t="s">
        <v>19</v>
      </c>
      <c r="F1046" s="159" t="s">
        <v>2763</v>
      </c>
      <c r="H1046" s="160">
        <v>17.47</v>
      </c>
      <c r="I1046" s="161"/>
      <c r="L1046" s="157"/>
      <c r="M1046" s="162"/>
      <c r="T1046" s="163"/>
      <c r="AT1046" s="158" t="s">
        <v>193</v>
      </c>
      <c r="AU1046" s="158" t="s">
        <v>83</v>
      </c>
      <c r="AV1046" s="13" t="s">
        <v>83</v>
      </c>
      <c r="AW1046" s="13" t="s">
        <v>35</v>
      </c>
      <c r="AX1046" s="13" t="s">
        <v>73</v>
      </c>
      <c r="AY1046" s="158" t="s">
        <v>180</v>
      </c>
    </row>
    <row r="1047" spans="2:65" s="13" customFormat="1" ht="11.25">
      <c r="B1047" s="157"/>
      <c r="D1047" s="145" t="s">
        <v>193</v>
      </c>
      <c r="E1047" s="158" t="s">
        <v>19</v>
      </c>
      <c r="F1047" s="159" t="s">
        <v>2764</v>
      </c>
      <c r="H1047" s="160">
        <v>8.0399999999999991</v>
      </c>
      <c r="I1047" s="161"/>
      <c r="L1047" s="157"/>
      <c r="M1047" s="162"/>
      <c r="T1047" s="163"/>
      <c r="AT1047" s="158" t="s">
        <v>193</v>
      </c>
      <c r="AU1047" s="158" t="s">
        <v>83</v>
      </c>
      <c r="AV1047" s="13" t="s">
        <v>83</v>
      </c>
      <c r="AW1047" s="13" t="s">
        <v>35</v>
      </c>
      <c r="AX1047" s="13" t="s">
        <v>73</v>
      </c>
      <c r="AY1047" s="158" t="s">
        <v>180</v>
      </c>
    </row>
    <row r="1048" spans="2:65" s="13" customFormat="1" ht="11.25">
      <c r="B1048" s="157"/>
      <c r="D1048" s="145" t="s">
        <v>193</v>
      </c>
      <c r="E1048" s="158" t="s">
        <v>19</v>
      </c>
      <c r="F1048" s="159" t="s">
        <v>2765</v>
      </c>
      <c r="H1048" s="160">
        <v>19.13</v>
      </c>
      <c r="I1048" s="161"/>
      <c r="L1048" s="157"/>
      <c r="M1048" s="162"/>
      <c r="T1048" s="163"/>
      <c r="AT1048" s="158" t="s">
        <v>193</v>
      </c>
      <c r="AU1048" s="158" t="s">
        <v>83</v>
      </c>
      <c r="AV1048" s="13" t="s">
        <v>83</v>
      </c>
      <c r="AW1048" s="13" t="s">
        <v>35</v>
      </c>
      <c r="AX1048" s="13" t="s">
        <v>73</v>
      </c>
      <c r="AY1048" s="158" t="s">
        <v>180</v>
      </c>
    </row>
    <row r="1049" spans="2:65" s="13" customFormat="1" ht="11.25">
      <c r="B1049" s="157"/>
      <c r="D1049" s="145" t="s">
        <v>193</v>
      </c>
      <c r="E1049" s="158" t="s">
        <v>19</v>
      </c>
      <c r="F1049" s="159" t="s">
        <v>2766</v>
      </c>
      <c r="H1049" s="160">
        <v>11.2</v>
      </c>
      <c r="I1049" s="161"/>
      <c r="L1049" s="157"/>
      <c r="M1049" s="162"/>
      <c r="T1049" s="163"/>
      <c r="AT1049" s="158" t="s">
        <v>193</v>
      </c>
      <c r="AU1049" s="158" t="s">
        <v>83</v>
      </c>
      <c r="AV1049" s="13" t="s">
        <v>83</v>
      </c>
      <c r="AW1049" s="13" t="s">
        <v>35</v>
      </c>
      <c r="AX1049" s="13" t="s">
        <v>73</v>
      </c>
      <c r="AY1049" s="158" t="s">
        <v>180</v>
      </c>
    </row>
    <row r="1050" spans="2:65" s="14" customFormat="1" ht="11.25">
      <c r="B1050" s="164"/>
      <c r="D1050" s="145" t="s">
        <v>193</v>
      </c>
      <c r="E1050" s="165" t="s">
        <v>19</v>
      </c>
      <c r="F1050" s="166" t="s">
        <v>264</v>
      </c>
      <c r="H1050" s="167">
        <v>55.84</v>
      </c>
      <c r="I1050" s="168"/>
      <c r="L1050" s="164"/>
      <c r="M1050" s="169"/>
      <c r="T1050" s="170"/>
      <c r="AT1050" s="165" t="s">
        <v>193</v>
      </c>
      <c r="AU1050" s="165" t="s">
        <v>83</v>
      </c>
      <c r="AV1050" s="14" t="s">
        <v>187</v>
      </c>
      <c r="AW1050" s="14" t="s">
        <v>35</v>
      </c>
      <c r="AX1050" s="14" t="s">
        <v>81</v>
      </c>
      <c r="AY1050" s="165" t="s">
        <v>180</v>
      </c>
    </row>
    <row r="1051" spans="2:65" s="1" customFormat="1" ht="37.9" customHeight="1">
      <c r="B1051" s="33"/>
      <c r="C1051" s="132" t="s">
        <v>1705</v>
      </c>
      <c r="D1051" s="132" t="s">
        <v>182</v>
      </c>
      <c r="E1051" s="133" t="s">
        <v>2767</v>
      </c>
      <c r="F1051" s="134" t="s">
        <v>2768</v>
      </c>
      <c r="G1051" s="135" t="s">
        <v>257</v>
      </c>
      <c r="H1051" s="136">
        <v>55.84</v>
      </c>
      <c r="I1051" s="137"/>
      <c r="J1051" s="138">
        <f>ROUND(I1051*H1051,2)</f>
        <v>0</v>
      </c>
      <c r="K1051" s="134" t="s">
        <v>186</v>
      </c>
      <c r="L1051" s="33"/>
      <c r="M1051" s="139" t="s">
        <v>19</v>
      </c>
      <c r="N1051" s="140" t="s">
        <v>44</v>
      </c>
      <c r="P1051" s="141">
        <f>O1051*H1051</f>
        <v>0</v>
      </c>
      <c r="Q1051" s="141">
        <v>5.0000000000000001E-3</v>
      </c>
      <c r="R1051" s="141">
        <f>Q1051*H1051</f>
        <v>0.2792</v>
      </c>
      <c r="S1051" s="141">
        <v>0</v>
      </c>
      <c r="T1051" s="142">
        <f>S1051*H1051</f>
        <v>0</v>
      </c>
      <c r="AR1051" s="143" t="s">
        <v>309</v>
      </c>
      <c r="AT1051" s="143" t="s">
        <v>182</v>
      </c>
      <c r="AU1051" s="143" t="s">
        <v>83</v>
      </c>
      <c r="AY1051" s="18" t="s">
        <v>180</v>
      </c>
      <c r="BE1051" s="144">
        <f>IF(N1051="základní",J1051,0)</f>
        <v>0</v>
      </c>
      <c r="BF1051" s="144">
        <f>IF(N1051="snížená",J1051,0)</f>
        <v>0</v>
      </c>
      <c r="BG1051" s="144">
        <f>IF(N1051="zákl. přenesená",J1051,0)</f>
        <v>0</v>
      </c>
      <c r="BH1051" s="144">
        <f>IF(N1051="sníž. přenesená",J1051,0)</f>
        <v>0</v>
      </c>
      <c r="BI1051" s="144">
        <f>IF(N1051="nulová",J1051,0)</f>
        <v>0</v>
      </c>
      <c r="BJ1051" s="18" t="s">
        <v>81</v>
      </c>
      <c r="BK1051" s="144">
        <f>ROUND(I1051*H1051,2)</f>
        <v>0</v>
      </c>
      <c r="BL1051" s="18" t="s">
        <v>309</v>
      </c>
      <c r="BM1051" s="143" t="s">
        <v>2769</v>
      </c>
    </row>
    <row r="1052" spans="2:65" s="1" customFormat="1" ht="19.5">
      <c r="B1052" s="33"/>
      <c r="D1052" s="145" t="s">
        <v>189</v>
      </c>
      <c r="F1052" s="146" t="s">
        <v>2770</v>
      </c>
      <c r="I1052" s="147"/>
      <c r="L1052" s="33"/>
      <c r="M1052" s="148"/>
      <c r="T1052" s="54"/>
      <c r="AT1052" s="18" t="s">
        <v>189</v>
      </c>
      <c r="AU1052" s="18" t="s">
        <v>83</v>
      </c>
    </row>
    <row r="1053" spans="2:65" s="1" customFormat="1" ht="11.25">
      <c r="B1053" s="33"/>
      <c r="D1053" s="149" t="s">
        <v>191</v>
      </c>
      <c r="F1053" s="150" t="s">
        <v>2771</v>
      </c>
      <c r="I1053" s="147"/>
      <c r="L1053" s="33"/>
      <c r="M1053" s="148"/>
      <c r="T1053" s="54"/>
      <c r="AT1053" s="18" t="s">
        <v>191</v>
      </c>
      <c r="AU1053" s="18" t="s">
        <v>83</v>
      </c>
    </row>
    <row r="1054" spans="2:65" s="1" customFormat="1" ht="21.75" customHeight="1">
      <c r="B1054" s="33"/>
      <c r="C1054" s="171" t="s">
        <v>1710</v>
      </c>
      <c r="D1054" s="171" t="s">
        <v>353</v>
      </c>
      <c r="E1054" s="172" t="s">
        <v>2772</v>
      </c>
      <c r="F1054" s="173" t="s">
        <v>2773</v>
      </c>
      <c r="G1054" s="174" t="s">
        <v>346</v>
      </c>
      <c r="H1054" s="175">
        <v>2948.3519999999999</v>
      </c>
      <c r="I1054" s="176"/>
      <c r="J1054" s="177">
        <f>ROUND(I1054*H1054,2)</f>
        <v>0</v>
      </c>
      <c r="K1054" s="173" t="s">
        <v>186</v>
      </c>
      <c r="L1054" s="178"/>
      <c r="M1054" s="179" t="s">
        <v>19</v>
      </c>
      <c r="N1054" s="180" t="s">
        <v>44</v>
      </c>
      <c r="P1054" s="141">
        <f>O1054*H1054</f>
        <v>0</v>
      </c>
      <c r="Q1054" s="141">
        <v>5.0000000000000001E-4</v>
      </c>
      <c r="R1054" s="141">
        <f>Q1054*H1054</f>
        <v>1.4741759999999999</v>
      </c>
      <c r="S1054" s="141">
        <v>0</v>
      </c>
      <c r="T1054" s="142">
        <f>S1054*H1054</f>
        <v>0</v>
      </c>
      <c r="AR1054" s="143" t="s">
        <v>466</v>
      </c>
      <c r="AT1054" s="143" t="s">
        <v>353</v>
      </c>
      <c r="AU1054" s="143" t="s">
        <v>83</v>
      </c>
      <c r="AY1054" s="18" t="s">
        <v>180</v>
      </c>
      <c r="BE1054" s="144">
        <f>IF(N1054="základní",J1054,0)</f>
        <v>0</v>
      </c>
      <c r="BF1054" s="144">
        <f>IF(N1054="snížená",J1054,0)</f>
        <v>0</v>
      </c>
      <c r="BG1054" s="144">
        <f>IF(N1054="zákl. přenesená",J1054,0)</f>
        <v>0</v>
      </c>
      <c r="BH1054" s="144">
        <f>IF(N1054="sníž. přenesená",J1054,0)</f>
        <v>0</v>
      </c>
      <c r="BI1054" s="144">
        <f>IF(N1054="nulová",J1054,0)</f>
        <v>0</v>
      </c>
      <c r="BJ1054" s="18" t="s">
        <v>81</v>
      </c>
      <c r="BK1054" s="144">
        <f>ROUND(I1054*H1054,2)</f>
        <v>0</v>
      </c>
      <c r="BL1054" s="18" t="s">
        <v>309</v>
      </c>
      <c r="BM1054" s="143" t="s">
        <v>2774</v>
      </c>
    </row>
    <row r="1055" spans="2:65" s="1" customFormat="1" ht="11.25">
      <c r="B1055" s="33"/>
      <c r="D1055" s="145" t="s">
        <v>189</v>
      </c>
      <c r="F1055" s="146" t="s">
        <v>2773</v>
      </c>
      <c r="I1055" s="147"/>
      <c r="L1055" s="33"/>
      <c r="M1055" s="148"/>
      <c r="T1055" s="54"/>
      <c r="AT1055" s="18" t="s">
        <v>189</v>
      </c>
      <c r="AU1055" s="18" t="s">
        <v>83</v>
      </c>
    </row>
    <row r="1056" spans="2:65" s="13" customFormat="1" ht="11.25">
      <c r="B1056" s="157"/>
      <c r="D1056" s="145" t="s">
        <v>193</v>
      </c>
      <c r="F1056" s="159" t="s">
        <v>2775</v>
      </c>
      <c r="H1056" s="160">
        <v>2948.3519999999999</v>
      </c>
      <c r="I1056" s="161"/>
      <c r="L1056" s="157"/>
      <c r="M1056" s="162"/>
      <c r="T1056" s="163"/>
      <c r="AT1056" s="158" t="s">
        <v>193</v>
      </c>
      <c r="AU1056" s="158" t="s">
        <v>83</v>
      </c>
      <c r="AV1056" s="13" t="s">
        <v>83</v>
      </c>
      <c r="AW1056" s="13" t="s">
        <v>4</v>
      </c>
      <c r="AX1056" s="13" t="s">
        <v>81</v>
      </c>
      <c r="AY1056" s="158" t="s">
        <v>180</v>
      </c>
    </row>
    <row r="1057" spans="2:65" s="1" customFormat="1" ht="33" customHeight="1">
      <c r="B1057" s="33"/>
      <c r="C1057" s="132" t="s">
        <v>1716</v>
      </c>
      <c r="D1057" s="132" t="s">
        <v>182</v>
      </c>
      <c r="E1057" s="133" t="s">
        <v>2776</v>
      </c>
      <c r="F1057" s="134" t="s">
        <v>2777</v>
      </c>
      <c r="G1057" s="135" t="s">
        <v>257</v>
      </c>
      <c r="H1057" s="136">
        <v>55.84</v>
      </c>
      <c r="I1057" s="137"/>
      <c r="J1057" s="138">
        <f>ROUND(I1057*H1057,2)</f>
        <v>0</v>
      </c>
      <c r="K1057" s="134" t="s">
        <v>186</v>
      </c>
      <c r="L1057" s="33"/>
      <c r="M1057" s="139" t="s">
        <v>19</v>
      </c>
      <c r="N1057" s="140" t="s">
        <v>44</v>
      </c>
      <c r="P1057" s="141">
        <f>O1057*H1057</f>
        <v>0</v>
      </c>
      <c r="Q1057" s="141">
        <v>0</v>
      </c>
      <c r="R1057" s="141">
        <f>Q1057*H1057</f>
        <v>0</v>
      </c>
      <c r="S1057" s="141">
        <v>0</v>
      </c>
      <c r="T1057" s="142">
        <f>S1057*H1057</f>
        <v>0</v>
      </c>
      <c r="AR1057" s="143" t="s">
        <v>309</v>
      </c>
      <c r="AT1057" s="143" t="s">
        <v>182</v>
      </c>
      <c r="AU1057" s="143" t="s">
        <v>83</v>
      </c>
      <c r="AY1057" s="18" t="s">
        <v>180</v>
      </c>
      <c r="BE1057" s="144">
        <f>IF(N1057="základní",J1057,0)</f>
        <v>0</v>
      </c>
      <c r="BF1057" s="144">
        <f>IF(N1057="snížená",J1057,0)</f>
        <v>0</v>
      </c>
      <c r="BG1057" s="144">
        <f>IF(N1057="zákl. přenesená",J1057,0)</f>
        <v>0</v>
      </c>
      <c r="BH1057" s="144">
        <f>IF(N1057="sníž. přenesená",J1057,0)</f>
        <v>0</v>
      </c>
      <c r="BI1057" s="144">
        <f>IF(N1057="nulová",J1057,0)</f>
        <v>0</v>
      </c>
      <c r="BJ1057" s="18" t="s">
        <v>81</v>
      </c>
      <c r="BK1057" s="144">
        <f>ROUND(I1057*H1057,2)</f>
        <v>0</v>
      </c>
      <c r="BL1057" s="18" t="s">
        <v>309</v>
      </c>
      <c r="BM1057" s="143" t="s">
        <v>2778</v>
      </c>
    </row>
    <row r="1058" spans="2:65" s="1" customFormat="1" ht="19.5">
      <c r="B1058" s="33"/>
      <c r="D1058" s="145" t="s">
        <v>189</v>
      </c>
      <c r="F1058" s="146" t="s">
        <v>2779</v>
      </c>
      <c r="I1058" s="147"/>
      <c r="L1058" s="33"/>
      <c r="M1058" s="148"/>
      <c r="T1058" s="54"/>
      <c r="AT1058" s="18" t="s">
        <v>189</v>
      </c>
      <c r="AU1058" s="18" t="s">
        <v>83</v>
      </c>
    </row>
    <row r="1059" spans="2:65" s="1" customFormat="1" ht="11.25">
      <c r="B1059" s="33"/>
      <c r="D1059" s="149" t="s">
        <v>191</v>
      </c>
      <c r="F1059" s="150" t="s">
        <v>2780</v>
      </c>
      <c r="I1059" s="147"/>
      <c r="L1059" s="33"/>
      <c r="M1059" s="148"/>
      <c r="T1059" s="54"/>
      <c r="AT1059" s="18" t="s">
        <v>191</v>
      </c>
      <c r="AU1059" s="18" t="s">
        <v>83</v>
      </c>
    </row>
    <row r="1060" spans="2:65" s="1" customFormat="1" ht="33" customHeight="1">
      <c r="B1060" s="33"/>
      <c r="C1060" s="132" t="s">
        <v>1721</v>
      </c>
      <c r="D1060" s="132" t="s">
        <v>182</v>
      </c>
      <c r="E1060" s="133" t="s">
        <v>817</v>
      </c>
      <c r="F1060" s="134" t="s">
        <v>818</v>
      </c>
      <c r="G1060" s="135" t="s">
        <v>225</v>
      </c>
      <c r="H1060" s="136">
        <v>1.77</v>
      </c>
      <c r="I1060" s="137"/>
      <c r="J1060" s="138">
        <f>ROUND(I1060*H1060,2)</f>
        <v>0</v>
      </c>
      <c r="K1060" s="134" t="s">
        <v>186</v>
      </c>
      <c r="L1060" s="33"/>
      <c r="M1060" s="139" t="s">
        <v>19</v>
      </c>
      <c r="N1060" s="140" t="s">
        <v>44</v>
      </c>
      <c r="P1060" s="141">
        <f>O1060*H1060</f>
        <v>0</v>
      </c>
      <c r="Q1060" s="141">
        <v>0</v>
      </c>
      <c r="R1060" s="141">
        <f>Q1060*H1060</f>
        <v>0</v>
      </c>
      <c r="S1060" s="141">
        <v>0</v>
      </c>
      <c r="T1060" s="142">
        <f>S1060*H1060</f>
        <v>0</v>
      </c>
      <c r="AR1060" s="143" t="s">
        <v>309</v>
      </c>
      <c r="AT1060" s="143" t="s">
        <v>182</v>
      </c>
      <c r="AU1060" s="143" t="s">
        <v>83</v>
      </c>
      <c r="AY1060" s="18" t="s">
        <v>180</v>
      </c>
      <c r="BE1060" s="144">
        <f>IF(N1060="základní",J1060,0)</f>
        <v>0</v>
      </c>
      <c r="BF1060" s="144">
        <f>IF(N1060="snížená",J1060,0)</f>
        <v>0</v>
      </c>
      <c r="BG1060" s="144">
        <f>IF(N1060="zákl. přenesená",J1060,0)</f>
        <v>0</v>
      </c>
      <c r="BH1060" s="144">
        <f>IF(N1060="sníž. přenesená",J1060,0)</f>
        <v>0</v>
      </c>
      <c r="BI1060" s="144">
        <f>IF(N1060="nulová",J1060,0)</f>
        <v>0</v>
      </c>
      <c r="BJ1060" s="18" t="s">
        <v>81</v>
      </c>
      <c r="BK1060" s="144">
        <f>ROUND(I1060*H1060,2)</f>
        <v>0</v>
      </c>
      <c r="BL1060" s="18" t="s">
        <v>309</v>
      </c>
      <c r="BM1060" s="143" t="s">
        <v>2781</v>
      </c>
    </row>
    <row r="1061" spans="2:65" s="1" customFormat="1" ht="29.25">
      <c r="B1061" s="33"/>
      <c r="D1061" s="145" t="s">
        <v>189</v>
      </c>
      <c r="F1061" s="146" t="s">
        <v>820</v>
      </c>
      <c r="I1061" s="147"/>
      <c r="L1061" s="33"/>
      <c r="M1061" s="148"/>
      <c r="T1061" s="54"/>
      <c r="AT1061" s="18" t="s">
        <v>189</v>
      </c>
      <c r="AU1061" s="18" t="s">
        <v>83</v>
      </c>
    </row>
    <row r="1062" spans="2:65" s="1" customFormat="1" ht="11.25">
      <c r="B1062" s="33"/>
      <c r="D1062" s="149" t="s">
        <v>191</v>
      </c>
      <c r="F1062" s="150" t="s">
        <v>821</v>
      </c>
      <c r="I1062" s="147"/>
      <c r="L1062" s="33"/>
      <c r="M1062" s="148"/>
      <c r="T1062" s="54"/>
      <c r="AT1062" s="18" t="s">
        <v>191</v>
      </c>
      <c r="AU1062" s="18" t="s">
        <v>83</v>
      </c>
    </row>
    <row r="1063" spans="2:65" s="11" customFormat="1" ht="25.9" customHeight="1">
      <c r="B1063" s="120"/>
      <c r="D1063" s="121" t="s">
        <v>72</v>
      </c>
      <c r="E1063" s="122" t="s">
        <v>353</v>
      </c>
      <c r="F1063" s="122" t="s">
        <v>2782</v>
      </c>
      <c r="I1063" s="123"/>
      <c r="J1063" s="124">
        <f>BK1063</f>
        <v>0</v>
      </c>
      <c r="L1063" s="120"/>
      <c r="M1063" s="125"/>
      <c r="P1063" s="126">
        <f>P1064+P1096</f>
        <v>0</v>
      </c>
      <c r="R1063" s="126">
        <f>R1064+R1096</f>
        <v>1.41939726</v>
      </c>
      <c r="T1063" s="127">
        <f>T1064+T1096</f>
        <v>0</v>
      </c>
      <c r="AR1063" s="121" t="s">
        <v>203</v>
      </c>
      <c r="AT1063" s="128" t="s">
        <v>72</v>
      </c>
      <c r="AU1063" s="128" t="s">
        <v>73</v>
      </c>
      <c r="AY1063" s="121" t="s">
        <v>180</v>
      </c>
      <c r="BK1063" s="129">
        <f>BK1064+BK1096</f>
        <v>0</v>
      </c>
    </row>
    <row r="1064" spans="2:65" s="11" customFormat="1" ht="22.9" customHeight="1">
      <c r="B1064" s="120"/>
      <c r="D1064" s="121" t="s">
        <v>72</v>
      </c>
      <c r="E1064" s="130" t="s">
        <v>2783</v>
      </c>
      <c r="F1064" s="130" t="s">
        <v>2784</v>
      </c>
      <c r="I1064" s="123"/>
      <c r="J1064" s="131">
        <f>BK1064</f>
        <v>0</v>
      </c>
      <c r="L1064" s="120"/>
      <c r="M1064" s="125"/>
      <c r="P1064" s="126">
        <f>SUM(P1065:P1095)</f>
        <v>0</v>
      </c>
      <c r="R1064" s="126">
        <f>SUM(R1065:R1095)</f>
        <v>1.41939726</v>
      </c>
      <c r="T1064" s="127">
        <f>SUM(T1065:T1095)</f>
        <v>0</v>
      </c>
      <c r="AR1064" s="121" t="s">
        <v>203</v>
      </c>
      <c r="AT1064" s="128" t="s">
        <v>72</v>
      </c>
      <c r="AU1064" s="128" t="s">
        <v>81</v>
      </c>
      <c r="AY1064" s="121" t="s">
        <v>180</v>
      </c>
      <c r="BK1064" s="129">
        <f>SUM(BK1065:BK1095)</f>
        <v>0</v>
      </c>
    </row>
    <row r="1065" spans="2:65" s="1" customFormat="1" ht="16.5" customHeight="1">
      <c r="B1065" s="33"/>
      <c r="C1065" s="132" t="s">
        <v>1726</v>
      </c>
      <c r="D1065" s="132" t="s">
        <v>182</v>
      </c>
      <c r="E1065" s="133" t="s">
        <v>2785</v>
      </c>
      <c r="F1065" s="134" t="s">
        <v>2786</v>
      </c>
      <c r="G1065" s="135" t="s">
        <v>185</v>
      </c>
      <c r="H1065" s="136">
        <v>58.05</v>
      </c>
      <c r="I1065" s="137"/>
      <c r="J1065" s="138">
        <f>ROUND(I1065*H1065,2)</f>
        <v>0</v>
      </c>
      <c r="K1065" s="134" t="s">
        <v>19</v>
      </c>
      <c r="L1065" s="33"/>
      <c r="M1065" s="139" t="s">
        <v>19</v>
      </c>
      <c r="N1065" s="140" t="s">
        <v>44</v>
      </c>
      <c r="P1065" s="141">
        <f>O1065*H1065</f>
        <v>0</v>
      </c>
      <c r="Q1065" s="141">
        <v>0</v>
      </c>
      <c r="R1065" s="141">
        <f>Q1065*H1065</f>
        <v>0</v>
      </c>
      <c r="S1065" s="141">
        <v>0</v>
      </c>
      <c r="T1065" s="142">
        <f>S1065*H1065</f>
        <v>0</v>
      </c>
      <c r="AR1065" s="143" t="s">
        <v>679</v>
      </c>
      <c r="AT1065" s="143" t="s">
        <v>182</v>
      </c>
      <c r="AU1065" s="143" t="s">
        <v>83</v>
      </c>
      <c r="AY1065" s="18" t="s">
        <v>180</v>
      </c>
      <c r="BE1065" s="144">
        <f>IF(N1065="základní",J1065,0)</f>
        <v>0</v>
      </c>
      <c r="BF1065" s="144">
        <f>IF(N1065="snížená",J1065,0)</f>
        <v>0</v>
      </c>
      <c r="BG1065" s="144">
        <f>IF(N1065="zákl. přenesená",J1065,0)</f>
        <v>0</v>
      </c>
      <c r="BH1065" s="144">
        <f>IF(N1065="sníž. přenesená",J1065,0)</f>
        <v>0</v>
      </c>
      <c r="BI1065" s="144">
        <f>IF(N1065="nulová",J1065,0)</f>
        <v>0</v>
      </c>
      <c r="BJ1065" s="18" t="s">
        <v>81</v>
      </c>
      <c r="BK1065" s="144">
        <f>ROUND(I1065*H1065,2)</f>
        <v>0</v>
      </c>
      <c r="BL1065" s="18" t="s">
        <v>679</v>
      </c>
      <c r="BM1065" s="143" t="s">
        <v>2787</v>
      </c>
    </row>
    <row r="1066" spans="2:65" s="1" customFormat="1" ht="11.25">
      <c r="B1066" s="33"/>
      <c r="D1066" s="145" t="s">
        <v>189</v>
      </c>
      <c r="F1066" s="146" t="s">
        <v>2786</v>
      </c>
      <c r="I1066" s="147"/>
      <c r="L1066" s="33"/>
      <c r="M1066" s="148"/>
      <c r="T1066" s="54"/>
      <c r="AT1066" s="18" t="s">
        <v>189</v>
      </c>
      <c r="AU1066" s="18" t="s">
        <v>83</v>
      </c>
    </row>
    <row r="1067" spans="2:65" s="13" customFormat="1" ht="11.25">
      <c r="B1067" s="157"/>
      <c r="D1067" s="145" t="s">
        <v>193</v>
      </c>
      <c r="E1067" s="158" t="s">
        <v>19</v>
      </c>
      <c r="F1067" s="159" t="s">
        <v>2788</v>
      </c>
      <c r="H1067" s="160">
        <v>58.05</v>
      </c>
      <c r="I1067" s="161"/>
      <c r="L1067" s="157"/>
      <c r="M1067" s="162"/>
      <c r="T1067" s="163"/>
      <c r="AT1067" s="158" t="s">
        <v>193</v>
      </c>
      <c r="AU1067" s="158" t="s">
        <v>83</v>
      </c>
      <c r="AV1067" s="13" t="s">
        <v>83</v>
      </c>
      <c r="AW1067" s="13" t="s">
        <v>35</v>
      </c>
      <c r="AX1067" s="13" t="s">
        <v>81</v>
      </c>
      <c r="AY1067" s="158" t="s">
        <v>180</v>
      </c>
    </row>
    <row r="1068" spans="2:65" s="1" customFormat="1" ht="16.5" customHeight="1">
      <c r="B1068" s="33"/>
      <c r="C1068" s="132" t="s">
        <v>1731</v>
      </c>
      <c r="D1068" s="132" t="s">
        <v>182</v>
      </c>
      <c r="E1068" s="133" t="s">
        <v>2789</v>
      </c>
      <c r="F1068" s="134" t="s">
        <v>2790</v>
      </c>
      <c r="G1068" s="135" t="s">
        <v>338</v>
      </c>
      <c r="H1068" s="136">
        <v>1.2</v>
      </c>
      <c r="I1068" s="137"/>
      <c r="J1068" s="138">
        <f>ROUND(I1068*H1068,2)</f>
        <v>0</v>
      </c>
      <c r="K1068" s="134" t="s">
        <v>19</v>
      </c>
      <c r="L1068" s="33"/>
      <c r="M1068" s="139" t="s">
        <v>19</v>
      </c>
      <c r="N1068" s="140" t="s">
        <v>44</v>
      </c>
      <c r="P1068" s="141">
        <f>O1068*H1068</f>
        <v>0</v>
      </c>
      <c r="Q1068" s="141">
        <v>2.1000000000000001E-4</v>
      </c>
      <c r="R1068" s="141">
        <f>Q1068*H1068</f>
        <v>2.52E-4</v>
      </c>
      <c r="S1068" s="141">
        <v>0</v>
      </c>
      <c r="T1068" s="142">
        <f>S1068*H1068</f>
        <v>0</v>
      </c>
      <c r="AR1068" s="143" t="s">
        <v>679</v>
      </c>
      <c r="AT1068" s="143" t="s">
        <v>182</v>
      </c>
      <c r="AU1068" s="143" t="s">
        <v>83</v>
      </c>
      <c r="AY1068" s="18" t="s">
        <v>180</v>
      </c>
      <c r="BE1068" s="144">
        <f>IF(N1068="základní",J1068,0)</f>
        <v>0</v>
      </c>
      <c r="BF1068" s="144">
        <f>IF(N1068="snížená",J1068,0)</f>
        <v>0</v>
      </c>
      <c r="BG1068" s="144">
        <f>IF(N1068="zákl. přenesená",J1068,0)</f>
        <v>0</v>
      </c>
      <c r="BH1068" s="144">
        <f>IF(N1068="sníž. přenesená",J1068,0)</f>
        <v>0</v>
      </c>
      <c r="BI1068" s="144">
        <f>IF(N1068="nulová",J1068,0)</f>
        <v>0</v>
      </c>
      <c r="BJ1068" s="18" t="s">
        <v>81</v>
      </c>
      <c r="BK1068" s="144">
        <f>ROUND(I1068*H1068,2)</f>
        <v>0</v>
      </c>
      <c r="BL1068" s="18" t="s">
        <v>679</v>
      </c>
      <c r="BM1068" s="143" t="s">
        <v>2791</v>
      </c>
    </row>
    <row r="1069" spans="2:65" s="1" customFormat="1" ht="11.25">
      <c r="B1069" s="33"/>
      <c r="D1069" s="145" t="s">
        <v>189</v>
      </c>
      <c r="F1069" s="146" t="s">
        <v>2790</v>
      </c>
      <c r="I1069" s="147"/>
      <c r="L1069" s="33"/>
      <c r="M1069" s="148"/>
      <c r="T1069" s="54"/>
      <c r="AT1069" s="18" t="s">
        <v>189</v>
      </c>
      <c r="AU1069" s="18" t="s">
        <v>83</v>
      </c>
    </row>
    <row r="1070" spans="2:65" s="13" customFormat="1" ht="11.25">
      <c r="B1070" s="157"/>
      <c r="D1070" s="145" t="s">
        <v>193</v>
      </c>
      <c r="E1070" s="158" t="s">
        <v>19</v>
      </c>
      <c r="F1070" s="159" t="s">
        <v>2792</v>
      </c>
      <c r="H1070" s="160">
        <v>1.2</v>
      </c>
      <c r="I1070" s="161"/>
      <c r="L1070" s="157"/>
      <c r="M1070" s="162"/>
      <c r="T1070" s="163"/>
      <c r="AT1070" s="158" t="s">
        <v>193</v>
      </c>
      <c r="AU1070" s="158" t="s">
        <v>83</v>
      </c>
      <c r="AV1070" s="13" t="s">
        <v>83</v>
      </c>
      <c r="AW1070" s="13" t="s">
        <v>35</v>
      </c>
      <c r="AX1070" s="13" t="s">
        <v>81</v>
      </c>
      <c r="AY1070" s="158" t="s">
        <v>180</v>
      </c>
    </row>
    <row r="1071" spans="2:65" s="1" customFormat="1" ht="16.5" customHeight="1">
      <c r="B1071" s="33"/>
      <c r="C1071" s="132" t="s">
        <v>1735</v>
      </c>
      <c r="D1071" s="132" t="s">
        <v>182</v>
      </c>
      <c r="E1071" s="133" t="s">
        <v>2793</v>
      </c>
      <c r="F1071" s="134" t="s">
        <v>2794</v>
      </c>
      <c r="G1071" s="135" t="s">
        <v>338</v>
      </c>
      <c r="H1071" s="136">
        <v>9.1820000000000004</v>
      </c>
      <c r="I1071" s="137"/>
      <c r="J1071" s="138">
        <f>ROUND(I1071*H1071,2)</f>
        <v>0</v>
      </c>
      <c r="K1071" s="134" t="s">
        <v>19</v>
      </c>
      <c r="L1071" s="33"/>
      <c r="M1071" s="139" t="s">
        <v>19</v>
      </c>
      <c r="N1071" s="140" t="s">
        <v>44</v>
      </c>
      <c r="P1071" s="141">
        <f>O1071*H1071</f>
        <v>0</v>
      </c>
      <c r="Q1071" s="141">
        <v>3.7399999999999998E-3</v>
      </c>
      <c r="R1071" s="141">
        <f>Q1071*H1071</f>
        <v>3.4340679999999998E-2</v>
      </c>
      <c r="S1071" s="141">
        <v>0</v>
      </c>
      <c r="T1071" s="142">
        <f>S1071*H1071</f>
        <v>0</v>
      </c>
      <c r="AR1071" s="143" t="s">
        <v>679</v>
      </c>
      <c r="AT1071" s="143" t="s">
        <v>182</v>
      </c>
      <c r="AU1071" s="143" t="s">
        <v>83</v>
      </c>
      <c r="AY1071" s="18" t="s">
        <v>180</v>
      </c>
      <c r="BE1071" s="144">
        <f>IF(N1071="základní",J1071,0)</f>
        <v>0</v>
      </c>
      <c r="BF1071" s="144">
        <f>IF(N1071="snížená",J1071,0)</f>
        <v>0</v>
      </c>
      <c r="BG1071" s="144">
        <f>IF(N1071="zákl. přenesená",J1071,0)</f>
        <v>0</v>
      </c>
      <c r="BH1071" s="144">
        <f>IF(N1071="sníž. přenesená",J1071,0)</f>
        <v>0</v>
      </c>
      <c r="BI1071" s="144">
        <f>IF(N1071="nulová",J1071,0)</f>
        <v>0</v>
      </c>
      <c r="BJ1071" s="18" t="s">
        <v>81</v>
      </c>
      <c r="BK1071" s="144">
        <f>ROUND(I1071*H1071,2)</f>
        <v>0</v>
      </c>
      <c r="BL1071" s="18" t="s">
        <v>679</v>
      </c>
      <c r="BM1071" s="143" t="s">
        <v>2795</v>
      </c>
    </row>
    <row r="1072" spans="2:65" s="1" customFormat="1" ht="11.25">
      <c r="B1072" s="33"/>
      <c r="D1072" s="145" t="s">
        <v>189</v>
      </c>
      <c r="F1072" s="146" t="s">
        <v>2794</v>
      </c>
      <c r="I1072" s="147"/>
      <c r="L1072" s="33"/>
      <c r="M1072" s="148"/>
      <c r="T1072" s="54"/>
      <c r="AT1072" s="18" t="s">
        <v>189</v>
      </c>
      <c r="AU1072" s="18" t="s">
        <v>83</v>
      </c>
    </row>
    <row r="1073" spans="2:65" s="13" customFormat="1" ht="11.25">
      <c r="B1073" s="157"/>
      <c r="D1073" s="145" t="s">
        <v>193</v>
      </c>
      <c r="E1073" s="158" t="s">
        <v>19</v>
      </c>
      <c r="F1073" s="159" t="s">
        <v>2796</v>
      </c>
      <c r="H1073" s="160">
        <v>6.5</v>
      </c>
      <c r="I1073" s="161"/>
      <c r="L1073" s="157"/>
      <c r="M1073" s="162"/>
      <c r="T1073" s="163"/>
      <c r="AT1073" s="158" t="s">
        <v>193</v>
      </c>
      <c r="AU1073" s="158" t="s">
        <v>83</v>
      </c>
      <c r="AV1073" s="13" t="s">
        <v>83</v>
      </c>
      <c r="AW1073" s="13" t="s">
        <v>35</v>
      </c>
      <c r="AX1073" s="13" t="s">
        <v>73</v>
      </c>
      <c r="AY1073" s="158" t="s">
        <v>180</v>
      </c>
    </row>
    <row r="1074" spans="2:65" s="13" customFormat="1" ht="11.25">
      <c r="B1074" s="157"/>
      <c r="D1074" s="145" t="s">
        <v>193</v>
      </c>
      <c r="E1074" s="158" t="s">
        <v>19</v>
      </c>
      <c r="F1074" s="159" t="s">
        <v>2797</v>
      </c>
      <c r="H1074" s="160">
        <v>2.6819999999999999</v>
      </c>
      <c r="I1074" s="161"/>
      <c r="L1074" s="157"/>
      <c r="M1074" s="162"/>
      <c r="T1074" s="163"/>
      <c r="AT1074" s="158" t="s">
        <v>193</v>
      </c>
      <c r="AU1074" s="158" t="s">
        <v>83</v>
      </c>
      <c r="AV1074" s="13" t="s">
        <v>83</v>
      </c>
      <c r="AW1074" s="13" t="s">
        <v>35</v>
      </c>
      <c r="AX1074" s="13" t="s">
        <v>73</v>
      </c>
      <c r="AY1074" s="158" t="s">
        <v>180</v>
      </c>
    </row>
    <row r="1075" spans="2:65" s="14" customFormat="1" ht="11.25">
      <c r="B1075" s="164"/>
      <c r="D1075" s="145" t="s">
        <v>193</v>
      </c>
      <c r="E1075" s="165" t="s">
        <v>19</v>
      </c>
      <c r="F1075" s="166" t="s">
        <v>264</v>
      </c>
      <c r="H1075" s="167">
        <v>9.1820000000000004</v>
      </c>
      <c r="I1075" s="168"/>
      <c r="L1075" s="164"/>
      <c r="M1075" s="169"/>
      <c r="T1075" s="170"/>
      <c r="AT1075" s="165" t="s">
        <v>193</v>
      </c>
      <c r="AU1075" s="165" t="s">
        <v>83</v>
      </c>
      <c r="AV1075" s="14" t="s">
        <v>187</v>
      </c>
      <c r="AW1075" s="14" t="s">
        <v>35</v>
      </c>
      <c r="AX1075" s="14" t="s">
        <v>81</v>
      </c>
      <c r="AY1075" s="165" t="s">
        <v>180</v>
      </c>
    </row>
    <row r="1076" spans="2:65" s="1" customFormat="1" ht="24.2" customHeight="1">
      <c r="B1076" s="33"/>
      <c r="C1076" s="132" t="s">
        <v>2798</v>
      </c>
      <c r="D1076" s="132" t="s">
        <v>182</v>
      </c>
      <c r="E1076" s="133" t="s">
        <v>2799</v>
      </c>
      <c r="F1076" s="134" t="s">
        <v>2800</v>
      </c>
      <c r="G1076" s="135" t="s">
        <v>338</v>
      </c>
      <c r="H1076" s="136">
        <v>10.366</v>
      </c>
      <c r="I1076" s="137"/>
      <c r="J1076" s="138">
        <f>ROUND(I1076*H1076,2)</f>
        <v>0</v>
      </c>
      <c r="K1076" s="134" t="s">
        <v>19</v>
      </c>
      <c r="L1076" s="33"/>
      <c r="M1076" s="139" t="s">
        <v>19</v>
      </c>
      <c r="N1076" s="140" t="s">
        <v>44</v>
      </c>
      <c r="P1076" s="141">
        <f>O1076*H1076</f>
        <v>0</v>
      </c>
      <c r="Q1076" s="141">
        <v>4.6299999999999996E-3</v>
      </c>
      <c r="R1076" s="141">
        <f>Q1076*H1076</f>
        <v>4.7994579999999995E-2</v>
      </c>
      <c r="S1076" s="141">
        <v>0</v>
      </c>
      <c r="T1076" s="142">
        <f>S1076*H1076</f>
        <v>0</v>
      </c>
      <c r="AR1076" s="143" t="s">
        <v>679</v>
      </c>
      <c r="AT1076" s="143" t="s">
        <v>182</v>
      </c>
      <c r="AU1076" s="143" t="s">
        <v>83</v>
      </c>
      <c r="AY1076" s="18" t="s">
        <v>180</v>
      </c>
      <c r="BE1076" s="144">
        <f>IF(N1076="základní",J1076,0)</f>
        <v>0</v>
      </c>
      <c r="BF1076" s="144">
        <f>IF(N1076="snížená",J1076,0)</f>
        <v>0</v>
      </c>
      <c r="BG1076" s="144">
        <f>IF(N1076="zákl. přenesená",J1076,0)</f>
        <v>0</v>
      </c>
      <c r="BH1076" s="144">
        <f>IF(N1076="sníž. přenesená",J1076,0)</f>
        <v>0</v>
      </c>
      <c r="BI1076" s="144">
        <f>IF(N1076="nulová",J1076,0)</f>
        <v>0</v>
      </c>
      <c r="BJ1076" s="18" t="s">
        <v>81</v>
      </c>
      <c r="BK1076" s="144">
        <f>ROUND(I1076*H1076,2)</f>
        <v>0</v>
      </c>
      <c r="BL1076" s="18" t="s">
        <v>679</v>
      </c>
      <c r="BM1076" s="143" t="s">
        <v>2801</v>
      </c>
    </row>
    <row r="1077" spans="2:65" s="1" customFormat="1" ht="19.5">
      <c r="B1077" s="33"/>
      <c r="D1077" s="145" t="s">
        <v>189</v>
      </c>
      <c r="F1077" s="146" t="s">
        <v>2800</v>
      </c>
      <c r="I1077" s="147"/>
      <c r="L1077" s="33"/>
      <c r="M1077" s="148"/>
      <c r="T1077" s="54"/>
      <c r="AT1077" s="18" t="s">
        <v>189</v>
      </c>
      <c r="AU1077" s="18" t="s">
        <v>83</v>
      </c>
    </row>
    <row r="1078" spans="2:65" s="1" customFormat="1" ht="78">
      <c r="B1078" s="33"/>
      <c r="D1078" s="145" t="s">
        <v>477</v>
      </c>
      <c r="F1078" s="181" t="s">
        <v>2802</v>
      </c>
      <c r="I1078" s="147"/>
      <c r="L1078" s="33"/>
      <c r="M1078" s="148"/>
      <c r="T1078" s="54"/>
      <c r="AT1078" s="18" t="s">
        <v>477</v>
      </c>
      <c r="AU1078" s="18" t="s">
        <v>83</v>
      </c>
    </row>
    <row r="1079" spans="2:65" s="1" customFormat="1" ht="16.5" customHeight="1">
      <c r="B1079" s="33"/>
      <c r="C1079" s="132" t="s">
        <v>2803</v>
      </c>
      <c r="D1079" s="132" t="s">
        <v>182</v>
      </c>
      <c r="E1079" s="133" t="s">
        <v>2804</v>
      </c>
      <c r="F1079" s="134" t="s">
        <v>2805</v>
      </c>
      <c r="G1079" s="135" t="s">
        <v>257</v>
      </c>
      <c r="H1079" s="136">
        <v>38.872999999999998</v>
      </c>
      <c r="I1079" s="137"/>
      <c r="J1079" s="138">
        <f>ROUND(I1079*H1079,2)</f>
        <v>0</v>
      </c>
      <c r="K1079" s="134" t="s">
        <v>19</v>
      </c>
      <c r="L1079" s="33"/>
      <c r="M1079" s="139" t="s">
        <v>19</v>
      </c>
      <c r="N1079" s="140" t="s">
        <v>44</v>
      </c>
      <c r="P1079" s="141">
        <f>O1079*H1079</f>
        <v>0</v>
      </c>
      <c r="Q1079" s="141">
        <v>2.65E-3</v>
      </c>
      <c r="R1079" s="141">
        <f>Q1079*H1079</f>
        <v>0.10301344999999999</v>
      </c>
      <c r="S1079" s="141">
        <v>0</v>
      </c>
      <c r="T1079" s="142">
        <f>S1079*H1079</f>
        <v>0</v>
      </c>
      <c r="AR1079" s="143" t="s">
        <v>679</v>
      </c>
      <c r="AT1079" s="143" t="s">
        <v>182</v>
      </c>
      <c r="AU1079" s="143" t="s">
        <v>83</v>
      </c>
      <c r="AY1079" s="18" t="s">
        <v>180</v>
      </c>
      <c r="BE1079" s="144">
        <f>IF(N1079="základní",J1079,0)</f>
        <v>0</v>
      </c>
      <c r="BF1079" s="144">
        <f>IF(N1079="snížená",J1079,0)</f>
        <v>0</v>
      </c>
      <c r="BG1079" s="144">
        <f>IF(N1079="zákl. přenesená",J1079,0)</f>
        <v>0</v>
      </c>
      <c r="BH1079" s="144">
        <f>IF(N1079="sníž. přenesená",J1079,0)</f>
        <v>0</v>
      </c>
      <c r="BI1079" s="144">
        <f>IF(N1079="nulová",J1079,0)</f>
        <v>0</v>
      </c>
      <c r="BJ1079" s="18" t="s">
        <v>81</v>
      </c>
      <c r="BK1079" s="144">
        <f>ROUND(I1079*H1079,2)</f>
        <v>0</v>
      </c>
      <c r="BL1079" s="18" t="s">
        <v>679</v>
      </c>
      <c r="BM1079" s="143" t="s">
        <v>2806</v>
      </c>
    </row>
    <row r="1080" spans="2:65" s="1" customFormat="1" ht="11.25">
      <c r="B1080" s="33"/>
      <c r="D1080" s="145" t="s">
        <v>189</v>
      </c>
      <c r="F1080" s="146" t="s">
        <v>2805</v>
      </c>
      <c r="I1080" s="147"/>
      <c r="L1080" s="33"/>
      <c r="M1080" s="148"/>
      <c r="T1080" s="54"/>
      <c r="AT1080" s="18" t="s">
        <v>189</v>
      </c>
      <c r="AU1080" s="18" t="s">
        <v>83</v>
      </c>
    </row>
    <row r="1081" spans="2:65" s="13" customFormat="1" ht="11.25">
      <c r="B1081" s="157"/>
      <c r="D1081" s="145" t="s">
        <v>193</v>
      </c>
      <c r="E1081" s="158" t="s">
        <v>19</v>
      </c>
      <c r="F1081" s="159" t="s">
        <v>2807</v>
      </c>
      <c r="H1081" s="160">
        <v>38.872999999999998</v>
      </c>
      <c r="I1081" s="161"/>
      <c r="L1081" s="157"/>
      <c r="M1081" s="162"/>
      <c r="T1081" s="163"/>
      <c r="AT1081" s="158" t="s">
        <v>193</v>
      </c>
      <c r="AU1081" s="158" t="s">
        <v>83</v>
      </c>
      <c r="AV1081" s="13" t="s">
        <v>83</v>
      </c>
      <c r="AW1081" s="13" t="s">
        <v>35</v>
      </c>
      <c r="AX1081" s="13" t="s">
        <v>81</v>
      </c>
      <c r="AY1081" s="158" t="s">
        <v>180</v>
      </c>
    </row>
    <row r="1082" spans="2:65" s="1" customFormat="1" ht="16.5" customHeight="1">
      <c r="B1082" s="33"/>
      <c r="C1082" s="132" t="s">
        <v>2808</v>
      </c>
      <c r="D1082" s="132" t="s">
        <v>182</v>
      </c>
      <c r="E1082" s="133" t="s">
        <v>2809</v>
      </c>
      <c r="F1082" s="134" t="s">
        <v>2810</v>
      </c>
      <c r="G1082" s="135" t="s">
        <v>257</v>
      </c>
      <c r="H1082" s="136">
        <v>38.872999999999998</v>
      </c>
      <c r="I1082" s="137"/>
      <c r="J1082" s="138">
        <f>ROUND(I1082*H1082,2)</f>
        <v>0</v>
      </c>
      <c r="K1082" s="134" t="s">
        <v>19</v>
      </c>
      <c r="L1082" s="33"/>
      <c r="M1082" s="139" t="s">
        <v>19</v>
      </c>
      <c r="N1082" s="140" t="s">
        <v>44</v>
      </c>
      <c r="P1082" s="141">
        <f>O1082*H1082</f>
        <v>0</v>
      </c>
      <c r="Q1082" s="141">
        <v>3.9100000000000003E-3</v>
      </c>
      <c r="R1082" s="141">
        <f>Q1082*H1082</f>
        <v>0.15199343000000001</v>
      </c>
      <c r="S1082" s="141">
        <v>0</v>
      </c>
      <c r="T1082" s="142">
        <f>S1082*H1082</f>
        <v>0</v>
      </c>
      <c r="AR1082" s="143" t="s">
        <v>679</v>
      </c>
      <c r="AT1082" s="143" t="s">
        <v>182</v>
      </c>
      <c r="AU1082" s="143" t="s">
        <v>83</v>
      </c>
      <c r="AY1082" s="18" t="s">
        <v>180</v>
      </c>
      <c r="BE1082" s="144">
        <f>IF(N1082="základní",J1082,0)</f>
        <v>0</v>
      </c>
      <c r="BF1082" s="144">
        <f>IF(N1082="snížená",J1082,0)</f>
        <v>0</v>
      </c>
      <c r="BG1082" s="144">
        <f>IF(N1082="zákl. přenesená",J1082,0)</f>
        <v>0</v>
      </c>
      <c r="BH1082" s="144">
        <f>IF(N1082="sníž. přenesená",J1082,0)</f>
        <v>0</v>
      </c>
      <c r="BI1082" s="144">
        <f>IF(N1082="nulová",J1082,0)</f>
        <v>0</v>
      </c>
      <c r="BJ1082" s="18" t="s">
        <v>81</v>
      </c>
      <c r="BK1082" s="144">
        <f>ROUND(I1082*H1082,2)</f>
        <v>0</v>
      </c>
      <c r="BL1082" s="18" t="s">
        <v>679</v>
      </c>
      <c r="BM1082" s="143" t="s">
        <v>2811</v>
      </c>
    </row>
    <row r="1083" spans="2:65" s="1" customFormat="1" ht="11.25">
      <c r="B1083" s="33"/>
      <c r="D1083" s="145" t="s">
        <v>189</v>
      </c>
      <c r="F1083" s="146" t="s">
        <v>2810</v>
      </c>
      <c r="I1083" s="147"/>
      <c r="L1083" s="33"/>
      <c r="M1083" s="148"/>
      <c r="T1083" s="54"/>
      <c r="AT1083" s="18" t="s">
        <v>189</v>
      </c>
      <c r="AU1083" s="18" t="s">
        <v>83</v>
      </c>
    </row>
    <row r="1084" spans="2:65" s="1" customFormat="1" ht="16.5" customHeight="1">
      <c r="B1084" s="33"/>
      <c r="C1084" s="132" t="s">
        <v>2812</v>
      </c>
      <c r="D1084" s="132" t="s">
        <v>182</v>
      </c>
      <c r="E1084" s="133" t="s">
        <v>2813</v>
      </c>
      <c r="F1084" s="134" t="s">
        <v>2814</v>
      </c>
      <c r="G1084" s="135" t="s">
        <v>417</v>
      </c>
      <c r="H1084" s="136">
        <v>1</v>
      </c>
      <c r="I1084" s="137"/>
      <c r="J1084" s="138">
        <f>ROUND(I1084*H1084,2)</f>
        <v>0</v>
      </c>
      <c r="K1084" s="134" t="s">
        <v>19</v>
      </c>
      <c r="L1084" s="33"/>
      <c r="M1084" s="139" t="s">
        <v>19</v>
      </c>
      <c r="N1084" s="140" t="s">
        <v>44</v>
      </c>
      <c r="P1084" s="141">
        <f>O1084*H1084</f>
        <v>0</v>
      </c>
      <c r="Q1084" s="141">
        <v>2.9399999999999999E-3</v>
      </c>
      <c r="R1084" s="141">
        <f>Q1084*H1084</f>
        <v>2.9399999999999999E-3</v>
      </c>
      <c r="S1084" s="141">
        <v>0</v>
      </c>
      <c r="T1084" s="142">
        <f>S1084*H1084</f>
        <v>0</v>
      </c>
      <c r="AR1084" s="143" t="s">
        <v>679</v>
      </c>
      <c r="AT1084" s="143" t="s">
        <v>182</v>
      </c>
      <c r="AU1084" s="143" t="s">
        <v>83</v>
      </c>
      <c r="AY1084" s="18" t="s">
        <v>180</v>
      </c>
      <c r="BE1084" s="144">
        <f>IF(N1084="základní",J1084,0)</f>
        <v>0</v>
      </c>
      <c r="BF1084" s="144">
        <f>IF(N1084="snížená",J1084,0)</f>
        <v>0</v>
      </c>
      <c r="BG1084" s="144">
        <f>IF(N1084="zákl. přenesená",J1084,0)</f>
        <v>0</v>
      </c>
      <c r="BH1084" s="144">
        <f>IF(N1084="sníž. přenesená",J1084,0)</f>
        <v>0</v>
      </c>
      <c r="BI1084" s="144">
        <f>IF(N1084="nulová",J1084,0)</f>
        <v>0</v>
      </c>
      <c r="BJ1084" s="18" t="s">
        <v>81</v>
      </c>
      <c r="BK1084" s="144">
        <f>ROUND(I1084*H1084,2)</f>
        <v>0</v>
      </c>
      <c r="BL1084" s="18" t="s">
        <v>679</v>
      </c>
      <c r="BM1084" s="143" t="s">
        <v>2815</v>
      </c>
    </row>
    <row r="1085" spans="2:65" s="1" customFormat="1" ht="11.25">
      <c r="B1085" s="33"/>
      <c r="D1085" s="145" t="s">
        <v>189</v>
      </c>
      <c r="F1085" s="146" t="s">
        <v>2814</v>
      </c>
      <c r="I1085" s="147"/>
      <c r="L1085" s="33"/>
      <c r="M1085" s="148"/>
      <c r="T1085" s="54"/>
      <c r="AT1085" s="18" t="s">
        <v>189</v>
      </c>
      <c r="AU1085" s="18" t="s">
        <v>83</v>
      </c>
    </row>
    <row r="1086" spans="2:65" s="1" customFormat="1" ht="16.5" customHeight="1">
      <c r="B1086" s="33"/>
      <c r="C1086" s="132" t="s">
        <v>2816</v>
      </c>
      <c r="D1086" s="132" t="s">
        <v>182</v>
      </c>
      <c r="E1086" s="133" t="s">
        <v>2817</v>
      </c>
      <c r="F1086" s="134" t="s">
        <v>2818</v>
      </c>
      <c r="G1086" s="135" t="s">
        <v>185</v>
      </c>
      <c r="H1086" s="136">
        <v>48.201999999999998</v>
      </c>
      <c r="I1086" s="137"/>
      <c r="J1086" s="138">
        <f>ROUND(I1086*H1086,2)</f>
        <v>0</v>
      </c>
      <c r="K1086" s="134" t="s">
        <v>19</v>
      </c>
      <c r="L1086" s="33"/>
      <c r="M1086" s="139" t="s">
        <v>19</v>
      </c>
      <c r="N1086" s="140" t="s">
        <v>44</v>
      </c>
      <c r="P1086" s="141">
        <f>O1086*H1086</f>
        <v>0</v>
      </c>
      <c r="Q1086" s="141">
        <v>7.2399999999999999E-3</v>
      </c>
      <c r="R1086" s="141">
        <f>Q1086*H1086</f>
        <v>0.34898247999999998</v>
      </c>
      <c r="S1086" s="141">
        <v>0</v>
      </c>
      <c r="T1086" s="142">
        <f>S1086*H1086</f>
        <v>0</v>
      </c>
      <c r="AR1086" s="143" t="s">
        <v>679</v>
      </c>
      <c r="AT1086" s="143" t="s">
        <v>182</v>
      </c>
      <c r="AU1086" s="143" t="s">
        <v>83</v>
      </c>
      <c r="AY1086" s="18" t="s">
        <v>180</v>
      </c>
      <c r="BE1086" s="144">
        <f>IF(N1086="základní",J1086,0)</f>
        <v>0</v>
      </c>
      <c r="BF1086" s="144">
        <f>IF(N1086="snížená",J1086,0)</f>
        <v>0</v>
      </c>
      <c r="BG1086" s="144">
        <f>IF(N1086="zákl. přenesená",J1086,0)</f>
        <v>0</v>
      </c>
      <c r="BH1086" s="144">
        <f>IF(N1086="sníž. přenesená",J1086,0)</f>
        <v>0</v>
      </c>
      <c r="BI1086" s="144">
        <f>IF(N1086="nulová",J1086,0)</f>
        <v>0</v>
      </c>
      <c r="BJ1086" s="18" t="s">
        <v>81</v>
      </c>
      <c r="BK1086" s="144">
        <f>ROUND(I1086*H1086,2)</f>
        <v>0</v>
      </c>
      <c r="BL1086" s="18" t="s">
        <v>679</v>
      </c>
      <c r="BM1086" s="143" t="s">
        <v>2819</v>
      </c>
    </row>
    <row r="1087" spans="2:65" s="1" customFormat="1" ht="11.25">
      <c r="B1087" s="33"/>
      <c r="D1087" s="145" t="s">
        <v>189</v>
      </c>
      <c r="F1087" s="146" t="s">
        <v>2818</v>
      </c>
      <c r="I1087" s="147"/>
      <c r="L1087" s="33"/>
      <c r="M1087" s="148"/>
      <c r="T1087" s="54"/>
      <c r="AT1087" s="18" t="s">
        <v>189</v>
      </c>
      <c r="AU1087" s="18" t="s">
        <v>83</v>
      </c>
    </row>
    <row r="1088" spans="2:65" s="13" customFormat="1" ht="11.25">
      <c r="B1088" s="157"/>
      <c r="D1088" s="145" t="s">
        <v>193</v>
      </c>
      <c r="E1088" s="158" t="s">
        <v>19</v>
      </c>
      <c r="F1088" s="159" t="s">
        <v>2820</v>
      </c>
      <c r="H1088" s="160">
        <v>48.201999999999998</v>
      </c>
      <c r="I1088" s="161"/>
      <c r="L1088" s="157"/>
      <c r="M1088" s="162"/>
      <c r="T1088" s="163"/>
      <c r="AT1088" s="158" t="s">
        <v>193</v>
      </c>
      <c r="AU1088" s="158" t="s">
        <v>83</v>
      </c>
      <c r="AV1088" s="13" t="s">
        <v>83</v>
      </c>
      <c r="AW1088" s="13" t="s">
        <v>35</v>
      </c>
      <c r="AX1088" s="13" t="s">
        <v>81</v>
      </c>
      <c r="AY1088" s="158" t="s">
        <v>180</v>
      </c>
    </row>
    <row r="1089" spans="2:65" s="1" customFormat="1" ht="24.2" customHeight="1">
      <c r="B1089" s="33"/>
      <c r="C1089" s="132" t="s">
        <v>2821</v>
      </c>
      <c r="D1089" s="132" t="s">
        <v>182</v>
      </c>
      <c r="E1089" s="133" t="s">
        <v>2822</v>
      </c>
      <c r="F1089" s="134" t="s">
        <v>2823</v>
      </c>
      <c r="G1089" s="135" t="s">
        <v>185</v>
      </c>
      <c r="H1089" s="136">
        <v>9.8480000000000008</v>
      </c>
      <c r="I1089" s="137"/>
      <c r="J1089" s="138">
        <f>ROUND(I1089*H1089,2)</f>
        <v>0</v>
      </c>
      <c r="K1089" s="134" t="s">
        <v>19</v>
      </c>
      <c r="L1089" s="33"/>
      <c r="M1089" s="139" t="s">
        <v>19</v>
      </c>
      <c r="N1089" s="140" t="s">
        <v>44</v>
      </c>
      <c r="P1089" s="141">
        <f>O1089*H1089</f>
        <v>0</v>
      </c>
      <c r="Q1089" s="141">
        <v>8.6800000000000002E-3</v>
      </c>
      <c r="R1089" s="141">
        <f>Q1089*H1089</f>
        <v>8.5480640000000011E-2</v>
      </c>
      <c r="S1089" s="141">
        <v>0</v>
      </c>
      <c r="T1089" s="142">
        <f>S1089*H1089</f>
        <v>0</v>
      </c>
      <c r="AR1089" s="143" t="s">
        <v>679</v>
      </c>
      <c r="AT1089" s="143" t="s">
        <v>182</v>
      </c>
      <c r="AU1089" s="143" t="s">
        <v>83</v>
      </c>
      <c r="AY1089" s="18" t="s">
        <v>180</v>
      </c>
      <c r="BE1089" s="144">
        <f>IF(N1089="základní",J1089,0)</f>
        <v>0</v>
      </c>
      <c r="BF1089" s="144">
        <f>IF(N1089="snížená",J1089,0)</f>
        <v>0</v>
      </c>
      <c r="BG1089" s="144">
        <f>IF(N1089="zákl. přenesená",J1089,0)</f>
        <v>0</v>
      </c>
      <c r="BH1089" s="144">
        <f>IF(N1089="sníž. přenesená",J1089,0)</f>
        <v>0</v>
      </c>
      <c r="BI1089" s="144">
        <f>IF(N1089="nulová",J1089,0)</f>
        <v>0</v>
      </c>
      <c r="BJ1089" s="18" t="s">
        <v>81</v>
      </c>
      <c r="BK1089" s="144">
        <f>ROUND(I1089*H1089,2)</f>
        <v>0</v>
      </c>
      <c r="BL1089" s="18" t="s">
        <v>679</v>
      </c>
      <c r="BM1089" s="143" t="s">
        <v>2824</v>
      </c>
    </row>
    <row r="1090" spans="2:65" s="1" customFormat="1" ht="11.25">
      <c r="B1090" s="33"/>
      <c r="D1090" s="145" t="s">
        <v>189</v>
      </c>
      <c r="F1090" s="146" t="s">
        <v>2823</v>
      </c>
      <c r="I1090" s="147"/>
      <c r="L1090" s="33"/>
      <c r="M1090" s="148"/>
      <c r="T1090" s="54"/>
      <c r="AT1090" s="18" t="s">
        <v>189</v>
      </c>
      <c r="AU1090" s="18" t="s">
        <v>83</v>
      </c>
    </row>
    <row r="1091" spans="2:65" s="12" customFormat="1" ht="11.25">
      <c r="B1091" s="151"/>
      <c r="D1091" s="145" t="s">
        <v>193</v>
      </c>
      <c r="E1091" s="152" t="s">
        <v>19</v>
      </c>
      <c r="F1091" s="153" t="s">
        <v>2825</v>
      </c>
      <c r="H1091" s="152" t="s">
        <v>19</v>
      </c>
      <c r="I1091" s="154"/>
      <c r="L1091" s="151"/>
      <c r="M1091" s="155"/>
      <c r="T1091" s="156"/>
      <c r="AT1091" s="152" t="s">
        <v>193</v>
      </c>
      <c r="AU1091" s="152" t="s">
        <v>83</v>
      </c>
      <c r="AV1091" s="12" t="s">
        <v>81</v>
      </c>
      <c r="AW1091" s="12" t="s">
        <v>35</v>
      </c>
      <c r="AX1091" s="12" t="s">
        <v>73</v>
      </c>
      <c r="AY1091" s="152" t="s">
        <v>180</v>
      </c>
    </row>
    <row r="1092" spans="2:65" s="12" customFormat="1" ht="22.5">
      <c r="B1092" s="151"/>
      <c r="D1092" s="145" t="s">
        <v>193</v>
      </c>
      <c r="E1092" s="152" t="s">
        <v>19</v>
      </c>
      <c r="F1092" s="153" t="s">
        <v>2826</v>
      </c>
      <c r="H1092" s="152" t="s">
        <v>19</v>
      </c>
      <c r="I1092" s="154"/>
      <c r="L1092" s="151"/>
      <c r="M1092" s="155"/>
      <c r="T1092" s="156"/>
      <c r="AT1092" s="152" t="s">
        <v>193</v>
      </c>
      <c r="AU1092" s="152" t="s">
        <v>83</v>
      </c>
      <c r="AV1092" s="12" t="s">
        <v>81</v>
      </c>
      <c r="AW1092" s="12" t="s">
        <v>35</v>
      </c>
      <c r="AX1092" s="12" t="s">
        <v>73</v>
      </c>
      <c r="AY1092" s="152" t="s">
        <v>180</v>
      </c>
    </row>
    <row r="1093" spans="2:65" s="13" customFormat="1" ht="11.25">
      <c r="B1093" s="157"/>
      <c r="D1093" s="145" t="s">
        <v>193</v>
      </c>
      <c r="E1093" s="158" t="s">
        <v>19</v>
      </c>
      <c r="F1093" s="159" t="s">
        <v>2827</v>
      </c>
      <c r="H1093" s="160">
        <v>9.8480000000000008</v>
      </c>
      <c r="I1093" s="161"/>
      <c r="L1093" s="157"/>
      <c r="M1093" s="162"/>
      <c r="T1093" s="163"/>
      <c r="AT1093" s="158" t="s">
        <v>193</v>
      </c>
      <c r="AU1093" s="158" t="s">
        <v>83</v>
      </c>
      <c r="AV1093" s="13" t="s">
        <v>83</v>
      </c>
      <c r="AW1093" s="13" t="s">
        <v>35</v>
      </c>
      <c r="AX1093" s="13" t="s">
        <v>81</v>
      </c>
      <c r="AY1093" s="158" t="s">
        <v>180</v>
      </c>
    </row>
    <row r="1094" spans="2:65" s="1" customFormat="1" ht="16.5" customHeight="1">
      <c r="B1094" s="33"/>
      <c r="C1094" s="132" t="s">
        <v>2828</v>
      </c>
      <c r="D1094" s="132" t="s">
        <v>182</v>
      </c>
      <c r="E1094" s="133" t="s">
        <v>2829</v>
      </c>
      <c r="F1094" s="134" t="s">
        <v>2830</v>
      </c>
      <c r="G1094" s="135" t="s">
        <v>257</v>
      </c>
      <c r="H1094" s="136">
        <v>60</v>
      </c>
      <c r="I1094" s="137"/>
      <c r="J1094" s="138">
        <f>ROUND(I1094*H1094,2)</f>
        <v>0</v>
      </c>
      <c r="K1094" s="134" t="s">
        <v>19</v>
      </c>
      <c r="L1094" s="33"/>
      <c r="M1094" s="139" t="s">
        <v>19</v>
      </c>
      <c r="N1094" s="140" t="s">
        <v>44</v>
      </c>
      <c r="P1094" s="141">
        <f>O1094*H1094</f>
        <v>0</v>
      </c>
      <c r="Q1094" s="141">
        <v>1.074E-2</v>
      </c>
      <c r="R1094" s="141">
        <f>Q1094*H1094</f>
        <v>0.64439999999999997</v>
      </c>
      <c r="S1094" s="141">
        <v>0</v>
      </c>
      <c r="T1094" s="142">
        <f>S1094*H1094</f>
        <v>0</v>
      </c>
      <c r="AR1094" s="143" t="s">
        <v>679</v>
      </c>
      <c r="AT1094" s="143" t="s">
        <v>182</v>
      </c>
      <c r="AU1094" s="143" t="s">
        <v>83</v>
      </c>
      <c r="AY1094" s="18" t="s">
        <v>180</v>
      </c>
      <c r="BE1094" s="144">
        <f>IF(N1094="základní",J1094,0)</f>
        <v>0</v>
      </c>
      <c r="BF1094" s="144">
        <f>IF(N1094="snížená",J1094,0)</f>
        <v>0</v>
      </c>
      <c r="BG1094" s="144">
        <f>IF(N1094="zákl. přenesená",J1094,0)</f>
        <v>0</v>
      </c>
      <c r="BH1094" s="144">
        <f>IF(N1094="sníž. přenesená",J1094,0)</f>
        <v>0</v>
      </c>
      <c r="BI1094" s="144">
        <f>IF(N1094="nulová",J1094,0)</f>
        <v>0</v>
      </c>
      <c r="BJ1094" s="18" t="s">
        <v>81</v>
      </c>
      <c r="BK1094" s="144">
        <f>ROUND(I1094*H1094,2)</f>
        <v>0</v>
      </c>
      <c r="BL1094" s="18" t="s">
        <v>679</v>
      </c>
      <c r="BM1094" s="143" t="s">
        <v>2831</v>
      </c>
    </row>
    <row r="1095" spans="2:65" s="1" customFormat="1" ht="11.25">
      <c r="B1095" s="33"/>
      <c r="D1095" s="145" t="s">
        <v>189</v>
      </c>
      <c r="F1095" s="146" t="s">
        <v>2830</v>
      </c>
      <c r="I1095" s="147"/>
      <c r="L1095" s="33"/>
      <c r="M1095" s="148"/>
      <c r="T1095" s="54"/>
      <c r="AT1095" s="18" t="s">
        <v>189</v>
      </c>
      <c r="AU1095" s="18" t="s">
        <v>83</v>
      </c>
    </row>
    <row r="1096" spans="2:65" s="11" customFormat="1" ht="22.9" customHeight="1">
      <c r="B1096" s="120"/>
      <c r="D1096" s="121" t="s">
        <v>72</v>
      </c>
      <c r="E1096" s="130" t="s">
        <v>2832</v>
      </c>
      <c r="F1096" s="130" t="s">
        <v>2833</v>
      </c>
      <c r="I1096" s="123"/>
      <c r="J1096" s="131">
        <f>BK1096</f>
        <v>0</v>
      </c>
      <c r="L1096" s="120"/>
      <c r="M1096" s="125"/>
      <c r="P1096" s="126">
        <f>SUM(P1097:P1108)</f>
        <v>0</v>
      </c>
      <c r="R1096" s="126">
        <f>SUM(R1097:R1108)</f>
        <v>0</v>
      </c>
      <c r="T1096" s="127">
        <f>SUM(T1097:T1108)</f>
        <v>0</v>
      </c>
      <c r="AR1096" s="121" t="s">
        <v>203</v>
      </c>
      <c r="AT1096" s="128" t="s">
        <v>72</v>
      </c>
      <c r="AU1096" s="128" t="s">
        <v>81</v>
      </c>
      <c r="AY1096" s="121" t="s">
        <v>180</v>
      </c>
      <c r="BK1096" s="129">
        <f>SUM(BK1097:BK1108)</f>
        <v>0</v>
      </c>
    </row>
    <row r="1097" spans="2:65" s="1" customFormat="1" ht="24.2" customHeight="1">
      <c r="B1097" s="33"/>
      <c r="C1097" s="132" t="s">
        <v>2834</v>
      </c>
      <c r="D1097" s="132" t="s">
        <v>182</v>
      </c>
      <c r="E1097" s="133" t="s">
        <v>2835</v>
      </c>
      <c r="F1097" s="134" t="s">
        <v>2836</v>
      </c>
      <c r="G1097" s="135" t="s">
        <v>417</v>
      </c>
      <c r="H1097" s="136">
        <v>7</v>
      </c>
      <c r="I1097" s="137"/>
      <c r="J1097" s="138">
        <f>ROUND(I1097*H1097,2)</f>
        <v>0</v>
      </c>
      <c r="K1097" s="134" t="s">
        <v>19</v>
      </c>
      <c r="L1097" s="33"/>
      <c r="M1097" s="139" t="s">
        <v>19</v>
      </c>
      <c r="N1097" s="140" t="s">
        <v>44</v>
      </c>
      <c r="P1097" s="141">
        <f>O1097*H1097</f>
        <v>0</v>
      </c>
      <c r="Q1097" s="141">
        <v>0</v>
      </c>
      <c r="R1097" s="141">
        <f>Q1097*H1097</f>
        <v>0</v>
      </c>
      <c r="S1097" s="141">
        <v>0</v>
      </c>
      <c r="T1097" s="142">
        <f>S1097*H1097</f>
        <v>0</v>
      </c>
      <c r="AR1097" s="143" t="s">
        <v>679</v>
      </c>
      <c r="AT1097" s="143" t="s">
        <v>182</v>
      </c>
      <c r="AU1097" s="143" t="s">
        <v>83</v>
      </c>
      <c r="AY1097" s="18" t="s">
        <v>180</v>
      </c>
      <c r="BE1097" s="144">
        <f>IF(N1097="základní",J1097,0)</f>
        <v>0</v>
      </c>
      <c r="BF1097" s="144">
        <f>IF(N1097="snížená",J1097,0)</f>
        <v>0</v>
      </c>
      <c r="BG1097" s="144">
        <f>IF(N1097="zákl. přenesená",J1097,0)</f>
        <v>0</v>
      </c>
      <c r="BH1097" s="144">
        <f>IF(N1097="sníž. přenesená",J1097,0)</f>
        <v>0</v>
      </c>
      <c r="BI1097" s="144">
        <f>IF(N1097="nulová",J1097,0)</f>
        <v>0</v>
      </c>
      <c r="BJ1097" s="18" t="s">
        <v>81</v>
      </c>
      <c r="BK1097" s="144">
        <f>ROUND(I1097*H1097,2)</f>
        <v>0</v>
      </c>
      <c r="BL1097" s="18" t="s">
        <v>679</v>
      </c>
      <c r="BM1097" s="143" t="s">
        <v>2837</v>
      </c>
    </row>
    <row r="1098" spans="2:65" s="1" customFormat="1" ht="19.5">
      <c r="B1098" s="33"/>
      <c r="D1098" s="145" t="s">
        <v>189</v>
      </c>
      <c r="F1098" s="146" t="s">
        <v>2836</v>
      </c>
      <c r="I1098" s="147"/>
      <c r="L1098" s="33"/>
      <c r="M1098" s="148"/>
      <c r="T1098" s="54"/>
      <c r="AT1098" s="18" t="s">
        <v>189</v>
      </c>
      <c r="AU1098" s="18" t="s">
        <v>83</v>
      </c>
    </row>
    <row r="1099" spans="2:65" s="1" customFormat="1" ht="24.2" customHeight="1">
      <c r="B1099" s="33"/>
      <c r="C1099" s="132" t="s">
        <v>2838</v>
      </c>
      <c r="D1099" s="132" t="s">
        <v>182</v>
      </c>
      <c r="E1099" s="133" t="s">
        <v>2839</v>
      </c>
      <c r="F1099" s="134" t="s">
        <v>2840</v>
      </c>
      <c r="G1099" s="135" t="s">
        <v>417</v>
      </c>
      <c r="H1099" s="136">
        <v>20</v>
      </c>
      <c r="I1099" s="137"/>
      <c r="J1099" s="138">
        <f>ROUND(I1099*H1099,2)</f>
        <v>0</v>
      </c>
      <c r="K1099" s="134" t="s">
        <v>19</v>
      </c>
      <c r="L1099" s="33"/>
      <c r="M1099" s="139" t="s">
        <v>19</v>
      </c>
      <c r="N1099" s="140" t="s">
        <v>44</v>
      </c>
      <c r="P1099" s="141">
        <f>O1099*H1099</f>
        <v>0</v>
      </c>
      <c r="Q1099" s="141">
        <v>0</v>
      </c>
      <c r="R1099" s="141">
        <f>Q1099*H1099</f>
        <v>0</v>
      </c>
      <c r="S1099" s="141">
        <v>0</v>
      </c>
      <c r="T1099" s="142">
        <f>S1099*H1099</f>
        <v>0</v>
      </c>
      <c r="AR1099" s="143" t="s">
        <v>679</v>
      </c>
      <c r="AT1099" s="143" t="s">
        <v>182</v>
      </c>
      <c r="AU1099" s="143" t="s">
        <v>83</v>
      </c>
      <c r="AY1099" s="18" t="s">
        <v>180</v>
      </c>
      <c r="BE1099" s="144">
        <f>IF(N1099="základní",J1099,0)</f>
        <v>0</v>
      </c>
      <c r="BF1099" s="144">
        <f>IF(N1099="snížená",J1099,0)</f>
        <v>0</v>
      </c>
      <c r="BG1099" s="144">
        <f>IF(N1099="zákl. přenesená",J1099,0)</f>
        <v>0</v>
      </c>
      <c r="BH1099" s="144">
        <f>IF(N1099="sníž. přenesená",J1099,0)</f>
        <v>0</v>
      </c>
      <c r="BI1099" s="144">
        <f>IF(N1099="nulová",J1099,0)</f>
        <v>0</v>
      </c>
      <c r="BJ1099" s="18" t="s">
        <v>81</v>
      </c>
      <c r="BK1099" s="144">
        <f>ROUND(I1099*H1099,2)</f>
        <v>0</v>
      </c>
      <c r="BL1099" s="18" t="s">
        <v>679</v>
      </c>
      <c r="BM1099" s="143" t="s">
        <v>2841</v>
      </c>
    </row>
    <row r="1100" spans="2:65" s="1" customFormat="1" ht="11.25">
      <c r="B1100" s="33"/>
      <c r="D1100" s="145" t="s">
        <v>189</v>
      </c>
      <c r="F1100" s="146" t="s">
        <v>2840</v>
      </c>
      <c r="I1100" s="147"/>
      <c r="L1100" s="33"/>
      <c r="M1100" s="148"/>
      <c r="T1100" s="54"/>
      <c r="AT1100" s="18" t="s">
        <v>189</v>
      </c>
      <c r="AU1100" s="18" t="s">
        <v>83</v>
      </c>
    </row>
    <row r="1101" spans="2:65" s="1" customFormat="1" ht="16.5" customHeight="1">
      <c r="B1101" s="33"/>
      <c r="C1101" s="132" t="s">
        <v>2842</v>
      </c>
      <c r="D1101" s="132" t="s">
        <v>182</v>
      </c>
      <c r="E1101" s="133" t="s">
        <v>2843</v>
      </c>
      <c r="F1101" s="134" t="s">
        <v>2844</v>
      </c>
      <c r="G1101" s="135" t="s">
        <v>346</v>
      </c>
      <c r="H1101" s="136">
        <v>1</v>
      </c>
      <c r="I1101" s="137"/>
      <c r="J1101" s="138">
        <f>ROUND(I1101*H1101,2)</f>
        <v>0</v>
      </c>
      <c r="K1101" s="134" t="s">
        <v>19</v>
      </c>
      <c r="L1101" s="33"/>
      <c r="M1101" s="139" t="s">
        <v>19</v>
      </c>
      <c r="N1101" s="140" t="s">
        <v>44</v>
      </c>
      <c r="P1101" s="141">
        <f>O1101*H1101</f>
        <v>0</v>
      </c>
      <c r="Q1101" s="141">
        <v>0</v>
      </c>
      <c r="R1101" s="141">
        <f>Q1101*H1101</f>
        <v>0</v>
      </c>
      <c r="S1101" s="141">
        <v>0</v>
      </c>
      <c r="T1101" s="142">
        <f>S1101*H1101</f>
        <v>0</v>
      </c>
      <c r="AR1101" s="143" t="s">
        <v>679</v>
      </c>
      <c r="AT1101" s="143" t="s">
        <v>182</v>
      </c>
      <c r="AU1101" s="143" t="s">
        <v>83</v>
      </c>
      <c r="AY1101" s="18" t="s">
        <v>180</v>
      </c>
      <c r="BE1101" s="144">
        <f>IF(N1101="základní",J1101,0)</f>
        <v>0</v>
      </c>
      <c r="BF1101" s="144">
        <f>IF(N1101="snížená",J1101,0)</f>
        <v>0</v>
      </c>
      <c r="BG1101" s="144">
        <f>IF(N1101="zákl. přenesená",J1101,0)</f>
        <v>0</v>
      </c>
      <c r="BH1101" s="144">
        <f>IF(N1101="sníž. přenesená",J1101,0)</f>
        <v>0</v>
      </c>
      <c r="BI1101" s="144">
        <f>IF(N1101="nulová",J1101,0)</f>
        <v>0</v>
      </c>
      <c r="BJ1101" s="18" t="s">
        <v>81</v>
      </c>
      <c r="BK1101" s="144">
        <f>ROUND(I1101*H1101,2)</f>
        <v>0</v>
      </c>
      <c r="BL1101" s="18" t="s">
        <v>679</v>
      </c>
      <c r="BM1101" s="143" t="s">
        <v>2845</v>
      </c>
    </row>
    <row r="1102" spans="2:65" s="1" customFormat="1" ht="11.25">
      <c r="B1102" s="33"/>
      <c r="D1102" s="145" t="s">
        <v>189</v>
      </c>
      <c r="F1102" s="146" t="s">
        <v>2844</v>
      </c>
      <c r="I1102" s="147"/>
      <c r="L1102" s="33"/>
      <c r="M1102" s="148"/>
      <c r="T1102" s="54"/>
      <c r="AT1102" s="18" t="s">
        <v>189</v>
      </c>
      <c r="AU1102" s="18" t="s">
        <v>83</v>
      </c>
    </row>
    <row r="1103" spans="2:65" s="1" customFormat="1" ht="16.5" customHeight="1">
      <c r="B1103" s="33"/>
      <c r="C1103" s="132" t="s">
        <v>2846</v>
      </c>
      <c r="D1103" s="132" t="s">
        <v>182</v>
      </c>
      <c r="E1103" s="133" t="s">
        <v>2847</v>
      </c>
      <c r="F1103" s="134" t="s">
        <v>2848</v>
      </c>
      <c r="G1103" s="135" t="s">
        <v>338</v>
      </c>
      <c r="H1103" s="136">
        <v>79</v>
      </c>
      <c r="I1103" s="137"/>
      <c r="J1103" s="138">
        <f>ROUND(I1103*H1103,2)</f>
        <v>0</v>
      </c>
      <c r="K1103" s="134" t="s">
        <v>19</v>
      </c>
      <c r="L1103" s="33"/>
      <c r="M1103" s="139" t="s">
        <v>19</v>
      </c>
      <c r="N1103" s="140" t="s">
        <v>44</v>
      </c>
      <c r="P1103" s="141">
        <f>O1103*H1103</f>
        <v>0</v>
      </c>
      <c r="Q1103" s="141">
        <v>0</v>
      </c>
      <c r="R1103" s="141">
        <f>Q1103*H1103</f>
        <v>0</v>
      </c>
      <c r="S1103" s="141">
        <v>0</v>
      </c>
      <c r="T1103" s="142">
        <f>S1103*H1103</f>
        <v>0</v>
      </c>
      <c r="AR1103" s="143" t="s">
        <v>679</v>
      </c>
      <c r="AT1103" s="143" t="s">
        <v>182</v>
      </c>
      <c r="AU1103" s="143" t="s">
        <v>83</v>
      </c>
      <c r="AY1103" s="18" t="s">
        <v>180</v>
      </c>
      <c r="BE1103" s="144">
        <f>IF(N1103="základní",J1103,0)</f>
        <v>0</v>
      </c>
      <c r="BF1103" s="144">
        <f>IF(N1103="snížená",J1103,0)</f>
        <v>0</v>
      </c>
      <c r="BG1103" s="144">
        <f>IF(N1103="zákl. přenesená",J1103,0)</f>
        <v>0</v>
      </c>
      <c r="BH1103" s="144">
        <f>IF(N1103="sníž. přenesená",J1103,0)</f>
        <v>0</v>
      </c>
      <c r="BI1103" s="144">
        <f>IF(N1103="nulová",J1103,0)</f>
        <v>0</v>
      </c>
      <c r="BJ1103" s="18" t="s">
        <v>81</v>
      </c>
      <c r="BK1103" s="144">
        <f>ROUND(I1103*H1103,2)</f>
        <v>0</v>
      </c>
      <c r="BL1103" s="18" t="s">
        <v>679</v>
      </c>
      <c r="BM1103" s="143" t="s">
        <v>2849</v>
      </c>
    </row>
    <row r="1104" spans="2:65" s="1" customFormat="1" ht="11.25">
      <c r="B1104" s="33"/>
      <c r="D1104" s="145" t="s">
        <v>189</v>
      </c>
      <c r="F1104" s="146" t="s">
        <v>2848</v>
      </c>
      <c r="I1104" s="147"/>
      <c r="L1104" s="33"/>
      <c r="M1104" s="148"/>
      <c r="T1104" s="54"/>
      <c r="AT1104" s="18" t="s">
        <v>189</v>
      </c>
      <c r="AU1104" s="18" t="s">
        <v>83</v>
      </c>
    </row>
    <row r="1105" spans="2:65" s="1" customFormat="1" ht="16.5" customHeight="1">
      <c r="B1105" s="33"/>
      <c r="C1105" s="132" t="s">
        <v>2850</v>
      </c>
      <c r="D1105" s="132" t="s">
        <v>182</v>
      </c>
      <c r="E1105" s="133" t="s">
        <v>2851</v>
      </c>
      <c r="F1105" s="134" t="s">
        <v>2852</v>
      </c>
      <c r="G1105" s="135" t="s">
        <v>417</v>
      </c>
      <c r="H1105" s="136">
        <v>1</v>
      </c>
      <c r="I1105" s="137"/>
      <c r="J1105" s="138">
        <f>ROUND(I1105*H1105,2)</f>
        <v>0</v>
      </c>
      <c r="K1105" s="134" t="s">
        <v>19</v>
      </c>
      <c r="L1105" s="33"/>
      <c r="M1105" s="139" t="s">
        <v>19</v>
      </c>
      <c r="N1105" s="140" t="s">
        <v>44</v>
      </c>
      <c r="P1105" s="141">
        <f>O1105*H1105</f>
        <v>0</v>
      </c>
      <c r="Q1105" s="141">
        <v>0</v>
      </c>
      <c r="R1105" s="141">
        <f>Q1105*H1105</f>
        <v>0</v>
      </c>
      <c r="S1105" s="141">
        <v>0</v>
      </c>
      <c r="T1105" s="142">
        <f>S1105*H1105</f>
        <v>0</v>
      </c>
      <c r="AR1105" s="143" t="s">
        <v>679</v>
      </c>
      <c r="AT1105" s="143" t="s">
        <v>182</v>
      </c>
      <c r="AU1105" s="143" t="s">
        <v>83</v>
      </c>
      <c r="AY1105" s="18" t="s">
        <v>180</v>
      </c>
      <c r="BE1105" s="144">
        <f>IF(N1105="základní",J1105,0)</f>
        <v>0</v>
      </c>
      <c r="BF1105" s="144">
        <f>IF(N1105="snížená",J1105,0)</f>
        <v>0</v>
      </c>
      <c r="BG1105" s="144">
        <f>IF(N1105="zákl. přenesená",J1105,0)</f>
        <v>0</v>
      </c>
      <c r="BH1105" s="144">
        <f>IF(N1105="sníž. přenesená",J1105,0)</f>
        <v>0</v>
      </c>
      <c r="BI1105" s="144">
        <f>IF(N1105="nulová",J1105,0)</f>
        <v>0</v>
      </c>
      <c r="BJ1105" s="18" t="s">
        <v>81</v>
      </c>
      <c r="BK1105" s="144">
        <f>ROUND(I1105*H1105,2)</f>
        <v>0</v>
      </c>
      <c r="BL1105" s="18" t="s">
        <v>679</v>
      </c>
      <c r="BM1105" s="143" t="s">
        <v>2853</v>
      </c>
    </row>
    <row r="1106" spans="2:65" s="1" customFormat="1" ht="11.25">
      <c r="B1106" s="33"/>
      <c r="D1106" s="145" t="s">
        <v>189</v>
      </c>
      <c r="F1106" s="146" t="s">
        <v>2852</v>
      </c>
      <c r="I1106" s="147"/>
      <c r="L1106" s="33"/>
      <c r="M1106" s="148"/>
      <c r="T1106" s="54"/>
      <c r="AT1106" s="18" t="s">
        <v>189</v>
      </c>
      <c r="AU1106" s="18" t="s">
        <v>83</v>
      </c>
    </row>
    <row r="1107" spans="2:65" s="1" customFormat="1" ht="16.5" customHeight="1">
      <c r="B1107" s="33"/>
      <c r="C1107" s="132" t="s">
        <v>2854</v>
      </c>
      <c r="D1107" s="132" t="s">
        <v>182</v>
      </c>
      <c r="E1107" s="133" t="s">
        <v>2855</v>
      </c>
      <c r="F1107" s="134" t="s">
        <v>2856</v>
      </c>
      <c r="G1107" s="135" t="s">
        <v>417</v>
      </c>
      <c r="H1107" s="136">
        <v>1</v>
      </c>
      <c r="I1107" s="137"/>
      <c r="J1107" s="138">
        <f>ROUND(I1107*H1107,2)</f>
        <v>0</v>
      </c>
      <c r="K1107" s="134" t="s">
        <v>19</v>
      </c>
      <c r="L1107" s="33"/>
      <c r="M1107" s="139" t="s">
        <v>19</v>
      </c>
      <c r="N1107" s="140" t="s">
        <v>44</v>
      </c>
      <c r="P1107" s="141">
        <f>O1107*H1107</f>
        <v>0</v>
      </c>
      <c r="Q1107" s="141">
        <v>0</v>
      </c>
      <c r="R1107" s="141">
        <f>Q1107*H1107</f>
        <v>0</v>
      </c>
      <c r="S1107" s="141">
        <v>0</v>
      </c>
      <c r="T1107" s="142">
        <f>S1107*H1107</f>
        <v>0</v>
      </c>
      <c r="AR1107" s="143" t="s">
        <v>679</v>
      </c>
      <c r="AT1107" s="143" t="s">
        <v>182</v>
      </c>
      <c r="AU1107" s="143" t="s">
        <v>83</v>
      </c>
      <c r="AY1107" s="18" t="s">
        <v>180</v>
      </c>
      <c r="BE1107" s="144">
        <f>IF(N1107="základní",J1107,0)</f>
        <v>0</v>
      </c>
      <c r="BF1107" s="144">
        <f>IF(N1107="snížená",J1107,0)</f>
        <v>0</v>
      </c>
      <c r="BG1107" s="144">
        <f>IF(N1107="zákl. přenesená",J1107,0)</f>
        <v>0</v>
      </c>
      <c r="BH1107" s="144">
        <f>IF(N1107="sníž. přenesená",J1107,0)</f>
        <v>0</v>
      </c>
      <c r="BI1107" s="144">
        <f>IF(N1107="nulová",J1107,0)</f>
        <v>0</v>
      </c>
      <c r="BJ1107" s="18" t="s">
        <v>81</v>
      </c>
      <c r="BK1107" s="144">
        <f>ROUND(I1107*H1107,2)</f>
        <v>0</v>
      </c>
      <c r="BL1107" s="18" t="s">
        <v>679</v>
      </c>
      <c r="BM1107" s="143" t="s">
        <v>2857</v>
      </c>
    </row>
    <row r="1108" spans="2:65" s="1" customFormat="1" ht="11.25">
      <c r="B1108" s="33"/>
      <c r="D1108" s="145" t="s">
        <v>189</v>
      </c>
      <c r="F1108" s="146" t="s">
        <v>2856</v>
      </c>
      <c r="I1108" s="147"/>
      <c r="L1108" s="33"/>
      <c r="M1108" s="148"/>
      <c r="T1108" s="54"/>
      <c r="AT1108" s="18" t="s">
        <v>189</v>
      </c>
      <c r="AU1108" s="18" t="s">
        <v>83</v>
      </c>
    </row>
    <row r="1109" spans="2:65" s="11" customFormat="1" ht="25.9" customHeight="1">
      <c r="B1109" s="120"/>
      <c r="D1109" s="121" t="s">
        <v>72</v>
      </c>
      <c r="E1109" s="122" t="s">
        <v>906</v>
      </c>
      <c r="F1109" s="122" t="s">
        <v>907</v>
      </c>
      <c r="I1109" s="123"/>
      <c r="J1109" s="124">
        <f>BK1109</f>
        <v>0</v>
      </c>
      <c r="L1109" s="120"/>
      <c r="M1109" s="125"/>
      <c r="P1109" s="126">
        <f>SUM(P1110:P1113)</f>
        <v>0</v>
      </c>
      <c r="R1109" s="126">
        <f>SUM(R1110:R1113)</f>
        <v>0</v>
      </c>
      <c r="T1109" s="127">
        <f>SUM(T1110:T1113)</f>
        <v>0</v>
      </c>
      <c r="AR1109" s="121" t="s">
        <v>187</v>
      </c>
      <c r="AT1109" s="128" t="s">
        <v>72</v>
      </c>
      <c r="AU1109" s="128" t="s">
        <v>73</v>
      </c>
      <c r="AY1109" s="121" t="s">
        <v>180</v>
      </c>
      <c r="BK1109" s="129">
        <f>SUM(BK1110:BK1113)</f>
        <v>0</v>
      </c>
    </row>
    <row r="1110" spans="2:65" s="1" customFormat="1" ht="24.2" customHeight="1">
      <c r="B1110" s="33"/>
      <c r="C1110" s="132" t="s">
        <v>2858</v>
      </c>
      <c r="D1110" s="132" t="s">
        <v>182</v>
      </c>
      <c r="E1110" s="133" t="s">
        <v>909</v>
      </c>
      <c r="F1110" s="134" t="s">
        <v>910</v>
      </c>
      <c r="G1110" s="135" t="s">
        <v>911</v>
      </c>
      <c r="H1110" s="136">
        <v>200</v>
      </c>
      <c r="I1110" s="137"/>
      <c r="J1110" s="138">
        <f>ROUND(I1110*H1110,2)</f>
        <v>0</v>
      </c>
      <c r="K1110" s="134" t="s">
        <v>186</v>
      </c>
      <c r="L1110" s="33"/>
      <c r="M1110" s="139" t="s">
        <v>19</v>
      </c>
      <c r="N1110" s="140" t="s">
        <v>44</v>
      </c>
      <c r="P1110" s="141">
        <f>O1110*H1110</f>
        <v>0</v>
      </c>
      <c r="Q1110" s="141">
        <v>0</v>
      </c>
      <c r="R1110" s="141">
        <f>Q1110*H1110</f>
        <v>0</v>
      </c>
      <c r="S1110" s="141">
        <v>0</v>
      </c>
      <c r="T1110" s="142">
        <f>S1110*H1110</f>
        <v>0</v>
      </c>
      <c r="AR1110" s="143" t="s">
        <v>912</v>
      </c>
      <c r="AT1110" s="143" t="s">
        <v>182</v>
      </c>
      <c r="AU1110" s="143" t="s">
        <v>81</v>
      </c>
      <c r="AY1110" s="18" t="s">
        <v>180</v>
      </c>
      <c r="BE1110" s="144">
        <f>IF(N1110="základní",J1110,0)</f>
        <v>0</v>
      </c>
      <c r="BF1110" s="144">
        <f>IF(N1110="snížená",J1110,0)</f>
        <v>0</v>
      </c>
      <c r="BG1110" s="144">
        <f>IF(N1110="zákl. přenesená",J1110,0)</f>
        <v>0</v>
      </c>
      <c r="BH1110" s="144">
        <f>IF(N1110="sníž. přenesená",J1110,0)</f>
        <v>0</v>
      </c>
      <c r="BI1110" s="144">
        <f>IF(N1110="nulová",J1110,0)</f>
        <v>0</v>
      </c>
      <c r="BJ1110" s="18" t="s">
        <v>81</v>
      </c>
      <c r="BK1110" s="144">
        <f>ROUND(I1110*H1110,2)</f>
        <v>0</v>
      </c>
      <c r="BL1110" s="18" t="s">
        <v>912</v>
      </c>
      <c r="BM1110" s="143" t="s">
        <v>2859</v>
      </c>
    </row>
    <row r="1111" spans="2:65" s="1" customFormat="1" ht="19.5">
      <c r="B1111" s="33"/>
      <c r="D1111" s="145" t="s">
        <v>189</v>
      </c>
      <c r="F1111" s="146" t="s">
        <v>914</v>
      </c>
      <c r="I1111" s="147"/>
      <c r="L1111" s="33"/>
      <c r="M1111" s="148"/>
      <c r="T1111" s="54"/>
      <c r="AT1111" s="18" t="s">
        <v>189</v>
      </c>
      <c r="AU1111" s="18" t="s">
        <v>81</v>
      </c>
    </row>
    <row r="1112" spans="2:65" s="1" customFormat="1" ht="11.25">
      <c r="B1112" s="33"/>
      <c r="D1112" s="149" t="s">
        <v>191</v>
      </c>
      <c r="F1112" s="150" t="s">
        <v>915</v>
      </c>
      <c r="I1112" s="147"/>
      <c r="L1112" s="33"/>
      <c r="M1112" s="148"/>
      <c r="T1112" s="54"/>
      <c r="AT1112" s="18" t="s">
        <v>191</v>
      </c>
      <c r="AU1112" s="18" t="s">
        <v>81</v>
      </c>
    </row>
    <row r="1113" spans="2:65" s="1" customFormat="1" ht="39">
      <c r="B1113" s="33"/>
      <c r="D1113" s="145" t="s">
        <v>477</v>
      </c>
      <c r="F1113" s="181" t="s">
        <v>916</v>
      </c>
      <c r="I1113" s="147"/>
      <c r="L1113" s="33"/>
      <c r="M1113" s="193"/>
      <c r="N1113" s="194"/>
      <c r="O1113" s="194"/>
      <c r="P1113" s="194"/>
      <c r="Q1113" s="194"/>
      <c r="R1113" s="194"/>
      <c r="S1113" s="194"/>
      <c r="T1113" s="195"/>
      <c r="AT1113" s="18" t="s">
        <v>477</v>
      </c>
      <c r="AU1113" s="18" t="s">
        <v>81</v>
      </c>
    </row>
    <row r="1114" spans="2:65" s="1" customFormat="1" ht="6.95" customHeight="1">
      <c r="B1114" s="42"/>
      <c r="C1114" s="43"/>
      <c r="D1114" s="43"/>
      <c r="E1114" s="43"/>
      <c r="F1114" s="43"/>
      <c r="G1114" s="43"/>
      <c r="H1114" s="43"/>
      <c r="I1114" s="43"/>
      <c r="J1114" s="43"/>
      <c r="K1114" s="43"/>
      <c r="L1114" s="33"/>
    </row>
  </sheetData>
  <sheetProtection algorithmName="SHA-512" hashValue="C72cNtetLt6E0+KNmEzxf4xUuhdyPVs5DDIxLXs/6/PXjDIS0gAKIq5vidqosHoURSgjOgRMZzmFP/9j+KCqLw==" saltValue="IXTeYIWIdGJJG5P6XpHgmS0dw9Np0tlZimYI3VmNUCEbvuLZVi5Ol1nge8C1Rvw/KBg0EvKDKCypd5SdHvovYg==" spinCount="100000" sheet="1" objects="1" scenarios="1" formatColumns="0" formatRows="0" autoFilter="0"/>
  <autoFilter ref="C103:K1113" xr:uid="{00000000-0009-0000-0000-000003000000}"/>
  <mergeCells count="9">
    <mergeCell ref="E50:H50"/>
    <mergeCell ref="E94:H94"/>
    <mergeCell ref="E96:H96"/>
    <mergeCell ref="L2:V2"/>
    <mergeCell ref="E7:H7"/>
    <mergeCell ref="E9:H9"/>
    <mergeCell ref="E18:H18"/>
    <mergeCell ref="E27:H27"/>
    <mergeCell ref="E48:H48"/>
  </mergeCells>
  <hyperlinks>
    <hyperlink ref="F109" r:id="rId1" xr:uid="{00000000-0004-0000-0300-000000000000}"/>
    <hyperlink ref="F114" r:id="rId2" xr:uid="{00000000-0004-0000-0300-000001000000}"/>
    <hyperlink ref="F119" r:id="rId3" xr:uid="{00000000-0004-0000-0300-000002000000}"/>
    <hyperlink ref="F124" r:id="rId4" xr:uid="{00000000-0004-0000-0300-000003000000}"/>
    <hyperlink ref="F129" r:id="rId5" xr:uid="{00000000-0004-0000-0300-000004000000}"/>
    <hyperlink ref="F134" r:id="rId6" xr:uid="{00000000-0004-0000-0300-000005000000}"/>
    <hyperlink ref="F139" r:id="rId7" xr:uid="{00000000-0004-0000-0300-000006000000}"/>
    <hyperlink ref="F144" r:id="rId8" xr:uid="{00000000-0004-0000-0300-000007000000}"/>
    <hyperlink ref="F153" r:id="rId9" xr:uid="{00000000-0004-0000-0300-000008000000}"/>
    <hyperlink ref="F157" r:id="rId10" xr:uid="{00000000-0004-0000-0300-000009000000}"/>
    <hyperlink ref="F161" r:id="rId11" xr:uid="{00000000-0004-0000-0300-00000A000000}"/>
    <hyperlink ref="F164" r:id="rId12" xr:uid="{00000000-0004-0000-0300-00000B000000}"/>
    <hyperlink ref="F168" r:id="rId13" xr:uid="{00000000-0004-0000-0300-00000C000000}"/>
    <hyperlink ref="F171" r:id="rId14" xr:uid="{00000000-0004-0000-0300-00000D000000}"/>
    <hyperlink ref="F174" r:id="rId15" xr:uid="{00000000-0004-0000-0300-00000E000000}"/>
    <hyperlink ref="F178" r:id="rId16" xr:uid="{00000000-0004-0000-0300-00000F000000}"/>
    <hyperlink ref="F182" r:id="rId17" xr:uid="{00000000-0004-0000-0300-000010000000}"/>
    <hyperlink ref="F186" r:id="rId18" xr:uid="{00000000-0004-0000-0300-000011000000}"/>
    <hyperlink ref="F191" r:id="rId19" xr:uid="{00000000-0004-0000-0300-000012000000}"/>
    <hyperlink ref="F195" r:id="rId20" xr:uid="{00000000-0004-0000-0300-000013000000}"/>
    <hyperlink ref="F198" r:id="rId21" xr:uid="{00000000-0004-0000-0300-000014000000}"/>
    <hyperlink ref="F202" r:id="rId22" xr:uid="{00000000-0004-0000-0300-000015000000}"/>
    <hyperlink ref="F215" r:id="rId23" xr:uid="{00000000-0004-0000-0300-000016000000}"/>
    <hyperlink ref="F223" r:id="rId24" xr:uid="{00000000-0004-0000-0300-000017000000}"/>
    <hyperlink ref="F228" r:id="rId25" xr:uid="{00000000-0004-0000-0300-000018000000}"/>
    <hyperlink ref="F238" r:id="rId26" xr:uid="{00000000-0004-0000-0300-000019000000}"/>
    <hyperlink ref="F244" r:id="rId27" xr:uid="{00000000-0004-0000-0300-00001A000000}"/>
    <hyperlink ref="F249" r:id="rId28" xr:uid="{00000000-0004-0000-0300-00001B000000}"/>
    <hyperlink ref="F259" r:id="rId29" xr:uid="{00000000-0004-0000-0300-00001C000000}"/>
    <hyperlink ref="F267" r:id="rId30" xr:uid="{00000000-0004-0000-0300-00001D000000}"/>
    <hyperlink ref="F272" r:id="rId31" xr:uid="{00000000-0004-0000-0300-00001E000000}"/>
    <hyperlink ref="F275" r:id="rId32" xr:uid="{00000000-0004-0000-0300-00001F000000}"/>
    <hyperlink ref="F283" r:id="rId33" xr:uid="{00000000-0004-0000-0300-000020000000}"/>
    <hyperlink ref="F294" r:id="rId34" xr:uid="{00000000-0004-0000-0300-000021000000}"/>
    <hyperlink ref="F299" r:id="rId35" xr:uid="{00000000-0004-0000-0300-000022000000}"/>
    <hyperlink ref="F306" r:id="rId36" xr:uid="{00000000-0004-0000-0300-000023000000}"/>
    <hyperlink ref="F309" r:id="rId37" xr:uid="{00000000-0004-0000-0300-000024000000}"/>
    <hyperlink ref="F315" r:id="rId38" xr:uid="{00000000-0004-0000-0300-000025000000}"/>
    <hyperlink ref="F320" r:id="rId39" xr:uid="{00000000-0004-0000-0300-000026000000}"/>
    <hyperlink ref="F334" r:id="rId40" xr:uid="{00000000-0004-0000-0300-000027000000}"/>
    <hyperlink ref="F345" r:id="rId41" xr:uid="{00000000-0004-0000-0300-000028000000}"/>
    <hyperlink ref="F348" r:id="rId42" xr:uid="{00000000-0004-0000-0300-000029000000}"/>
    <hyperlink ref="F361" r:id="rId43" xr:uid="{00000000-0004-0000-0300-00002A000000}"/>
    <hyperlink ref="F372" r:id="rId44" xr:uid="{00000000-0004-0000-0300-00002B000000}"/>
    <hyperlink ref="F382" r:id="rId45" xr:uid="{00000000-0004-0000-0300-00002C000000}"/>
    <hyperlink ref="F387" r:id="rId46" xr:uid="{00000000-0004-0000-0300-00002D000000}"/>
    <hyperlink ref="F395" r:id="rId47" xr:uid="{00000000-0004-0000-0300-00002E000000}"/>
    <hyperlink ref="F403" r:id="rId48" xr:uid="{00000000-0004-0000-0300-00002F000000}"/>
    <hyperlink ref="F412" r:id="rId49" xr:uid="{00000000-0004-0000-0300-000030000000}"/>
    <hyperlink ref="F415" r:id="rId50" xr:uid="{00000000-0004-0000-0300-000031000000}"/>
    <hyperlink ref="F420" r:id="rId51" xr:uid="{00000000-0004-0000-0300-000032000000}"/>
    <hyperlink ref="F428" r:id="rId52" xr:uid="{00000000-0004-0000-0300-000033000000}"/>
    <hyperlink ref="F442" r:id="rId53" xr:uid="{00000000-0004-0000-0300-000034000000}"/>
    <hyperlink ref="F459" r:id="rId54" xr:uid="{00000000-0004-0000-0300-000035000000}"/>
    <hyperlink ref="F467" r:id="rId55" xr:uid="{00000000-0004-0000-0300-000036000000}"/>
    <hyperlink ref="F472" r:id="rId56" xr:uid="{00000000-0004-0000-0300-000037000000}"/>
    <hyperlink ref="F477" r:id="rId57" xr:uid="{00000000-0004-0000-0300-000038000000}"/>
    <hyperlink ref="F485" r:id="rId58" xr:uid="{00000000-0004-0000-0300-000039000000}"/>
    <hyperlink ref="F490" r:id="rId59" xr:uid="{00000000-0004-0000-0300-00003A000000}"/>
    <hyperlink ref="F495" r:id="rId60" xr:uid="{00000000-0004-0000-0300-00003B000000}"/>
    <hyperlink ref="F501" r:id="rId61" xr:uid="{00000000-0004-0000-0300-00003C000000}"/>
    <hyperlink ref="F509" r:id="rId62" xr:uid="{00000000-0004-0000-0300-00003D000000}"/>
    <hyperlink ref="F513" r:id="rId63" xr:uid="{00000000-0004-0000-0300-00003E000000}"/>
    <hyperlink ref="F517" r:id="rId64" xr:uid="{00000000-0004-0000-0300-00003F000000}"/>
    <hyperlink ref="F520" r:id="rId65" xr:uid="{00000000-0004-0000-0300-000040000000}"/>
    <hyperlink ref="F523" r:id="rId66" xr:uid="{00000000-0004-0000-0300-000041000000}"/>
    <hyperlink ref="F527" r:id="rId67" xr:uid="{00000000-0004-0000-0300-000042000000}"/>
    <hyperlink ref="F531" r:id="rId68" xr:uid="{00000000-0004-0000-0300-000043000000}"/>
    <hyperlink ref="F534" r:id="rId69" xr:uid="{00000000-0004-0000-0300-000044000000}"/>
    <hyperlink ref="F539" r:id="rId70" xr:uid="{00000000-0004-0000-0300-000045000000}"/>
    <hyperlink ref="F544" r:id="rId71" xr:uid="{00000000-0004-0000-0300-000046000000}"/>
    <hyperlink ref="F548" r:id="rId72" xr:uid="{00000000-0004-0000-0300-000047000000}"/>
    <hyperlink ref="F553" r:id="rId73" xr:uid="{00000000-0004-0000-0300-000048000000}"/>
    <hyperlink ref="F558" r:id="rId74" xr:uid="{00000000-0004-0000-0300-000049000000}"/>
    <hyperlink ref="F563" r:id="rId75" xr:uid="{00000000-0004-0000-0300-00004A000000}"/>
    <hyperlink ref="F571" r:id="rId76" xr:uid="{00000000-0004-0000-0300-00004B000000}"/>
    <hyperlink ref="F581" r:id="rId77" xr:uid="{00000000-0004-0000-0300-00004C000000}"/>
    <hyperlink ref="F586" r:id="rId78" xr:uid="{00000000-0004-0000-0300-00004D000000}"/>
    <hyperlink ref="F591" r:id="rId79" xr:uid="{00000000-0004-0000-0300-00004E000000}"/>
    <hyperlink ref="F594" r:id="rId80" xr:uid="{00000000-0004-0000-0300-00004F000000}"/>
    <hyperlink ref="F599" r:id="rId81" xr:uid="{00000000-0004-0000-0300-000050000000}"/>
    <hyperlink ref="F602" r:id="rId82" xr:uid="{00000000-0004-0000-0300-000051000000}"/>
    <hyperlink ref="F605" r:id="rId83" xr:uid="{00000000-0004-0000-0300-000052000000}"/>
    <hyperlink ref="F609" r:id="rId84" xr:uid="{00000000-0004-0000-0300-000053000000}"/>
    <hyperlink ref="F613" r:id="rId85" xr:uid="{00000000-0004-0000-0300-000054000000}"/>
    <hyperlink ref="F618" r:id="rId86" xr:uid="{00000000-0004-0000-0300-000055000000}"/>
    <hyperlink ref="F623" r:id="rId87" xr:uid="{00000000-0004-0000-0300-000056000000}"/>
    <hyperlink ref="F645" r:id="rId88" xr:uid="{00000000-0004-0000-0300-000057000000}"/>
    <hyperlink ref="F649" r:id="rId89" xr:uid="{00000000-0004-0000-0300-000058000000}"/>
    <hyperlink ref="F657" r:id="rId90" xr:uid="{00000000-0004-0000-0300-000059000000}"/>
    <hyperlink ref="F673" r:id="rId91" xr:uid="{00000000-0004-0000-0300-00005A000000}"/>
    <hyperlink ref="F684" r:id="rId92" xr:uid="{00000000-0004-0000-0300-00005B000000}"/>
    <hyperlink ref="F688" r:id="rId93" xr:uid="{00000000-0004-0000-0300-00005C000000}"/>
    <hyperlink ref="F693" r:id="rId94" xr:uid="{00000000-0004-0000-0300-00005D000000}"/>
    <hyperlink ref="F701" r:id="rId95" xr:uid="{00000000-0004-0000-0300-00005E000000}"/>
    <hyperlink ref="F709" r:id="rId96" xr:uid="{00000000-0004-0000-0300-00005F000000}"/>
    <hyperlink ref="F712" r:id="rId97" xr:uid="{00000000-0004-0000-0300-000060000000}"/>
    <hyperlink ref="F716" r:id="rId98" xr:uid="{00000000-0004-0000-0300-000061000000}"/>
    <hyperlink ref="F720" r:id="rId99" xr:uid="{00000000-0004-0000-0300-000062000000}"/>
    <hyperlink ref="F728" r:id="rId100" xr:uid="{00000000-0004-0000-0300-000063000000}"/>
    <hyperlink ref="F732" r:id="rId101" xr:uid="{00000000-0004-0000-0300-000064000000}"/>
    <hyperlink ref="F737" r:id="rId102" xr:uid="{00000000-0004-0000-0300-000065000000}"/>
    <hyperlink ref="F742" r:id="rId103" xr:uid="{00000000-0004-0000-0300-000066000000}"/>
    <hyperlink ref="F747" r:id="rId104" xr:uid="{00000000-0004-0000-0300-000067000000}"/>
    <hyperlink ref="F751" r:id="rId105" xr:uid="{00000000-0004-0000-0300-000068000000}"/>
    <hyperlink ref="F756" r:id="rId106" xr:uid="{00000000-0004-0000-0300-000069000000}"/>
    <hyperlink ref="F760" r:id="rId107" xr:uid="{00000000-0004-0000-0300-00006A000000}"/>
    <hyperlink ref="F765" r:id="rId108" xr:uid="{00000000-0004-0000-0300-00006B000000}"/>
    <hyperlink ref="F770" r:id="rId109" xr:uid="{00000000-0004-0000-0300-00006C000000}"/>
    <hyperlink ref="F775" r:id="rId110" xr:uid="{00000000-0004-0000-0300-00006D000000}"/>
    <hyperlink ref="F780" r:id="rId111" xr:uid="{00000000-0004-0000-0300-00006E000000}"/>
    <hyperlink ref="F785" r:id="rId112" xr:uid="{00000000-0004-0000-0300-00006F000000}"/>
    <hyperlink ref="F789" r:id="rId113" xr:uid="{00000000-0004-0000-0300-000070000000}"/>
    <hyperlink ref="F794" r:id="rId114" xr:uid="{00000000-0004-0000-0300-000071000000}"/>
    <hyperlink ref="F798" r:id="rId115" xr:uid="{00000000-0004-0000-0300-000072000000}"/>
    <hyperlink ref="F803" r:id="rId116" xr:uid="{00000000-0004-0000-0300-000073000000}"/>
    <hyperlink ref="F814" r:id="rId117" xr:uid="{00000000-0004-0000-0300-000074000000}"/>
    <hyperlink ref="F825" r:id="rId118" xr:uid="{00000000-0004-0000-0300-000075000000}"/>
    <hyperlink ref="F833" r:id="rId119" xr:uid="{00000000-0004-0000-0300-000076000000}"/>
    <hyperlink ref="F847" r:id="rId120" xr:uid="{00000000-0004-0000-0300-000077000000}"/>
    <hyperlink ref="F877" r:id="rId121" xr:uid="{00000000-0004-0000-0300-000078000000}"/>
    <hyperlink ref="F895" r:id="rId122" xr:uid="{00000000-0004-0000-0300-000079000000}"/>
    <hyperlink ref="F910" r:id="rId123" xr:uid="{00000000-0004-0000-0300-00007A000000}"/>
    <hyperlink ref="F925" r:id="rId124" xr:uid="{00000000-0004-0000-0300-00007B000000}"/>
    <hyperlink ref="F936" r:id="rId125" xr:uid="{00000000-0004-0000-0300-00007C000000}"/>
    <hyperlink ref="F951" r:id="rId126" xr:uid="{00000000-0004-0000-0300-00007D000000}"/>
    <hyperlink ref="F957" r:id="rId127" xr:uid="{00000000-0004-0000-0300-00007E000000}"/>
    <hyperlink ref="F960" r:id="rId128" xr:uid="{00000000-0004-0000-0300-00007F000000}"/>
    <hyperlink ref="F981" r:id="rId129" xr:uid="{00000000-0004-0000-0300-000080000000}"/>
    <hyperlink ref="F990" r:id="rId130" xr:uid="{00000000-0004-0000-0300-000081000000}"/>
    <hyperlink ref="F994" r:id="rId131" xr:uid="{00000000-0004-0000-0300-000082000000}"/>
    <hyperlink ref="F999" r:id="rId132" xr:uid="{00000000-0004-0000-0300-000083000000}"/>
    <hyperlink ref="F1004" r:id="rId133" xr:uid="{00000000-0004-0000-0300-000084000000}"/>
    <hyperlink ref="F1010" r:id="rId134" xr:uid="{00000000-0004-0000-0300-000085000000}"/>
    <hyperlink ref="F1015" r:id="rId135" xr:uid="{00000000-0004-0000-0300-000086000000}"/>
    <hyperlink ref="F1023" r:id="rId136" xr:uid="{00000000-0004-0000-0300-000087000000}"/>
    <hyperlink ref="F1031" r:id="rId137" xr:uid="{00000000-0004-0000-0300-000088000000}"/>
    <hyperlink ref="F1034" r:id="rId138" xr:uid="{00000000-0004-0000-0300-000089000000}"/>
    <hyperlink ref="F1037" r:id="rId139" xr:uid="{00000000-0004-0000-0300-00008A000000}"/>
    <hyperlink ref="F1040" r:id="rId140" xr:uid="{00000000-0004-0000-0300-00008B000000}"/>
    <hyperlink ref="F1044" r:id="rId141" xr:uid="{00000000-0004-0000-0300-00008C000000}"/>
    <hyperlink ref="F1053" r:id="rId142" xr:uid="{00000000-0004-0000-0300-00008D000000}"/>
    <hyperlink ref="F1059" r:id="rId143" xr:uid="{00000000-0004-0000-0300-00008E000000}"/>
    <hyperlink ref="F1062" r:id="rId144" xr:uid="{00000000-0004-0000-0300-00008F000000}"/>
    <hyperlink ref="F1112" r:id="rId145" xr:uid="{00000000-0004-0000-0300-00009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9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92</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s="1" customFormat="1" ht="12" customHeight="1">
      <c r="B8" s="33"/>
      <c r="D8" s="28" t="s">
        <v>134</v>
      </c>
      <c r="L8" s="33"/>
    </row>
    <row r="9" spans="2:46" s="1" customFormat="1" ht="16.5" customHeight="1">
      <c r="B9" s="33"/>
      <c r="E9" s="287" t="s">
        <v>2860</v>
      </c>
      <c r="F9" s="325"/>
      <c r="G9" s="325"/>
      <c r="H9" s="325"/>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29. 11. 2024</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27</v>
      </c>
      <c r="I15" s="28" t="s">
        <v>28</v>
      </c>
      <c r="J15" s="26" t="s">
        <v>19</v>
      </c>
      <c r="L15" s="33"/>
    </row>
    <row r="16" spans="2:46" s="1" customFormat="1" ht="6.95" customHeight="1">
      <c r="B16" s="33"/>
      <c r="L16" s="33"/>
    </row>
    <row r="17" spans="2:12" s="1" customFormat="1" ht="12" customHeight="1">
      <c r="B17" s="33"/>
      <c r="D17" s="28" t="s">
        <v>29</v>
      </c>
      <c r="I17" s="28" t="s">
        <v>26</v>
      </c>
      <c r="J17" s="29" t="str">
        <f>'Rekapitulace stavby'!AN13</f>
        <v>Vyplň údaj</v>
      </c>
      <c r="L17" s="33"/>
    </row>
    <row r="18" spans="2:12" s="1" customFormat="1" ht="18" customHeight="1">
      <c r="B18" s="33"/>
      <c r="E18" s="326" t="str">
        <f>'Rekapitulace stavby'!E14</f>
        <v>Vyplň údaj</v>
      </c>
      <c r="F18" s="293"/>
      <c r="G18" s="293"/>
      <c r="H18" s="293"/>
      <c r="I18" s="28" t="s">
        <v>28</v>
      </c>
      <c r="J18" s="29" t="str">
        <f>'Rekapitulace stavby'!AN14</f>
        <v>Vyplň údaj</v>
      </c>
      <c r="L18" s="33"/>
    </row>
    <row r="19" spans="2:12" s="1" customFormat="1" ht="6.95" customHeight="1">
      <c r="B19" s="33"/>
      <c r="L19" s="33"/>
    </row>
    <row r="20" spans="2:12" s="1" customFormat="1" ht="12" customHeight="1">
      <c r="B20" s="33"/>
      <c r="D20" s="28" t="s">
        <v>31</v>
      </c>
      <c r="I20" s="28" t="s">
        <v>26</v>
      </c>
      <c r="J20" s="26" t="s">
        <v>32</v>
      </c>
      <c r="L20" s="33"/>
    </row>
    <row r="21" spans="2:12" s="1" customFormat="1" ht="18" customHeight="1">
      <c r="B21" s="33"/>
      <c r="E21" s="26" t="s">
        <v>33</v>
      </c>
      <c r="I21" s="28" t="s">
        <v>28</v>
      </c>
      <c r="J21" s="26" t="s">
        <v>34</v>
      </c>
      <c r="L21" s="33"/>
    </row>
    <row r="22" spans="2:12" s="1" customFormat="1" ht="6.95" customHeight="1">
      <c r="B22" s="33"/>
      <c r="L22" s="33"/>
    </row>
    <row r="23" spans="2:12" s="1" customFormat="1" ht="12" customHeight="1">
      <c r="B23" s="33"/>
      <c r="D23" s="28" t="s">
        <v>36</v>
      </c>
      <c r="I23" s="28" t="s">
        <v>26</v>
      </c>
      <c r="J23" s="26" t="s">
        <v>32</v>
      </c>
      <c r="L23" s="33"/>
    </row>
    <row r="24" spans="2:12" s="1" customFormat="1" ht="18" customHeight="1">
      <c r="B24" s="33"/>
      <c r="E24" s="26" t="s">
        <v>33</v>
      </c>
      <c r="I24" s="28" t="s">
        <v>28</v>
      </c>
      <c r="J24" s="26" t="s">
        <v>34</v>
      </c>
      <c r="L24" s="33"/>
    </row>
    <row r="25" spans="2:12" s="1" customFormat="1" ht="6.95" customHeight="1">
      <c r="B25" s="33"/>
      <c r="L25" s="33"/>
    </row>
    <row r="26" spans="2:12" s="1" customFormat="1" ht="12" customHeight="1">
      <c r="B26" s="33"/>
      <c r="D26" s="28" t="s">
        <v>37</v>
      </c>
      <c r="L26" s="33"/>
    </row>
    <row r="27" spans="2:12" s="7" customFormat="1" ht="16.5" customHeight="1">
      <c r="B27" s="92"/>
      <c r="E27" s="298" t="s">
        <v>19</v>
      </c>
      <c r="F27" s="298"/>
      <c r="G27" s="298"/>
      <c r="H27" s="298"/>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39</v>
      </c>
      <c r="J30" s="64">
        <f>ROUND(J84, 2)</f>
        <v>0</v>
      </c>
      <c r="L30" s="33"/>
    </row>
    <row r="31" spans="2:12" s="1" customFormat="1" ht="6.95" customHeight="1">
      <c r="B31" s="33"/>
      <c r="D31" s="51"/>
      <c r="E31" s="51"/>
      <c r="F31" s="51"/>
      <c r="G31" s="51"/>
      <c r="H31" s="51"/>
      <c r="I31" s="51"/>
      <c r="J31" s="51"/>
      <c r="K31" s="51"/>
      <c r="L31" s="33"/>
    </row>
    <row r="32" spans="2:12" s="1" customFormat="1" ht="14.45" customHeight="1">
      <c r="B32" s="33"/>
      <c r="F32" s="36" t="s">
        <v>41</v>
      </c>
      <c r="I32" s="36" t="s">
        <v>40</v>
      </c>
      <c r="J32" s="36" t="s">
        <v>42</v>
      </c>
      <c r="L32" s="33"/>
    </row>
    <row r="33" spans="2:12" s="1" customFormat="1" ht="14.45" customHeight="1">
      <c r="B33" s="33"/>
      <c r="D33" s="53" t="s">
        <v>43</v>
      </c>
      <c r="E33" s="28" t="s">
        <v>44</v>
      </c>
      <c r="F33" s="84">
        <f>ROUND((SUM(BE84:BE198)),  2)</f>
        <v>0</v>
      </c>
      <c r="I33" s="94">
        <v>0.21</v>
      </c>
      <c r="J33" s="84">
        <f>ROUND(((SUM(BE84:BE198))*I33),  2)</f>
        <v>0</v>
      </c>
      <c r="L33" s="33"/>
    </row>
    <row r="34" spans="2:12" s="1" customFormat="1" ht="14.45" customHeight="1">
      <c r="B34" s="33"/>
      <c r="E34" s="28" t="s">
        <v>45</v>
      </c>
      <c r="F34" s="84">
        <f>ROUND((SUM(BF84:BF198)),  2)</f>
        <v>0</v>
      </c>
      <c r="I34" s="94">
        <v>0.12</v>
      </c>
      <c r="J34" s="84">
        <f>ROUND(((SUM(BF84:BF198))*I34),  2)</f>
        <v>0</v>
      </c>
      <c r="L34" s="33"/>
    </row>
    <row r="35" spans="2:12" s="1" customFormat="1" ht="14.45" hidden="1" customHeight="1">
      <c r="B35" s="33"/>
      <c r="E35" s="28" t="s">
        <v>46</v>
      </c>
      <c r="F35" s="84">
        <f>ROUND((SUM(BG84:BG198)),  2)</f>
        <v>0</v>
      </c>
      <c r="I35" s="94">
        <v>0.21</v>
      </c>
      <c r="J35" s="84">
        <f>0</f>
        <v>0</v>
      </c>
      <c r="L35" s="33"/>
    </row>
    <row r="36" spans="2:12" s="1" customFormat="1" ht="14.45" hidden="1" customHeight="1">
      <c r="B36" s="33"/>
      <c r="E36" s="28" t="s">
        <v>47</v>
      </c>
      <c r="F36" s="84">
        <f>ROUND((SUM(BH84:BH198)),  2)</f>
        <v>0</v>
      </c>
      <c r="I36" s="94">
        <v>0.12</v>
      </c>
      <c r="J36" s="84">
        <f>0</f>
        <v>0</v>
      </c>
      <c r="L36" s="33"/>
    </row>
    <row r="37" spans="2:12" s="1" customFormat="1" ht="14.45" hidden="1" customHeight="1">
      <c r="B37" s="33"/>
      <c r="E37" s="28" t="s">
        <v>48</v>
      </c>
      <c r="F37" s="84">
        <f>ROUND((SUM(BI84:BI198)),  2)</f>
        <v>0</v>
      </c>
      <c r="I37" s="94">
        <v>0</v>
      </c>
      <c r="J37" s="84">
        <f>0</f>
        <v>0</v>
      </c>
      <c r="L37" s="33"/>
    </row>
    <row r="38" spans="2:12" s="1" customFormat="1" ht="6.95" customHeight="1">
      <c r="B38" s="33"/>
      <c r="L38" s="33"/>
    </row>
    <row r="39" spans="2:12" s="1" customFormat="1" ht="25.35" customHeight="1">
      <c r="B39" s="33"/>
      <c r="C39" s="95"/>
      <c r="D39" s="96" t="s">
        <v>49</v>
      </c>
      <c r="E39" s="55"/>
      <c r="F39" s="55"/>
      <c r="G39" s="97" t="s">
        <v>50</v>
      </c>
      <c r="H39" s="98" t="s">
        <v>51</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136</v>
      </c>
      <c r="L45" s="33"/>
    </row>
    <row r="46" spans="2:12" s="1" customFormat="1" ht="6.95" customHeight="1">
      <c r="B46" s="33"/>
      <c r="L46" s="33"/>
    </row>
    <row r="47" spans="2:12" s="1" customFormat="1" ht="12" customHeight="1">
      <c r="B47" s="33"/>
      <c r="C47" s="28" t="s">
        <v>16</v>
      </c>
      <c r="L47" s="33"/>
    </row>
    <row r="48" spans="2:12" s="1" customFormat="1" ht="16.5" customHeight="1">
      <c r="B48" s="33"/>
      <c r="E48" s="323" t="str">
        <f>E7</f>
        <v>Stavební úpravy obj. pro pečovatelskou službu</v>
      </c>
      <c r="F48" s="324"/>
      <c r="G48" s="324"/>
      <c r="H48" s="324"/>
      <c r="L48" s="33"/>
    </row>
    <row r="49" spans="2:47" s="1" customFormat="1" ht="12" customHeight="1">
      <c r="B49" s="33"/>
      <c r="C49" s="28" t="s">
        <v>134</v>
      </c>
      <c r="L49" s="33"/>
    </row>
    <row r="50" spans="2:47" s="1" customFormat="1" ht="16.5" customHeight="1">
      <c r="B50" s="33"/>
      <c r="E50" s="287" t="str">
        <f>E9</f>
        <v>20-009-200.4 - Zařízení pro vytápění staveb</v>
      </c>
      <c r="F50" s="325"/>
      <c r="G50" s="325"/>
      <c r="H50" s="325"/>
      <c r="L50" s="33"/>
    </row>
    <row r="51" spans="2:47" s="1" customFormat="1" ht="6.95" customHeight="1">
      <c r="B51" s="33"/>
      <c r="L51" s="33"/>
    </row>
    <row r="52" spans="2:47" s="1" customFormat="1" ht="12" customHeight="1">
      <c r="B52" s="33"/>
      <c r="C52" s="28" t="s">
        <v>21</v>
      </c>
      <c r="F52" s="26" t="str">
        <f>F12</f>
        <v>Neštěmická 795/37, Krásné Březno</v>
      </c>
      <c r="I52" s="28" t="s">
        <v>23</v>
      </c>
      <c r="J52" s="50" t="str">
        <f>IF(J12="","",J12)</f>
        <v>29. 11. 2024</v>
      </c>
      <c r="L52" s="33"/>
    </row>
    <row r="53" spans="2:47" s="1" customFormat="1" ht="6.95" customHeight="1">
      <c r="B53" s="33"/>
      <c r="L53" s="33"/>
    </row>
    <row r="54" spans="2:47" s="1" customFormat="1" ht="25.7" customHeight="1">
      <c r="B54" s="33"/>
      <c r="C54" s="28" t="s">
        <v>25</v>
      </c>
      <c r="F54" s="26" t="str">
        <f>E15</f>
        <v>Statutární město Ústí nad Labem</v>
      </c>
      <c r="I54" s="28" t="s">
        <v>31</v>
      </c>
      <c r="J54" s="31" t="str">
        <f>E21</f>
        <v>G DESIGN, spol. s.r.o.</v>
      </c>
      <c r="L54" s="33"/>
    </row>
    <row r="55" spans="2:47" s="1" customFormat="1" ht="25.7" customHeight="1">
      <c r="B55" s="33"/>
      <c r="C55" s="28" t="s">
        <v>29</v>
      </c>
      <c r="F55" s="26" t="str">
        <f>IF(E18="","",E18)</f>
        <v>Vyplň údaj</v>
      </c>
      <c r="I55" s="28" t="s">
        <v>36</v>
      </c>
      <c r="J55" s="31" t="str">
        <f>E24</f>
        <v>G DESIGN, spol. s.r.o.</v>
      </c>
      <c r="L55" s="33"/>
    </row>
    <row r="56" spans="2:47" s="1" customFormat="1" ht="10.35" customHeight="1">
      <c r="B56" s="33"/>
      <c r="L56" s="33"/>
    </row>
    <row r="57" spans="2:47" s="1" customFormat="1" ht="29.25" customHeight="1">
      <c r="B57" s="33"/>
      <c r="C57" s="101" t="s">
        <v>137</v>
      </c>
      <c r="D57" s="95"/>
      <c r="E57" s="95"/>
      <c r="F57" s="95"/>
      <c r="G57" s="95"/>
      <c r="H57" s="95"/>
      <c r="I57" s="95"/>
      <c r="J57" s="102" t="s">
        <v>138</v>
      </c>
      <c r="K57" s="95"/>
      <c r="L57" s="33"/>
    </row>
    <row r="58" spans="2:47" s="1" customFormat="1" ht="10.35" customHeight="1">
      <c r="B58" s="33"/>
      <c r="L58" s="33"/>
    </row>
    <row r="59" spans="2:47" s="1" customFormat="1" ht="22.9" customHeight="1">
      <c r="B59" s="33"/>
      <c r="C59" s="103" t="s">
        <v>71</v>
      </c>
      <c r="J59" s="64">
        <f>J84</f>
        <v>0</v>
      </c>
      <c r="L59" s="33"/>
      <c r="AU59" s="18" t="s">
        <v>139</v>
      </c>
    </row>
    <row r="60" spans="2:47" s="8" customFormat="1" ht="24.95" customHeight="1">
      <c r="B60" s="104"/>
      <c r="D60" s="105" t="s">
        <v>2861</v>
      </c>
      <c r="E60" s="106"/>
      <c r="F60" s="106"/>
      <c r="G60" s="106"/>
      <c r="H60" s="106"/>
      <c r="I60" s="106"/>
      <c r="J60" s="107">
        <f>J85</f>
        <v>0</v>
      </c>
      <c r="L60" s="104"/>
    </row>
    <row r="61" spans="2:47" s="8" customFormat="1" ht="24.95" customHeight="1">
      <c r="B61" s="104"/>
      <c r="D61" s="105" t="s">
        <v>2862</v>
      </c>
      <c r="E61" s="106"/>
      <c r="F61" s="106"/>
      <c r="G61" s="106"/>
      <c r="H61" s="106"/>
      <c r="I61" s="106"/>
      <c r="J61" s="107">
        <f>J94</f>
        <v>0</v>
      </c>
      <c r="L61" s="104"/>
    </row>
    <row r="62" spans="2:47" s="8" customFormat="1" ht="24.95" customHeight="1">
      <c r="B62" s="104"/>
      <c r="D62" s="105" t="s">
        <v>2863</v>
      </c>
      <c r="E62" s="106"/>
      <c r="F62" s="106"/>
      <c r="G62" s="106"/>
      <c r="H62" s="106"/>
      <c r="I62" s="106"/>
      <c r="J62" s="107">
        <f>J107</f>
        <v>0</v>
      </c>
      <c r="L62" s="104"/>
    </row>
    <row r="63" spans="2:47" s="8" customFormat="1" ht="24.95" customHeight="1">
      <c r="B63" s="104"/>
      <c r="D63" s="105" t="s">
        <v>2864</v>
      </c>
      <c r="E63" s="106"/>
      <c r="F63" s="106"/>
      <c r="G63" s="106"/>
      <c r="H63" s="106"/>
      <c r="I63" s="106"/>
      <c r="J63" s="107">
        <f>J112</f>
        <v>0</v>
      </c>
      <c r="L63" s="104"/>
    </row>
    <row r="64" spans="2:47" s="8" customFormat="1" ht="24.95" customHeight="1">
      <c r="B64" s="104"/>
      <c r="D64" s="105" t="s">
        <v>2865</v>
      </c>
      <c r="E64" s="106"/>
      <c r="F64" s="106"/>
      <c r="G64" s="106"/>
      <c r="H64" s="106"/>
      <c r="I64" s="106"/>
      <c r="J64" s="107">
        <f>J148</f>
        <v>0</v>
      </c>
      <c r="L64" s="104"/>
    </row>
    <row r="65" spans="2:12" s="1" customFormat="1" ht="21.75" customHeight="1">
      <c r="B65" s="33"/>
      <c r="L65" s="33"/>
    </row>
    <row r="66" spans="2:12" s="1" customFormat="1" ht="6.95" customHeight="1">
      <c r="B66" s="42"/>
      <c r="C66" s="43"/>
      <c r="D66" s="43"/>
      <c r="E66" s="43"/>
      <c r="F66" s="43"/>
      <c r="G66" s="43"/>
      <c r="H66" s="43"/>
      <c r="I66" s="43"/>
      <c r="J66" s="43"/>
      <c r="K66" s="43"/>
      <c r="L66" s="33"/>
    </row>
    <row r="70" spans="2:12" s="1" customFormat="1" ht="6.95" customHeight="1">
      <c r="B70" s="44"/>
      <c r="C70" s="45"/>
      <c r="D70" s="45"/>
      <c r="E70" s="45"/>
      <c r="F70" s="45"/>
      <c r="G70" s="45"/>
      <c r="H70" s="45"/>
      <c r="I70" s="45"/>
      <c r="J70" s="45"/>
      <c r="K70" s="45"/>
      <c r="L70" s="33"/>
    </row>
    <row r="71" spans="2:12" s="1" customFormat="1" ht="24.95" customHeight="1">
      <c r="B71" s="33"/>
      <c r="C71" s="22" t="s">
        <v>165</v>
      </c>
      <c r="L71" s="33"/>
    </row>
    <row r="72" spans="2:12" s="1" customFormat="1" ht="6.95" customHeight="1">
      <c r="B72" s="33"/>
      <c r="L72" s="33"/>
    </row>
    <row r="73" spans="2:12" s="1" customFormat="1" ht="12" customHeight="1">
      <c r="B73" s="33"/>
      <c r="C73" s="28" t="s">
        <v>16</v>
      </c>
      <c r="L73" s="33"/>
    </row>
    <row r="74" spans="2:12" s="1" customFormat="1" ht="16.5" customHeight="1">
      <c r="B74" s="33"/>
      <c r="E74" s="323" t="str">
        <f>E7</f>
        <v>Stavební úpravy obj. pro pečovatelskou službu</v>
      </c>
      <c r="F74" s="324"/>
      <c r="G74" s="324"/>
      <c r="H74" s="324"/>
      <c r="L74" s="33"/>
    </row>
    <row r="75" spans="2:12" s="1" customFormat="1" ht="12" customHeight="1">
      <c r="B75" s="33"/>
      <c r="C75" s="28" t="s">
        <v>134</v>
      </c>
      <c r="L75" s="33"/>
    </row>
    <row r="76" spans="2:12" s="1" customFormat="1" ht="16.5" customHeight="1">
      <c r="B76" s="33"/>
      <c r="E76" s="287" t="str">
        <f>E9</f>
        <v>20-009-200.4 - Zařízení pro vytápění staveb</v>
      </c>
      <c r="F76" s="325"/>
      <c r="G76" s="325"/>
      <c r="H76" s="325"/>
      <c r="L76" s="33"/>
    </row>
    <row r="77" spans="2:12" s="1" customFormat="1" ht="6.95" customHeight="1">
      <c r="B77" s="33"/>
      <c r="L77" s="33"/>
    </row>
    <row r="78" spans="2:12" s="1" customFormat="1" ht="12" customHeight="1">
      <c r="B78" s="33"/>
      <c r="C78" s="28" t="s">
        <v>21</v>
      </c>
      <c r="F78" s="26" t="str">
        <f>F12</f>
        <v>Neštěmická 795/37, Krásné Březno</v>
      </c>
      <c r="I78" s="28" t="s">
        <v>23</v>
      </c>
      <c r="J78" s="50" t="str">
        <f>IF(J12="","",J12)</f>
        <v>29. 11. 2024</v>
      </c>
      <c r="L78" s="33"/>
    </row>
    <row r="79" spans="2:12" s="1" customFormat="1" ht="6.95" customHeight="1">
      <c r="B79" s="33"/>
      <c r="L79" s="33"/>
    </row>
    <row r="80" spans="2:12" s="1" customFormat="1" ht="25.7" customHeight="1">
      <c r="B80" s="33"/>
      <c r="C80" s="28" t="s">
        <v>25</v>
      </c>
      <c r="F80" s="26" t="str">
        <f>E15</f>
        <v>Statutární město Ústí nad Labem</v>
      </c>
      <c r="I80" s="28" t="s">
        <v>31</v>
      </c>
      <c r="J80" s="31" t="str">
        <f>E21</f>
        <v>G DESIGN, spol. s.r.o.</v>
      </c>
      <c r="L80" s="33"/>
    </row>
    <row r="81" spans="2:65" s="1" customFormat="1" ht="25.7" customHeight="1">
      <c r="B81" s="33"/>
      <c r="C81" s="28" t="s">
        <v>29</v>
      </c>
      <c r="F81" s="26" t="str">
        <f>IF(E18="","",E18)</f>
        <v>Vyplň údaj</v>
      </c>
      <c r="I81" s="28" t="s">
        <v>36</v>
      </c>
      <c r="J81" s="31" t="str">
        <f>E24</f>
        <v>G DESIGN, spol. s.r.o.</v>
      </c>
      <c r="L81" s="33"/>
    </row>
    <row r="82" spans="2:65" s="1" customFormat="1" ht="10.35" customHeight="1">
      <c r="B82" s="33"/>
      <c r="L82" s="33"/>
    </row>
    <row r="83" spans="2:65" s="10" customFormat="1" ht="29.25" customHeight="1">
      <c r="B83" s="112"/>
      <c r="C83" s="113" t="s">
        <v>166</v>
      </c>
      <c r="D83" s="114" t="s">
        <v>58</v>
      </c>
      <c r="E83" s="114" t="s">
        <v>54</v>
      </c>
      <c r="F83" s="114" t="s">
        <v>55</v>
      </c>
      <c r="G83" s="114" t="s">
        <v>167</v>
      </c>
      <c r="H83" s="114" t="s">
        <v>168</v>
      </c>
      <c r="I83" s="114" t="s">
        <v>169</v>
      </c>
      <c r="J83" s="114" t="s">
        <v>138</v>
      </c>
      <c r="K83" s="115" t="s">
        <v>170</v>
      </c>
      <c r="L83" s="112"/>
      <c r="M83" s="57" t="s">
        <v>19</v>
      </c>
      <c r="N83" s="58" t="s">
        <v>43</v>
      </c>
      <c r="O83" s="58" t="s">
        <v>171</v>
      </c>
      <c r="P83" s="58" t="s">
        <v>172</v>
      </c>
      <c r="Q83" s="58" t="s">
        <v>173</v>
      </c>
      <c r="R83" s="58" t="s">
        <v>174</v>
      </c>
      <c r="S83" s="58" t="s">
        <v>175</v>
      </c>
      <c r="T83" s="59" t="s">
        <v>176</v>
      </c>
    </row>
    <row r="84" spans="2:65" s="1" customFormat="1" ht="22.9" customHeight="1">
      <c r="B84" s="33"/>
      <c r="C84" s="62" t="s">
        <v>177</v>
      </c>
      <c r="J84" s="116">
        <f>BK84</f>
        <v>0</v>
      </c>
      <c r="L84" s="33"/>
      <c r="M84" s="60"/>
      <c r="N84" s="51"/>
      <c r="O84" s="51"/>
      <c r="P84" s="117">
        <f>P85+P94+P107+P112+P148</f>
        <v>0</v>
      </c>
      <c r="Q84" s="51"/>
      <c r="R84" s="117">
        <f>R85+R94+R107+R112+R148</f>
        <v>0</v>
      </c>
      <c r="S84" s="51"/>
      <c r="T84" s="118">
        <f>T85+T94+T107+T112+T148</f>
        <v>0</v>
      </c>
      <c r="AT84" s="18" t="s">
        <v>72</v>
      </c>
      <c r="AU84" s="18" t="s">
        <v>139</v>
      </c>
      <c r="BK84" s="119">
        <f>BK85+BK94+BK107+BK112+BK148</f>
        <v>0</v>
      </c>
    </row>
    <row r="85" spans="2:65" s="11" customFormat="1" ht="25.9" customHeight="1">
      <c r="B85" s="120"/>
      <c r="D85" s="121" t="s">
        <v>72</v>
      </c>
      <c r="E85" s="122" t="s">
        <v>2866</v>
      </c>
      <c r="F85" s="122" t="s">
        <v>2867</v>
      </c>
      <c r="I85" s="123"/>
      <c r="J85" s="124">
        <f>BK85</f>
        <v>0</v>
      </c>
      <c r="L85" s="120"/>
      <c r="M85" s="125"/>
      <c r="P85" s="126">
        <f>SUM(P86:P93)</f>
        <v>0</v>
      </c>
      <c r="R85" s="126">
        <f>SUM(R86:R93)</f>
        <v>0</v>
      </c>
      <c r="T85" s="127">
        <f>SUM(T86:T93)</f>
        <v>0</v>
      </c>
      <c r="AR85" s="121" t="s">
        <v>81</v>
      </c>
      <c r="AT85" s="128" t="s">
        <v>72</v>
      </c>
      <c r="AU85" s="128" t="s">
        <v>73</v>
      </c>
      <c r="AY85" s="121" t="s">
        <v>180</v>
      </c>
      <c r="BK85" s="129">
        <f>SUM(BK86:BK93)</f>
        <v>0</v>
      </c>
    </row>
    <row r="86" spans="2:65" s="1" customFormat="1" ht="16.5" customHeight="1">
      <c r="B86" s="33"/>
      <c r="C86" s="132" t="s">
        <v>81</v>
      </c>
      <c r="D86" s="132" t="s">
        <v>182</v>
      </c>
      <c r="E86" s="133" t="s">
        <v>2868</v>
      </c>
      <c r="F86" s="134" t="s">
        <v>2869</v>
      </c>
      <c r="G86" s="135" t="s">
        <v>911</v>
      </c>
      <c r="H86" s="136">
        <v>940</v>
      </c>
      <c r="I86" s="137"/>
      <c r="J86" s="138">
        <f>ROUND(I86*H86,2)</f>
        <v>0</v>
      </c>
      <c r="K86" s="134" t="s">
        <v>19</v>
      </c>
      <c r="L86" s="33"/>
      <c r="M86" s="139" t="s">
        <v>19</v>
      </c>
      <c r="N86" s="140" t="s">
        <v>44</v>
      </c>
      <c r="P86" s="141">
        <f>O86*H86</f>
        <v>0</v>
      </c>
      <c r="Q86" s="141">
        <v>0</v>
      </c>
      <c r="R86" s="141">
        <f>Q86*H86</f>
        <v>0</v>
      </c>
      <c r="S86" s="141">
        <v>0</v>
      </c>
      <c r="T86" s="142">
        <f>S86*H86</f>
        <v>0</v>
      </c>
      <c r="AR86" s="143" t="s">
        <v>187</v>
      </c>
      <c r="AT86" s="143" t="s">
        <v>182</v>
      </c>
      <c r="AU86" s="143" t="s">
        <v>81</v>
      </c>
      <c r="AY86" s="18" t="s">
        <v>180</v>
      </c>
      <c r="BE86" s="144">
        <f>IF(N86="základní",J86,0)</f>
        <v>0</v>
      </c>
      <c r="BF86" s="144">
        <f>IF(N86="snížená",J86,0)</f>
        <v>0</v>
      </c>
      <c r="BG86" s="144">
        <f>IF(N86="zákl. přenesená",J86,0)</f>
        <v>0</v>
      </c>
      <c r="BH86" s="144">
        <f>IF(N86="sníž. přenesená",J86,0)</f>
        <v>0</v>
      </c>
      <c r="BI86" s="144">
        <f>IF(N86="nulová",J86,0)</f>
        <v>0</v>
      </c>
      <c r="BJ86" s="18" t="s">
        <v>81</v>
      </c>
      <c r="BK86" s="144">
        <f>ROUND(I86*H86,2)</f>
        <v>0</v>
      </c>
      <c r="BL86" s="18" t="s">
        <v>187</v>
      </c>
      <c r="BM86" s="143" t="s">
        <v>2870</v>
      </c>
    </row>
    <row r="87" spans="2:65" s="1" customFormat="1" ht="11.25">
      <c r="B87" s="33"/>
      <c r="D87" s="145" t="s">
        <v>189</v>
      </c>
      <c r="F87" s="146" t="s">
        <v>2869</v>
      </c>
      <c r="I87" s="147"/>
      <c r="L87" s="33"/>
      <c r="M87" s="148"/>
      <c r="T87" s="54"/>
      <c r="AT87" s="18" t="s">
        <v>189</v>
      </c>
      <c r="AU87" s="18" t="s">
        <v>81</v>
      </c>
    </row>
    <row r="88" spans="2:65" s="1" customFormat="1" ht="16.5" customHeight="1">
      <c r="B88" s="33"/>
      <c r="C88" s="132" t="s">
        <v>83</v>
      </c>
      <c r="D88" s="132" t="s">
        <v>182</v>
      </c>
      <c r="E88" s="133" t="s">
        <v>2871</v>
      </c>
      <c r="F88" s="134" t="s">
        <v>2872</v>
      </c>
      <c r="G88" s="135" t="s">
        <v>911</v>
      </c>
      <c r="H88" s="136">
        <v>230</v>
      </c>
      <c r="I88" s="137"/>
      <c r="J88" s="138">
        <f>ROUND(I88*H88,2)</f>
        <v>0</v>
      </c>
      <c r="K88" s="134" t="s">
        <v>19</v>
      </c>
      <c r="L88" s="33"/>
      <c r="M88" s="139" t="s">
        <v>19</v>
      </c>
      <c r="N88" s="140" t="s">
        <v>44</v>
      </c>
      <c r="P88" s="141">
        <f>O88*H88</f>
        <v>0</v>
      </c>
      <c r="Q88" s="141">
        <v>0</v>
      </c>
      <c r="R88" s="141">
        <f>Q88*H88</f>
        <v>0</v>
      </c>
      <c r="S88" s="141">
        <v>0</v>
      </c>
      <c r="T88" s="142">
        <f>S88*H88</f>
        <v>0</v>
      </c>
      <c r="AR88" s="143" t="s">
        <v>187</v>
      </c>
      <c r="AT88" s="143" t="s">
        <v>182</v>
      </c>
      <c r="AU88" s="143" t="s">
        <v>81</v>
      </c>
      <c r="AY88" s="18" t="s">
        <v>180</v>
      </c>
      <c r="BE88" s="144">
        <f>IF(N88="základní",J88,0)</f>
        <v>0</v>
      </c>
      <c r="BF88" s="144">
        <f>IF(N88="snížená",J88,0)</f>
        <v>0</v>
      </c>
      <c r="BG88" s="144">
        <f>IF(N88="zákl. přenesená",J88,0)</f>
        <v>0</v>
      </c>
      <c r="BH88" s="144">
        <f>IF(N88="sníž. přenesená",J88,0)</f>
        <v>0</v>
      </c>
      <c r="BI88" s="144">
        <f>IF(N88="nulová",J88,0)</f>
        <v>0</v>
      </c>
      <c r="BJ88" s="18" t="s">
        <v>81</v>
      </c>
      <c r="BK88" s="144">
        <f>ROUND(I88*H88,2)</f>
        <v>0</v>
      </c>
      <c r="BL88" s="18" t="s">
        <v>187</v>
      </c>
      <c r="BM88" s="143" t="s">
        <v>2873</v>
      </c>
    </row>
    <row r="89" spans="2:65" s="1" customFormat="1" ht="11.25">
      <c r="B89" s="33"/>
      <c r="D89" s="145" t="s">
        <v>189</v>
      </c>
      <c r="F89" s="146" t="s">
        <v>2872</v>
      </c>
      <c r="I89" s="147"/>
      <c r="L89" s="33"/>
      <c r="M89" s="148"/>
      <c r="T89" s="54"/>
      <c r="AT89" s="18" t="s">
        <v>189</v>
      </c>
      <c r="AU89" s="18" t="s">
        <v>81</v>
      </c>
    </row>
    <row r="90" spans="2:65" s="1" customFormat="1" ht="16.5" customHeight="1">
      <c r="B90" s="33"/>
      <c r="C90" s="132" t="s">
        <v>203</v>
      </c>
      <c r="D90" s="132" t="s">
        <v>182</v>
      </c>
      <c r="E90" s="133" t="s">
        <v>2874</v>
      </c>
      <c r="F90" s="134" t="s">
        <v>2875</v>
      </c>
      <c r="G90" s="135" t="s">
        <v>2876</v>
      </c>
      <c r="H90" s="136">
        <v>1</v>
      </c>
      <c r="I90" s="137"/>
      <c r="J90" s="138">
        <f>ROUND(I90*H90,2)</f>
        <v>0</v>
      </c>
      <c r="K90" s="134" t="s">
        <v>19</v>
      </c>
      <c r="L90" s="33"/>
      <c r="M90" s="139" t="s">
        <v>19</v>
      </c>
      <c r="N90" s="140" t="s">
        <v>44</v>
      </c>
      <c r="P90" s="141">
        <f>O90*H90</f>
        <v>0</v>
      </c>
      <c r="Q90" s="141">
        <v>0</v>
      </c>
      <c r="R90" s="141">
        <f>Q90*H90</f>
        <v>0</v>
      </c>
      <c r="S90" s="141">
        <v>0</v>
      </c>
      <c r="T90" s="142">
        <f>S90*H90</f>
        <v>0</v>
      </c>
      <c r="AR90" s="143" t="s">
        <v>187</v>
      </c>
      <c r="AT90" s="143" t="s">
        <v>182</v>
      </c>
      <c r="AU90" s="143" t="s">
        <v>81</v>
      </c>
      <c r="AY90" s="18" t="s">
        <v>180</v>
      </c>
      <c r="BE90" s="144">
        <f>IF(N90="základní",J90,0)</f>
        <v>0</v>
      </c>
      <c r="BF90" s="144">
        <f>IF(N90="snížená",J90,0)</f>
        <v>0</v>
      </c>
      <c r="BG90" s="144">
        <f>IF(N90="zákl. přenesená",J90,0)</f>
        <v>0</v>
      </c>
      <c r="BH90" s="144">
        <f>IF(N90="sníž. přenesená",J90,0)</f>
        <v>0</v>
      </c>
      <c r="BI90" s="144">
        <f>IF(N90="nulová",J90,0)</f>
        <v>0</v>
      </c>
      <c r="BJ90" s="18" t="s">
        <v>81</v>
      </c>
      <c r="BK90" s="144">
        <f>ROUND(I90*H90,2)</f>
        <v>0</v>
      </c>
      <c r="BL90" s="18" t="s">
        <v>187</v>
      </c>
      <c r="BM90" s="143" t="s">
        <v>2877</v>
      </c>
    </row>
    <row r="91" spans="2:65" s="1" customFormat="1" ht="11.25">
      <c r="B91" s="33"/>
      <c r="D91" s="145" t="s">
        <v>189</v>
      </c>
      <c r="F91" s="146" t="s">
        <v>2875</v>
      </c>
      <c r="I91" s="147"/>
      <c r="L91" s="33"/>
      <c r="M91" s="148"/>
      <c r="T91" s="54"/>
      <c r="AT91" s="18" t="s">
        <v>189</v>
      </c>
      <c r="AU91" s="18" t="s">
        <v>81</v>
      </c>
    </row>
    <row r="92" spans="2:65" s="1" customFormat="1" ht="44.25" customHeight="1">
      <c r="B92" s="33"/>
      <c r="C92" s="132" t="s">
        <v>187</v>
      </c>
      <c r="D92" s="132" t="s">
        <v>182</v>
      </c>
      <c r="E92" s="133" t="s">
        <v>2878</v>
      </c>
      <c r="F92" s="134" t="s">
        <v>2879</v>
      </c>
      <c r="G92" s="135" t="s">
        <v>1476</v>
      </c>
      <c r="H92" s="136">
        <v>280</v>
      </c>
      <c r="I92" s="137"/>
      <c r="J92" s="138">
        <f>ROUND(I92*H92,2)</f>
        <v>0</v>
      </c>
      <c r="K92" s="134" t="s">
        <v>19</v>
      </c>
      <c r="L92" s="33"/>
      <c r="M92" s="139" t="s">
        <v>19</v>
      </c>
      <c r="N92" s="140" t="s">
        <v>44</v>
      </c>
      <c r="P92" s="141">
        <f>O92*H92</f>
        <v>0</v>
      </c>
      <c r="Q92" s="141">
        <v>0</v>
      </c>
      <c r="R92" s="141">
        <f>Q92*H92</f>
        <v>0</v>
      </c>
      <c r="S92" s="141">
        <v>0</v>
      </c>
      <c r="T92" s="142">
        <f>S92*H92</f>
        <v>0</v>
      </c>
      <c r="AR92" s="143" t="s">
        <v>187</v>
      </c>
      <c r="AT92" s="143" t="s">
        <v>182</v>
      </c>
      <c r="AU92" s="143" t="s">
        <v>81</v>
      </c>
      <c r="AY92" s="18" t="s">
        <v>180</v>
      </c>
      <c r="BE92" s="144">
        <f>IF(N92="základní",J92,0)</f>
        <v>0</v>
      </c>
      <c r="BF92" s="144">
        <f>IF(N92="snížená",J92,0)</f>
        <v>0</v>
      </c>
      <c r="BG92" s="144">
        <f>IF(N92="zákl. přenesená",J92,0)</f>
        <v>0</v>
      </c>
      <c r="BH92" s="144">
        <f>IF(N92="sníž. přenesená",J92,0)</f>
        <v>0</v>
      </c>
      <c r="BI92" s="144">
        <f>IF(N92="nulová",J92,0)</f>
        <v>0</v>
      </c>
      <c r="BJ92" s="18" t="s">
        <v>81</v>
      </c>
      <c r="BK92" s="144">
        <f>ROUND(I92*H92,2)</f>
        <v>0</v>
      </c>
      <c r="BL92" s="18" t="s">
        <v>187</v>
      </c>
      <c r="BM92" s="143" t="s">
        <v>2880</v>
      </c>
    </row>
    <row r="93" spans="2:65" s="1" customFormat="1" ht="29.25">
      <c r="B93" s="33"/>
      <c r="D93" s="145" t="s">
        <v>189</v>
      </c>
      <c r="F93" s="146" t="s">
        <v>2879</v>
      </c>
      <c r="I93" s="147"/>
      <c r="L93" s="33"/>
      <c r="M93" s="148"/>
      <c r="T93" s="54"/>
      <c r="AT93" s="18" t="s">
        <v>189</v>
      </c>
      <c r="AU93" s="18" t="s">
        <v>81</v>
      </c>
    </row>
    <row r="94" spans="2:65" s="11" customFormat="1" ht="25.9" customHeight="1">
      <c r="B94" s="120"/>
      <c r="D94" s="121" t="s">
        <v>72</v>
      </c>
      <c r="E94" s="122" t="s">
        <v>2881</v>
      </c>
      <c r="F94" s="122" t="s">
        <v>2882</v>
      </c>
      <c r="I94" s="123"/>
      <c r="J94" s="124">
        <f>BK94</f>
        <v>0</v>
      </c>
      <c r="L94" s="120"/>
      <c r="M94" s="125"/>
      <c r="P94" s="126">
        <f>SUM(P95:P106)</f>
        <v>0</v>
      </c>
      <c r="R94" s="126">
        <f>SUM(R95:R106)</f>
        <v>0</v>
      </c>
      <c r="T94" s="127">
        <f>SUM(T95:T106)</f>
        <v>0</v>
      </c>
      <c r="AR94" s="121" t="s">
        <v>81</v>
      </c>
      <c r="AT94" s="128" t="s">
        <v>72</v>
      </c>
      <c r="AU94" s="128" t="s">
        <v>73</v>
      </c>
      <c r="AY94" s="121" t="s">
        <v>180</v>
      </c>
      <c r="BK94" s="129">
        <f>SUM(BK95:BK106)</f>
        <v>0</v>
      </c>
    </row>
    <row r="95" spans="2:65" s="1" customFormat="1" ht="16.5" customHeight="1">
      <c r="B95" s="33"/>
      <c r="C95" s="132" t="s">
        <v>216</v>
      </c>
      <c r="D95" s="132" t="s">
        <v>182</v>
      </c>
      <c r="E95" s="133" t="s">
        <v>2883</v>
      </c>
      <c r="F95" s="134" t="s">
        <v>2884</v>
      </c>
      <c r="G95" s="135" t="s">
        <v>911</v>
      </c>
      <c r="H95" s="136">
        <v>80</v>
      </c>
      <c r="I95" s="137"/>
      <c r="J95" s="138">
        <f>ROUND(I95*H95,2)</f>
        <v>0</v>
      </c>
      <c r="K95" s="134" t="s">
        <v>19</v>
      </c>
      <c r="L95" s="33"/>
      <c r="M95" s="139" t="s">
        <v>19</v>
      </c>
      <c r="N95" s="140" t="s">
        <v>44</v>
      </c>
      <c r="P95" s="141">
        <f>O95*H95</f>
        <v>0</v>
      </c>
      <c r="Q95" s="141">
        <v>0</v>
      </c>
      <c r="R95" s="141">
        <f>Q95*H95</f>
        <v>0</v>
      </c>
      <c r="S95" s="141">
        <v>0</v>
      </c>
      <c r="T95" s="142">
        <f>S95*H95</f>
        <v>0</v>
      </c>
      <c r="AR95" s="143" t="s">
        <v>187</v>
      </c>
      <c r="AT95" s="143" t="s">
        <v>182</v>
      </c>
      <c r="AU95" s="143" t="s">
        <v>81</v>
      </c>
      <c r="AY95" s="18" t="s">
        <v>180</v>
      </c>
      <c r="BE95" s="144">
        <f>IF(N95="základní",J95,0)</f>
        <v>0</v>
      </c>
      <c r="BF95" s="144">
        <f>IF(N95="snížená",J95,0)</f>
        <v>0</v>
      </c>
      <c r="BG95" s="144">
        <f>IF(N95="zákl. přenesená",J95,0)</f>
        <v>0</v>
      </c>
      <c r="BH95" s="144">
        <f>IF(N95="sníž. přenesená",J95,0)</f>
        <v>0</v>
      </c>
      <c r="BI95" s="144">
        <f>IF(N95="nulová",J95,0)</f>
        <v>0</v>
      </c>
      <c r="BJ95" s="18" t="s">
        <v>81</v>
      </c>
      <c r="BK95" s="144">
        <f>ROUND(I95*H95,2)</f>
        <v>0</v>
      </c>
      <c r="BL95" s="18" t="s">
        <v>187</v>
      </c>
      <c r="BM95" s="143" t="s">
        <v>2885</v>
      </c>
    </row>
    <row r="96" spans="2:65" s="1" customFormat="1" ht="11.25">
      <c r="B96" s="33"/>
      <c r="D96" s="145" t="s">
        <v>189</v>
      </c>
      <c r="F96" s="146" t="s">
        <v>2884</v>
      </c>
      <c r="I96" s="147"/>
      <c r="L96" s="33"/>
      <c r="M96" s="148"/>
      <c r="T96" s="54"/>
      <c r="AT96" s="18" t="s">
        <v>189</v>
      </c>
      <c r="AU96" s="18" t="s">
        <v>81</v>
      </c>
    </row>
    <row r="97" spans="2:65" s="1" customFormat="1" ht="16.5" customHeight="1">
      <c r="B97" s="33"/>
      <c r="C97" s="132" t="s">
        <v>222</v>
      </c>
      <c r="D97" s="132" t="s">
        <v>182</v>
      </c>
      <c r="E97" s="133" t="s">
        <v>2886</v>
      </c>
      <c r="F97" s="134" t="s">
        <v>2887</v>
      </c>
      <c r="G97" s="135" t="s">
        <v>911</v>
      </c>
      <c r="H97" s="136">
        <v>30</v>
      </c>
      <c r="I97" s="137"/>
      <c r="J97" s="138">
        <f>ROUND(I97*H97,2)</f>
        <v>0</v>
      </c>
      <c r="K97" s="134" t="s">
        <v>19</v>
      </c>
      <c r="L97" s="33"/>
      <c r="M97" s="139" t="s">
        <v>19</v>
      </c>
      <c r="N97" s="140" t="s">
        <v>44</v>
      </c>
      <c r="P97" s="141">
        <f>O97*H97</f>
        <v>0</v>
      </c>
      <c r="Q97" s="141">
        <v>0</v>
      </c>
      <c r="R97" s="141">
        <f>Q97*H97</f>
        <v>0</v>
      </c>
      <c r="S97" s="141">
        <v>0</v>
      </c>
      <c r="T97" s="142">
        <f>S97*H97</f>
        <v>0</v>
      </c>
      <c r="AR97" s="143" t="s">
        <v>187</v>
      </c>
      <c r="AT97" s="143" t="s">
        <v>182</v>
      </c>
      <c r="AU97" s="143" t="s">
        <v>81</v>
      </c>
      <c r="AY97" s="18" t="s">
        <v>180</v>
      </c>
      <c r="BE97" s="144">
        <f>IF(N97="základní",J97,0)</f>
        <v>0</v>
      </c>
      <c r="BF97" s="144">
        <f>IF(N97="snížená",J97,0)</f>
        <v>0</v>
      </c>
      <c r="BG97" s="144">
        <f>IF(N97="zákl. přenesená",J97,0)</f>
        <v>0</v>
      </c>
      <c r="BH97" s="144">
        <f>IF(N97="sníž. přenesená",J97,0)</f>
        <v>0</v>
      </c>
      <c r="BI97" s="144">
        <f>IF(N97="nulová",J97,0)</f>
        <v>0</v>
      </c>
      <c r="BJ97" s="18" t="s">
        <v>81</v>
      </c>
      <c r="BK97" s="144">
        <f>ROUND(I97*H97,2)</f>
        <v>0</v>
      </c>
      <c r="BL97" s="18" t="s">
        <v>187</v>
      </c>
      <c r="BM97" s="143" t="s">
        <v>2888</v>
      </c>
    </row>
    <row r="98" spans="2:65" s="1" customFormat="1" ht="11.25">
      <c r="B98" s="33"/>
      <c r="D98" s="145" t="s">
        <v>189</v>
      </c>
      <c r="F98" s="146" t="s">
        <v>2887</v>
      </c>
      <c r="I98" s="147"/>
      <c r="L98" s="33"/>
      <c r="M98" s="148"/>
      <c r="T98" s="54"/>
      <c r="AT98" s="18" t="s">
        <v>189</v>
      </c>
      <c r="AU98" s="18" t="s">
        <v>81</v>
      </c>
    </row>
    <row r="99" spans="2:65" s="1" customFormat="1" ht="16.5" customHeight="1">
      <c r="B99" s="33"/>
      <c r="C99" s="132" t="s">
        <v>230</v>
      </c>
      <c r="D99" s="132" t="s">
        <v>182</v>
      </c>
      <c r="E99" s="133" t="s">
        <v>2889</v>
      </c>
      <c r="F99" s="134" t="s">
        <v>2890</v>
      </c>
      <c r="G99" s="135" t="s">
        <v>911</v>
      </c>
      <c r="H99" s="136">
        <v>8</v>
      </c>
      <c r="I99" s="137"/>
      <c r="J99" s="138">
        <f>ROUND(I99*H99,2)</f>
        <v>0</v>
      </c>
      <c r="K99" s="134" t="s">
        <v>19</v>
      </c>
      <c r="L99" s="33"/>
      <c r="M99" s="139" t="s">
        <v>19</v>
      </c>
      <c r="N99" s="140" t="s">
        <v>44</v>
      </c>
      <c r="P99" s="141">
        <f>O99*H99</f>
        <v>0</v>
      </c>
      <c r="Q99" s="141">
        <v>0</v>
      </c>
      <c r="R99" s="141">
        <f>Q99*H99</f>
        <v>0</v>
      </c>
      <c r="S99" s="141">
        <v>0</v>
      </c>
      <c r="T99" s="142">
        <f>S99*H99</f>
        <v>0</v>
      </c>
      <c r="AR99" s="143" t="s">
        <v>187</v>
      </c>
      <c r="AT99" s="143" t="s">
        <v>182</v>
      </c>
      <c r="AU99" s="143" t="s">
        <v>81</v>
      </c>
      <c r="AY99" s="18" t="s">
        <v>180</v>
      </c>
      <c r="BE99" s="144">
        <f>IF(N99="základní",J99,0)</f>
        <v>0</v>
      </c>
      <c r="BF99" s="144">
        <f>IF(N99="snížená",J99,0)</f>
        <v>0</v>
      </c>
      <c r="BG99" s="144">
        <f>IF(N99="zákl. přenesená",J99,0)</f>
        <v>0</v>
      </c>
      <c r="BH99" s="144">
        <f>IF(N99="sníž. přenesená",J99,0)</f>
        <v>0</v>
      </c>
      <c r="BI99" s="144">
        <f>IF(N99="nulová",J99,0)</f>
        <v>0</v>
      </c>
      <c r="BJ99" s="18" t="s">
        <v>81</v>
      </c>
      <c r="BK99" s="144">
        <f>ROUND(I99*H99,2)</f>
        <v>0</v>
      </c>
      <c r="BL99" s="18" t="s">
        <v>187</v>
      </c>
      <c r="BM99" s="143" t="s">
        <v>2891</v>
      </c>
    </row>
    <row r="100" spans="2:65" s="1" customFormat="1" ht="11.25">
      <c r="B100" s="33"/>
      <c r="D100" s="145" t="s">
        <v>189</v>
      </c>
      <c r="F100" s="146" t="s">
        <v>2890</v>
      </c>
      <c r="I100" s="147"/>
      <c r="L100" s="33"/>
      <c r="M100" s="148"/>
      <c r="T100" s="54"/>
      <c r="AT100" s="18" t="s">
        <v>189</v>
      </c>
      <c r="AU100" s="18" t="s">
        <v>81</v>
      </c>
    </row>
    <row r="101" spans="2:65" s="1" customFormat="1" ht="16.5" customHeight="1">
      <c r="B101" s="33"/>
      <c r="C101" s="132" t="s">
        <v>238</v>
      </c>
      <c r="D101" s="132" t="s">
        <v>182</v>
      </c>
      <c r="E101" s="133" t="s">
        <v>2892</v>
      </c>
      <c r="F101" s="134" t="s">
        <v>2893</v>
      </c>
      <c r="G101" s="135" t="s">
        <v>2876</v>
      </c>
      <c r="H101" s="136">
        <v>1</v>
      </c>
      <c r="I101" s="137"/>
      <c r="J101" s="138">
        <f>ROUND(I101*H101,2)</f>
        <v>0</v>
      </c>
      <c r="K101" s="134" t="s">
        <v>19</v>
      </c>
      <c r="L101" s="33"/>
      <c r="M101" s="139" t="s">
        <v>19</v>
      </c>
      <c r="N101" s="140" t="s">
        <v>44</v>
      </c>
      <c r="P101" s="141">
        <f>O101*H101</f>
        <v>0</v>
      </c>
      <c r="Q101" s="141">
        <v>0</v>
      </c>
      <c r="R101" s="141">
        <f>Q101*H101</f>
        <v>0</v>
      </c>
      <c r="S101" s="141">
        <v>0</v>
      </c>
      <c r="T101" s="142">
        <f>S101*H101</f>
        <v>0</v>
      </c>
      <c r="AR101" s="143" t="s">
        <v>187</v>
      </c>
      <c r="AT101" s="143" t="s">
        <v>182</v>
      </c>
      <c r="AU101" s="143" t="s">
        <v>81</v>
      </c>
      <c r="AY101" s="18" t="s">
        <v>180</v>
      </c>
      <c r="BE101" s="144">
        <f>IF(N101="základní",J101,0)</f>
        <v>0</v>
      </c>
      <c r="BF101" s="144">
        <f>IF(N101="snížená",J101,0)</f>
        <v>0</v>
      </c>
      <c r="BG101" s="144">
        <f>IF(N101="zákl. přenesená",J101,0)</f>
        <v>0</v>
      </c>
      <c r="BH101" s="144">
        <f>IF(N101="sníž. přenesená",J101,0)</f>
        <v>0</v>
      </c>
      <c r="BI101" s="144">
        <f>IF(N101="nulová",J101,0)</f>
        <v>0</v>
      </c>
      <c r="BJ101" s="18" t="s">
        <v>81</v>
      </c>
      <c r="BK101" s="144">
        <f>ROUND(I101*H101,2)</f>
        <v>0</v>
      </c>
      <c r="BL101" s="18" t="s">
        <v>187</v>
      </c>
      <c r="BM101" s="143" t="s">
        <v>2894</v>
      </c>
    </row>
    <row r="102" spans="2:65" s="1" customFormat="1" ht="11.25">
      <c r="B102" s="33"/>
      <c r="D102" s="145" t="s">
        <v>189</v>
      </c>
      <c r="F102" s="146" t="s">
        <v>2893</v>
      </c>
      <c r="I102" s="147"/>
      <c r="L102" s="33"/>
      <c r="M102" s="148"/>
      <c r="T102" s="54"/>
      <c r="AT102" s="18" t="s">
        <v>189</v>
      </c>
      <c r="AU102" s="18" t="s">
        <v>81</v>
      </c>
    </row>
    <row r="103" spans="2:65" s="1" customFormat="1" ht="16.5" customHeight="1">
      <c r="B103" s="33"/>
      <c r="C103" s="132" t="s">
        <v>245</v>
      </c>
      <c r="D103" s="132" t="s">
        <v>182</v>
      </c>
      <c r="E103" s="133" t="s">
        <v>2895</v>
      </c>
      <c r="F103" s="134" t="s">
        <v>2896</v>
      </c>
      <c r="G103" s="135" t="s">
        <v>2876</v>
      </c>
      <c r="H103" s="136">
        <v>1</v>
      </c>
      <c r="I103" s="137"/>
      <c r="J103" s="138">
        <f>ROUND(I103*H103,2)</f>
        <v>0</v>
      </c>
      <c r="K103" s="134" t="s">
        <v>19</v>
      </c>
      <c r="L103" s="33"/>
      <c r="M103" s="139" t="s">
        <v>19</v>
      </c>
      <c r="N103" s="140" t="s">
        <v>44</v>
      </c>
      <c r="P103" s="141">
        <f>O103*H103</f>
        <v>0</v>
      </c>
      <c r="Q103" s="141">
        <v>0</v>
      </c>
      <c r="R103" s="141">
        <f>Q103*H103</f>
        <v>0</v>
      </c>
      <c r="S103" s="141">
        <v>0</v>
      </c>
      <c r="T103" s="142">
        <f>S103*H103</f>
        <v>0</v>
      </c>
      <c r="AR103" s="143" t="s">
        <v>187</v>
      </c>
      <c r="AT103" s="143" t="s">
        <v>182</v>
      </c>
      <c r="AU103" s="143" t="s">
        <v>81</v>
      </c>
      <c r="AY103" s="18" t="s">
        <v>180</v>
      </c>
      <c r="BE103" s="144">
        <f>IF(N103="základní",J103,0)</f>
        <v>0</v>
      </c>
      <c r="BF103" s="144">
        <f>IF(N103="snížená",J103,0)</f>
        <v>0</v>
      </c>
      <c r="BG103" s="144">
        <f>IF(N103="zákl. přenesená",J103,0)</f>
        <v>0</v>
      </c>
      <c r="BH103" s="144">
        <f>IF(N103="sníž. přenesená",J103,0)</f>
        <v>0</v>
      </c>
      <c r="BI103" s="144">
        <f>IF(N103="nulová",J103,0)</f>
        <v>0</v>
      </c>
      <c r="BJ103" s="18" t="s">
        <v>81</v>
      </c>
      <c r="BK103" s="144">
        <f>ROUND(I103*H103,2)</f>
        <v>0</v>
      </c>
      <c r="BL103" s="18" t="s">
        <v>187</v>
      </c>
      <c r="BM103" s="143" t="s">
        <v>2897</v>
      </c>
    </row>
    <row r="104" spans="2:65" s="1" customFormat="1" ht="11.25">
      <c r="B104" s="33"/>
      <c r="D104" s="145" t="s">
        <v>189</v>
      </c>
      <c r="F104" s="146" t="s">
        <v>2896</v>
      </c>
      <c r="I104" s="147"/>
      <c r="L104" s="33"/>
      <c r="M104" s="148"/>
      <c r="T104" s="54"/>
      <c r="AT104" s="18" t="s">
        <v>189</v>
      </c>
      <c r="AU104" s="18" t="s">
        <v>81</v>
      </c>
    </row>
    <row r="105" spans="2:65" s="1" customFormat="1" ht="16.5" customHeight="1">
      <c r="B105" s="33"/>
      <c r="C105" s="132" t="s">
        <v>254</v>
      </c>
      <c r="D105" s="132" t="s">
        <v>182</v>
      </c>
      <c r="E105" s="133" t="s">
        <v>2898</v>
      </c>
      <c r="F105" s="134" t="s">
        <v>2899</v>
      </c>
      <c r="G105" s="135" t="s">
        <v>2876</v>
      </c>
      <c r="H105" s="136">
        <v>1</v>
      </c>
      <c r="I105" s="137"/>
      <c r="J105" s="138">
        <f>ROUND(I105*H105,2)</f>
        <v>0</v>
      </c>
      <c r="K105" s="134" t="s">
        <v>19</v>
      </c>
      <c r="L105" s="33"/>
      <c r="M105" s="139" t="s">
        <v>19</v>
      </c>
      <c r="N105" s="140" t="s">
        <v>44</v>
      </c>
      <c r="P105" s="141">
        <f>O105*H105</f>
        <v>0</v>
      </c>
      <c r="Q105" s="141">
        <v>0</v>
      </c>
      <c r="R105" s="141">
        <f>Q105*H105</f>
        <v>0</v>
      </c>
      <c r="S105" s="141">
        <v>0</v>
      </c>
      <c r="T105" s="142">
        <f>S105*H105</f>
        <v>0</v>
      </c>
      <c r="AR105" s="143" t="s">
        <v>187</v>
      </c>
      <c r="AT105" s="143" t="s">
        <v>182</v>
      </c>
      <c r="AU105" s="143" t="s">
        <v>81</v>
      </c>
      <c r="AY105" s="18" t="s">
        <v>180</v>
      </c>
      <c r="BE105" s="144">
        <f>IF(N105="základní",J105,0)</f>
        <v>0</v>
      </c>
      <c r="BF105" s="144">
        <f>IF(N105="snížená",J105,0)</f>
        <v>0</v>
      </c>
      <c r="BG105" s="144">
        <f>IF(N105="zákl. přenesená",J105,0)</f>
        <v>0</v>
      </c>
      <c r="BH105" s="144">
        <f>IF(N105="sníž. přenesená",J105,0)</f>
        <v>0</v>
      </c>
      <c r="BI105" s="144">
        <f>IF(N105="nulová",J105,0)</f>
        <v>0</v>
      </c>
      <c r="BJ105" s="18" t="s">
        <v>81</v>
      </c>
      <c r="BK105" s="144">
        <f>ROUND(I105*H105,2)</f>
        <v>0</v>
      </c>
      <c r="BL105" s="18" t="s">
        <v>187</v>
      </c>
      <c r="BM105" s="143" t="s">
        <v>2900</v>
      </c>
    </row>
    <row r="106" spans="2:65" s="1" customFormat="1" ht="11.25">
      <c r="B106" s="33"/>
      <c r="D106" s="145" t="s">
        <v>189</v>
      </c>
      <c r="F106" s="146" t="s">
        <v>2899</v>
      </c>
      <c r="I106" s="147"/>
      <c r="L106" s="33"/>
      <c r="M106" s="148"/>
      <c r="T106" s="54"/>
      <c r="AT106" s="18" t="s">
        <v>189</v>
      </c>
      <c r="AU106" s="18" t="s">
        <v>81</v>
      </c>
    </row>
    <row r="107" spans="2:65" s="11" customFormat="1" ht="25.9" customHeight="1">
      <c r="B107" s="120"/>
      <c r="D107" s="121" t="s">
        <v>72</v>
      </c>
      <c r="E107" s="122" t="s">
        <v>2901</v>
      </c>
      <c r="F107" s="122" t="s">
        <v>2902</v>
      </c>
      <c r="I107" s="123"/>
      <c r="J107" s="124">
        <f>BK107</f>
        <v>0</v>
      </c>
      <c r="L107" s="120"/>
      <c r="M107" s="125"/>
      <c r="P107" s="126">
        <f>SUM(P108:P111)</f>
        <v>0</v>
      </c>
      <c r="R107" s="126">
        <f>SUM(R108:R111)</f>
        <v>0</v>
      </c>
      <c r="T107" s="127">
        <f>SUM(T108:T111)</f>
        <v>0</v>
      </c>
      <c r="AR107" s="121" t="s">
        <v>81</v>
      </c>
      <c r="AT107" s="128" t="s">
        <v>72</v>
      </c>
      <c r="AU107" s="128" t="s">
        <v>73</v>
      </c>
      <c r="AY107" s="121" t="s">
        <v>180</v>
      </c>
      <c r="BK107" s="129">
        <f>SUM(BK108:BK111)</f>
        <v>0</v>
      </c>
    </row>
    <row r="108" spans="2:65" s="1" customFormat="1" ht="24.2" customHeight="1">
      <c r="B108" s="33"/>
      <c r="C108" s="132" t="s">
        <v>265</v>
      </c>
      <c r="D108" s="132" t="s">
        <v>182</v>
      </c>
      <c r="E108" s="133" t="s">
        <v>2903</v>
      </c>
      <c r="F108" s="134" t="s">
        <v>2904</v>
      </c>
      <c r="G108" s="135" t="s">
        <v>911</v>
      </c>
      <c r="H108" s="136">
        <v>25</v>
      </c>
      <c r="I108" s="137"/>
      <c r="J108" s="138">
        <f>ROUND(I108*H108,2)</f>
        <v>0</v>
      </c>
      <c r="K108" s="134" t="s">
        <v>19</v>
      </c>
      <c r="L108" s="33"/>
      <c r="M108" s="139" t="s">
        <v>19</v>
      </c>
      <c r="N108" s="140" t="s">
        <v>44</v>
      </c>
      <c r="P108" s="141">
        <f>O108*H108</f>
        <v>0</v>
      </c>
      <c r="Q108" s="141">
        <v>0</v>
      </c>
      <c r="R108" s="141">
        <f>Q108*H108</f>
        <v>0</v>
      </c>
      <c r="S108" s="141">
        <v>0</v>
      </c>
      <c r="T108" s="142">
        <f>S108*H108</f>
        <v>0</v>
      </c>
      <c r="AR108" s="143" t="s">
        <v>187</v>
      </c>
      <c r="AT108" s="143" t="s">
        <v>182</v>
      </c>
      <c r="AU108" s="143" t="s">
        <v>81</v>
      </c>
      <c r="AY108" s="18" t="s">
        <v>180</v>
      </c>
      <c r="BE108" s="144">
        <f>IF(N108="základní",J108,0)</f>
        <v>0</v>
      </c>
      <c r="BF108" s="144">
        <f>IF(N108="snížená",J108,0)</f>
        <v>0</v>
      </c>
      <c r="BG108" s="144">
        <f>IF(N108="zákl. přenesená",J108,0)</f>
        <v>0</v>
      </c>
      <c r="BH108" s="144">
        <f>IF(N108="sníž. přenesená",J108,0)</f>
        <v>0</v>
      </c>
      <c r="BI108" s="144">
        <f>IF(N108="nulová",J108,0)</f>
        <v>0</v>
      </c>
      <c r="BJ108" s="18" t="s">
        <v>81</v>
      </c>
      <c r="BK108" s="144">
        <f>ROUND(I108*H108,2)</f>
        <v>0</v>
      </c>
      <c r="BL108" s="18" t="s">
        <v>187</v>
      </c>
      <c r="BM108" s="143" t="s">
        <v>2905</v>
      </c>
    </row>
    <row r="109" spans="2:65" s="1" customFormat="1" ht="19.5">
      <c r="B109" s="33"/>
      <c r="D109" s="145" t="s">
        <v>189</v>
      </c>
      <c r="F109" s="146" t="s">
        <v>2904</v>
      </c>
      <c r="I109" s="147"/>
      <c r="L109" s="33"/>
      <c r="M109" s="148"/>
      <c r="T109" s="54"/>
      <c r="AT109" s="18" t="s">
        <v>189</v>
      </c>
      <c r="AU109" s="18" t="s">
        <v>81</v>
      </c>
    </row>
    <row r="110" spans="2:65" s="1" customFormat="1" ht="37.9" customHeight="1">
      <c r="B110" s="33"/>
      <c r="C110" s="132" t="s">
        <v>8</v>
      </c>
      <c r="D110" s="132" t="s">
        <v>182</v>
      </c>
      <c r="E110" s="133" t="s">
        <v>2906</v>
      </c>
      <c r="F110" s="134" t="s">
        <v>2907</v>
      </c>
      <c r="G110" s="135" t="s">
        <v>257</v>
      </c>
      <c r="H110" s="136">
        <v>55</v>
      </c>
      <c r="I110" s="137"/>
      <c r="J110" s="138">
        <f>ROUND(I110*H110,2)</f>
        <v>0</v>
      </c>
      <c r="K110" s="134" t="s">
        <v>19</v>
      </c>
      <c r="L110" s="33"/>
      <c r="M110" s="139" t="s">
        <v>19</v>
      </c>
      <c r="N110" s="140" t="s">
        <v>44</v>
      </c>
      <c r="P110" s="141">
        <f>O110*H110</f>
        <v>0</v>
      </c>
      <c r="Q110" s="141">
        <v>0</v>
      </c>
      <c r="R110" s="141">
        <f>Q110*H110</f>
        <v>0</v>
      </c>
      <c r="S110" s="141">
        <v>0</v>
      </c>
      <c r="T110" s="142">
        <f>S110*H110</f>
        <v>0</v>
      </c>
      <c r="AR110" s="143" t="s">
        <v>187</v>
      </c>
      <c r="AT110" s="143" t="s">
        <v>182</v>
      </c>
      <c r="AU110" s="143" t="s">
        <v>81</v>
      </c>
      <c r="AY110" s="18" t="s">
        <v>180</v>
      </c>
      <c r="BE110" s="144">
        <f>IF(N110="základní",J110,0)</f>
        <v>0</v>
      </c>
      <c r="BF110" s="144">
        <f>IF(N110="snížená",J110,0)</f>
        <v>0</v>
      </c>
      <c r="BG110" s="144">
        <f>IF(N110="zákl. přenesená",J110,0)</f>
        <v>0</v>
      </c>
      <c r="BH110" s="144">
        <f>IF(N110="sníž. přenesená",J110,0)</f>
        <v>0</v>
      </c>
      <c r="BI110" s="144">
        <f>IF(N110="nulová",J110,0)</f>
        <v>0</v>
      </c>
      <c r="BJ110" s="18" t="s">
        <v>81</v>
      </c>
      <c r="BK110" s="144">
        <f>ROUND(I110*H110,2)</f>
        <v>0</v>
      </c>
      <c r="BL110" s="18" t="s">
        <v>187</v>
      </c>
      <c r="BM110" s="143" t="s">
        <v>2908</v>
      </c>
    </row>
    <row r="111" spans="2:65" s="1" customFormat="1" ht="19.5">
      <c r="B111" s="33"/>
      <c r="D111" s="145" t="s">
        <v>189</v>
      </c>
      <c r="F111" s="146" t="s">
        <v>2907</v>
      </c>
      <c r="I111" s="147"/>
      <c r="L111" s="33"/>
      <c r="M111" s="148"/>
      <c r="T111" s="54"/>
      <c r="AT111" s="18" t="s">
        <v>189</v>
      </c>
      <c r="AU111" s="18" t="s">
        <v>81</v>
      </c>
    </row>
    <row r="112" spans="2:65" s="11" customFormat="1" ht="25.9" customHeight="1">
      <c r="B112" s="120"/>
      <c r="D112" s="121" t="s">
        <v>72</v>
      </c>
      <c r="E112" s="122" t="s">
        <v>2909</v>
      </c>
      <c r="F112" s="122" t="s">
        <v>2910</v>
      </c>
      <c r="I112" s="123"/>
      <c r="J112" s="124">
        <f>BK112</f>
        <v>0</v>
      </c>
      <c r="L112" s="120"/>
      <c r="M112" s="125"/>
      <c r="P112" s="126">
        <f>SUM(P113:P147)</f>
        <v>0</v>
      </c>
      <c r="R112" s="126">
        <f>SUM(R113:R147)</f>
        <v>0</v>
      </c>
      <c r="T112" s="127">
        <f>SUM(T113:T147)</f>
        <v>0</v>
      </c>
      <c r="AR112" s="121" t="s">
        <v>81</v>
      </c>
      <c r="AT112" s="128" t="s">
        <v>72</v>
      </c>
      <c r="AU112" s="128" t="s">
        <v>73</v>
      </c>
      <c r="AY112" s="121" t="s">
        <v>180</v>
      </c>
      <c r="BK112" s="129">
        <f>SUM(BK113:BK147)</f>
        <v>0</v>
      </c>
    </row>
    <row r="113" spans="2:65" s="1" customFormat="1" ht="55.5" customHeight="1">
      <c r="B113" s="33"/>
      <c r="C113" s="132" t="s">
        <v>280</v>
      </c>
      <c r="D113" s="132" t="s">
        <v>182</v>
      </c>
      <c r="E113" s="133" t="s">
        <v>2911</v>
      </c>
      <c r="F113" s="134" t="s">
        <v>2912</v>
      </c>
      <c r="G113" s="135" t="s">
        <v>2876</v>
      </c>
      <c r="H113" s="136">
        <v>1</v>
      </c>
      <c r="I113" s="137"/>
      <c r="J113" s="138">
        <f>ROUND(I113*H113,2)</f>
        <v>0</v>
      </c>
      <c r="K113" s="134" t="s">
        <v>19</v>
      </c>
      <c r="L113" s="33"/>
      <c r="M113" s="139" t="s">
        <v>19</v>
      </c>
      <c r="N113" s="140" t="s">
        <v>44</v>
      </c>
      <c r="P113" s="141">
        <f>O113*H113</f>
        <v>0</v>
      </c>
      <c r="Q113" s="141">
        <v>0</v>
      </c>
      <c r="R113" s="141">
        <f>Q113*H113</f>
        <v>0</v>
      </c>
      <c r="S113" s="141">
        <v>0</v>
      </c>
      <c r="T113" s="142">
        <f>S113*H113</f>
        <v>0</v>
      </c>
      <c r="AR113" s="143" t="s">
        <v>187</v>
      </c>
      <c r="AT113" s="143" t="s">
        <v>182</v>
      </c>
      <c r="AU113" s="143" t="s">
        <v>81</v>
      </c>
      <c r="AY113" s="18" t="s">
        <v>180</v>
      </c>
      <c r="BE113" s="144">
        <f>IF(N113="základní",J113,0)</f>
        <v>0</v>
      </c>
      <c r="BF113" s="144">
        <f>IF(N113="snížená",J113,0)</f>
        <v>0</v>
      </c>
      <c r="BG113" s="144">
        <f>IF(N113="zákl. přenesená",J113,0)</f>
        <v>0</v>
      </c>
      <c r="BH113" s="144">
        <f>IF(N113="sníž. přenesená",J113,0)</f>
        <v>0</v>
      </c>
      <c r="BI113" s="144">
        <f>IF(N113="nulová",J113,0)</f>
        <v>0</v>
      </c>
      <c r="BJ113" s="18" t="s">
        <v>81</v>
      </c>
      <c r="BK113" s="144">
        <f>ROUND(I113*H113,2)</f>
        <v>0</v>
      </c>
      <c r="BL113" s="18" t="s">
        <v>187</v>
      </c>
      <c r="BM113" s="143" t="s">
        <v>2913</v>
      </c>
    </row>
    <row r="114" spans="2:65" s="1" customFormat="1" ht="39">
      <c r="B114" s="33"/>
      <c r="D114" s="145" t="s">
        <v>189</v>
      </c>
      <c r="F114" s="146" t="s">
        <v>2912</v>
      </c>
      <c r="I114" s="147"/>
      <c r="L114" s="33"/>
      <c r="M114" s="148"/>
      <c r="T114" s="54"/>
      <c r="AT114" s="18" t="s">
        <v>189</v>
      </c>
      <c r="AU114" s="18" t="s">
        <v>81</v>
      </c>
    </row>
    <row r="115" spans="2:65" s="1" customFormat="1" ht="39">
      <c r="B115" s="33"/>
      <c r="D115" s="145" t="s">
        <v>477</v>
      </c>
      <c r="F115" s="181" t="s">
        <v>2914</v>
      </c>
      <c r="I115" s="147"/>
      <c r="L115" s="33"/>
      <c r="M115" s="148"/>
      <c r="T115" s="54"/>
      <c r="AT115" s="18" t="s">
        <v>477</v>
      </c>
      <c r="AU115" s="18" t="s">
        <v>81</v>
      </c>
    </row>
    <row r="116" spans="2:65" s="1" customFormat="1" ht="16.5" customHeight="1">
      <c r="B116" s="33"/>
      <c r="C116" s="132" t="s">
        <v>290</v>
      </c>
      <c r="D116" s="132" t="s">
        <v>182</v>
      </c>
      <c r="E116" s="133" t="s">
        <v>2915</v>
      </c>
      <c r="F116" s="134" t="s">
        <v>2916</v>
      </c>
      <c r="G116" s="135" t="s">
        <v>2876</v>
      </c>
      <c r="H116" s="136">
        <v>1</v>
      </c>
      <c r="I116" s="137"/>
      <c r="J116" s="138">
        <f>ROUND(I116*H116,2)</f>
        <v>0</v>
      </c>
      <c r="K116" s="134" t="s">
        <v>19</v>
      </c>
      <c r="L116" s="33"/>
      <c r="M116" s="139" t="s">
        <v>19</v>
      </c>
      <c r="N116" s="140" t="s">
        <v>44</v>
      </c>
      <c r="P116" s="141">
        <f>O116*H116</f>
        <v>0</v>
      </c>
      <c r="Q116" s="141">
        <v>0</v>
      </c>
      <c r="R116" s="141">
        <f>Q116*H116</f>
        <v>0</v>
      </c>
      <c r="S116" s="141">
        <v>0</v>
      </c>
      <c r="T116" s="142">
        <f>S116*H116</f>
        <v>0</v>
      </c>
      <c r="AR116" s="143" t="s">
        <v>187</v>
      </c>
      <c r="AT116" s="143" t="s">
        <v>182</v>
      </c>
      <c r="AU116" s="143" t="s">
        <v>81</v>
      </c>
      <c r="AY116" s="18" t="s">
        <v>180</v>
      </c>
      <c r="BE116" s="144">
        <f>IF(N116="základní",J116,0)</f>
        <v>0</v>
      </c>
      <c r="BF116" s="144">
        <f>IF(N116="snížená",J116,0)</f>
        <v>0</v>
      </c>
      <c r="BG116" s="144">
        <f>IF(N116="zákl. přenesená",J116,0)</f>
        <v>0</v>
      </c>
      <c r="BH116" s="144">
        <f>IF(N116="sníž. přenesená",J116,0)</f>
        <v>0</v>
      </c>
      <c r="BI116" s="144">
        <f>IF(N116="nulová",J116,0)</f>
        <v>0</v>
      </c>
      <c r="BJ116" s="18" t="s">
        <v>81</v>
      </c>
      <c r="BK116" s="144">
        <f>ROUND(I116*H116,2)</f>
        <v>0</v>
      </c>
      <c r="BL116" s="18" t="s">
        <v>187</v>
      </c>
      <c r="BM116" s="143" t="s">
        <v>2917</v>
      </c>
    </row>
    <row r="117" spans="2:65" s="1" customFormat="1" ht="11.25">
      <c r="B117" s="33"/>
      <c r="D117" s="145" t="s">
        <v>189</v>
      </c>
      <c r="F117" s="146" t="s">
        <v>2916</v>
      </c>
      <c r="I117" s="147"/>
      <c r="L117" s="33"/>
      <c r="M117" s="148"/>
      <c r="T117" s="54"/>
      <c r="AT117" s="18" t="s">
        <v>189</v>
      </c>
      <c r="AU117" s="18" t="s">
        <v>81</v>
      </c>
    </row>
    <row r="118" spans="2:65" s="1" customFormat="1" ht="24.2" customHeight="1">
      <c r="B118" s="33"/>
      <c r="C118" s="132" t="s">
        <v>302</v>
      </c>
      <c r="D118" s="132" t="s">
        <v>182</v>
      </c>
      <c r="E118" s="133" t="s">
        <v>2918</v>
      </c>
      <c r="F118" s="134" t="s">
        <v>2919</v>
      </c>
      <c r="G118" s="135" t="s">
        <v>2876</v>
      </c>
      <c r="H118" s="136">
        <v>1</v>
      </c>
      <c r="I118" s="137"/>
      <c r="J118" s="138">
        <f>ROUND(I118*H118,2)</f>
        <v>0</v>
      </c>
      <c r="K118" s="134" t="s">
        <v>19</v>
      </c>
      <c r="L118" s="33"/>
      <c r="M118" s="139" t="s">
        <v>19</v>
      </c>
      <c r="N118" s="140" t="s">
        <v>44</v>
      </c>
      <c r="P118" s="141">
        <f>O118*H118</f>
        <v>0</v>
      </c>
      <c r="Q118" s="141">
        <v>0</v>
      </c>
      <c r="R118" s="141">
        <f>Q118*H118</f>
        <v>0</v>
      </c>
      <c r="S118" s="141">
        <v>0</v>
      </c>
      <c r="T118" s="142">
        <f>S118*H118</f>
        <v>0</v>
      </c>
      <c r="AR118" s="143" t="s">
        <v>187</v>
      </c>
      <c r="AT118" s="143" t="s">
        <v>182</v>
      </c>
      <c r="AU118" s="143" t="s">
        <v>81</v>
      </c>
      <c r="AY118" s="18" t="s">
        <v>180</v>
      </c>
      <c r="BE118" s="144">
        <f>IF(N118="základní",J118,0)</f>
        <v>0</v>
      </c>
      <c r="BF118" s="144">
        <f>IF(N118="snížená",J118,0)</f>
        <v>0</v>
      </c>
      <c r="BG118" s="144">
        <f>IF(N118="zákl. přenesená",J118,0)</f>
        <v>0</v>
      </c>
      <c r="BH118" s="144">
        <f>IF(N118="sníž. přenesená",J118,0)</f>
        <v>0</v>
      </c>
      <c r="BI118" s="144">
        <f>IF(N118="nulová",J118,0)</f>
        <v>0</v>
      </c>
      <c r="BJ118" s="18" t="s">
        <v>81</v>
      </c>
      <c r="BK118" s="144">
        <f>ROUND(I118*H118,2)</f>
        <v>0</v>
      </c>
      <c r="BL118" s="18" t="s">
        <v>187</v>
      </c>
      <c r="BM118" s="143" t="s">
        <v>2920</v>
      </c>
    </row>
    <row r="119" spans="2:65" s="1" customFormat="1" ht="11.25">
      <c r="B119" s="33"/>
      <c r="D119" s="145" t="s">
        <v>189</v>
      </c>
      <c r="F119" s="146" t="s">
        <v>2919</v>
      </c>
      <c r="I119" s="147"/>
      <c r="L119" s="33"/>
      <c r="M119" s="148"/>
      <c r="T119" s="54"/>
      <c r="AT119" s="18" t="s">
        <v>189</v>
      </c>
      <c r="AU119" s="18" t="s">
        <v>81</v>
      </c>
    </row>
    <row r="120" spans="2:65" s="1" customFormat="1" ht="16.5" customHeight="1">
      <c r="B120" s="33"/>
      <c r="C120" s="132" t="s">
        <v>309</v>
      </c>
      <c r="D120" s="132" t="s">
        <v>182</v>
      </c>
      <c r="E120" s="133" t="s">
        <v>2921</v>
      </c>
      <c r="F120" s="134" t="s">
        <v>2922</v>
      </c>
      <c r="G120" s="135" t="s">
        <v>2876</v>
      </c>
      <c r="H120" s="136">
        <v>1</v>
      </c>
      <c r="I120" s="137"/>
      <c r="J120" s="138">
        <f>ROUND(I120*H120,2)</f>
        <v>0</v>
      </c>
      <c r="K120" s="134" t="s">
        <v>19</v>
      </c>
      <c r="L120" s="33"/>
      <c r="M120" s="139" t="s">
        <v>19</v>
      </c>
      <c r="N120" s="140" t="s">
        <v>44</v>
      </c>
      <c r="P120" s="141">
        <f>O120*H120</f>
        <v>0</v>
      </c>
      <c r="Q120" s="141">
        <v>0</v>
      </c>
      <c r="R120" s="141">
        <f>Q120*H120</f>
        <v>0</v>
      </c>
      <c r="S120" s="141">
        <v>0</v>
      </c>
      <c r="T120" s="142">
        <f>S120*H120</f>
        <v>0</v>
      </c>
      <c r="AR120" s="143" t="s">
        <v>187</v>
      </c>
      <c r="AT120" s="143" t="s">
        <v>182</v>
      </c>
      <c r="AU120" s="143" t="s">
        <v>81</v>
      </c>
      <c r="AY120" s="18" t="s">
        <v>180</v>
      </c>
      <c r="BE120" s="144">
        <f>IF(N120="základní",J120,0)</f>
        <v>0</v>
      </c>
      <c r="BF120" s="144">
        <f>IF(N120="snížená",J120,0)</f>
        <v>0</v>
      </c>
      <c r="BG120" s="144">
        <f>IF(N120="zákl. přenesená",J120,0)</f>
        <v>0</v>
      </c>
      <c r="BH120" s="144">
        <f>IF(N120="sníž. přenesená",J120,0)</f>
        <v>0</v>
      </c>
      <c r="BI120" s="144">
        <f>IF(N120="nulová",J120,0)</f>
        <v>0</v>
      </c>
      <c r="BJ120" s="18" t="s">
        <v>81</v>
      </c>
      <c r="BK120" s="144">
        <f>ROUND(I120*H120,2)</f>
        <v>0</v>
      </c>
      <c r="BL120" s="18" t="s">
        <v>187</v>
      </c>
      <c r="BM120" s="143" t="s">
        <v>2923</v>
      </c>
    </row>
    <row r="121" spans="2:65" s="1" customFormat="1" ht="11.25">
      <c r="B121" s="33"/>
      <c r="D121" s="145" t="s">
        <v>189</v>
      </c>
      <c r="F121" s="146" t="s">
        <v>2922</v>
      </c>
      <c r="I121" s="147"/>
      <c r="L121" s="33"/>
      <c r="M121" s="148"/>
      <c r="T121" s="54"/>
      <c r="AT121" s="18" t="s">
        <v>189</v>
      </c>
      <c r="AU121" s="18" t="s">
        <v>81</v>
      </c>
    </row>
    <row r="122" spans="2:65" s="1" customFormat="1" ht="21.75" customHeight="1">
      <c r="B122" s="33"/>
      <c r="C122" s="132" t="s">
        <v>335</v>
      </c>
      <c r="D122" s="132" t="s">
        <v>182</v>
      </c>
      <c r="E122" s="133" t="s">
        <v>2924</v>
      </c>
      <c r="F122" s="134" t="s">
        <v>2925</v>
      </c>
      <c r="G122" s="135" t="s">
        <v>2876</v>
      </c>
      <c r="H122" s="136">
        <v>1</v>
      </c>
      <c r="I122" s="137"/>
      <c r="J122" s="138">
        <f>ROUND(I122*H122,2)</f>
        <v>0</v>
      </c>
      <c r="K122" s="134" t="s">
        <v>19</v>
      </c>
      <c r="L122" s="33"/>
      <c r="M122" s="139" t="s">
        <v>19</v>
      </c>
      <c r="N122" s="140" t="s">
        <v>44</v>
      </c>
      <c r="P122" s="141">
        <f>O122*H122</f>
        <v>0</v>
      </c>
      <c r="Q122" s="141">
        <v>0</v>
      </c>
      <c r="R122" s="141">
        <f>Q122*H122</f>
        <v>0</v>
      </c>
      <c r="S122" s="141">
        <v>0</v>
      </c>
      <c r="T122" s="142">
        <f>S122*H122</f>
        <v>0</v>
      </c>
      <c r="AR122" s="143" t="s">
        <v>187</v>
      </c>
      <c r="AT122" s="143" t="s">
        <v>182</v>
      </c>
      <c r="AU122" s="143" t="s">
        <v>81</v>
      </c>
      <c r="AY122" s="18" t="s">
        <v>180</v>
      </c>
      <c r="BE122" s="144">
        <f>IF(N122="základní",J122,0)</f>
        <v>0</v>
      </c>
      <c r="BF122" s="144">
        <f>IF(N122="snížená",J122,0)</f>
        <v>0</v>
      </c>
      <c r="BG122" s="144">
        <f>IF(N122="zákl. přenesená",J122,0)</f>
        <v>0</v>
      </c>
      <c r="BH122" s="144">
        <f>IF(N122="sníž. přenesená",J122,0)</f>
        <v>0</v>
      </c>
      <c r="BI122" s="144">
        <f>IF(N122="nulová",J122,0)</f>
        <v>0</v>
      </c>
      <c r="BJ122" s="18" t="s">
        <v>81</v>
      </c>
      <c r="BK122" s="144">
        <f>ROUND(I122*H122,2)</f>
        <v>0</v>
      </c>
      <c r="BL122" s="18" t="s">
        <v>187</v>
      </c>
      <c r="BM122" s="143" t="s">
        <v>2926</v>
      </c>
    </row>
    <row r="123" spans="2:65" s="1" customFormat="1" ht="11.25">
      <c r="B123" s="33"/>
      <c r="D123" s="145" t="s">
        <v>189</v>
      </c>
      <c r="F123" s="146" t="s">
        <v>2925</v>
      </c>
      <c r="I123" s="147"/>
      <c r="L123" s="33"/>
      <c r="M123" s="148"/>
      <c r="T123" s="54"/>
      <c r="AT123" s="18" t="s">
        <v>189</v>
      </c>
      <c r="AU123" s="18" t="s">
        <v>81</v>
      </c>
    </row>
    <row r="124" spans="2:65" s="1" customFormat="1" ht="16.5" customHeight="1">
      <c r="B124" s="33"/>
      <c r="C124" s="132" t="s">
        <v>343</v>
      </c>
      <c r="D124" s="132" t="s">
        <v>182</v>
      </c>
      <c r="E124" s="133" t="s">
        <v>2927</v>
      </c>
      <c r="F124" s="134" t="s">
        <v>2928</v>
      </c>
      <c r="G124" s="135" t="s">
        <v>2876</v>
      </c>
      <c r="H124" s="136">
        <v>16</v>
      </c>
      <c r="I124" s="137"/>
      <c r="J124" s="138">
        <f>ROUND(I124*H124,2)</f>
        <v>0</v>
      </c>
      <c r="K124" s="134" t="s">
        <v>19</v>
      </c>
      <c r="L124" s="33"/>
      <c r="M124" s="139" t="s">
        <v>19</v>
      </c>
      <c r="N124" s="140" t="s">
        <v>44</v>
      </c>
      <c r="P124" s="141">
        <f>O124*H124</f>
        <v>0</v>
      </c>
      <c r="Q124" s="141">
        <v>0</v>
      </c>
      <c r="R124" s="141">
        <f>Q124*H124</f>
        <v>0</v>
      </c>
      <c r="S124" s="141">
        <v>0</v>
      </c>
      <c r="T124" s="142">
        <f>S124*H124</f>
        <v>0</v>
      </c>
      <c r="AR124" s="143" t="s">
        <v>187</v>
      </c>
      <c r="AT124" s="143" t="s">
        <v>182</v>
      </c>
      <c r="AU124" s="143" t="s">
        <v>81</v>
      </c>
      <c r="AY124" s="18" t="s">
        <v>180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187</v>
      </c>
      <c r="BM124" s="143" t="s">
        <v>2929</v>
      </c>
    </row>
    <row r="125" spans="2:65" s="1" customFormat="1" ht="11.25">
      <c r="B125" s="33"/>
      <c r="D125" s="145" t="s">
        <v>189</v>
      </c>
      <c r="F125" s="146" t="s">
        <v>2928</v>
      </c>
      <c r="I125" s="147"/>
      <c r="L125" s="33"/>
      <c r="M125" s="148"/>
      <c r="T125" s="54"/>
      <c r="AT125" s="18" t="s">
        <v>189</v>
      </c>
      <c r="AU125" s="18" t="s">
        <v>81</v>
      </c>
    </row>
    <row r="126" spans="2:65" s="1" customFormat="1" ht="16.5" customHeight="1">
      <c r="B126" s="33"/>
      <c r="C126" s="132" t="s">
        <v>352</v>
      </c>
      <c r="D126" s="132" t="s">
        <v>182</v>
      </c>
      <c r="E126" s="133" t="s">
        <v>2930</v>
      </c>
      <c r="F126" s="134" t="s">
        <v>2931</v>
      </c>
      <c r="G126" s="135" t="s">
        <v>2876</v>
      </c>
      <c r="H126" s="136">
        <v>12</v>
      </c>
      <c r="I126" s="137"/>
      <c r="J126" s="138">
        <f>ROUND(I126*H126,2)</f>
        <v>0</v>
      </c>
      <c r="K126" s="134" t="s">
        <v>19</v>
      </c>
      <c r="L126" s="33"/>
      <c r="M126" s="139" t="s">
        <v>19</v>
      </c>
      <c r="N126" s="140" t="s">
        <v>44</v>
      </c>
      <c r="P126" s="141">
        <f>O126*H126</f>
        <v>0</v>
      </c>
      <c r="Q126" s="141">
        <v>0</v>
      </c>
      <c r="R126" s="141">
        <f>Q126*H126</f>
        <v>0</v>
      </c>
      <c r="S126" s="141">
        <v>0</v>
      </c>
      <c r="T126" s="142">
        <f>S126*H126</f>
        <v>0</v>
      </c>
      <c r="AR126" s="143" t="s">
        <v>187</v>
      </c>
      <c r="AT126" s="143" t="s">
        <v>182</v>
      </c>
      <c r="AU126" s="143" t="s">
        <v>81</v>
      </c>
      <c r="AY126" s="18" t="s">
        <v>180</v>
      </c>
      <c r="BE126" s="144">
        <f>IF(N126="základní",J126,0)</f>
        <v>0</v>
      </c>
      <c r="BF126" s="144">
        <f>IF(N126="snížená",J126,0)</f>
        <v>0</v>
      </c>
      <c r="BG126" s="144">
        <f>IF(N126="zákl. přenesená",J126,0)</f>
        <v>0</v>
      </c>
      <c r="BH126" s="144">
        <f>IF(N126="sníž. přenesená",J126,0)</f>
        <v>0</v>
      </c>
      <c r="BI126" s="144">
        <f>IF(N126="nulová",J126,0)</f>
        <v>0</v>
      </c>
      <c r="BJ126" s="18" t="s">
        <v>81</v>
      </c>
      <c r="BK126" s="144">
        <f>ROUND(I126*H126,2)</f>
        <v>0</v>
      </c>
      <c r="BL126" s="18" t="s">
        <v>187</v>
      </c>
      <c r="BM126" s="143" t="s">
        <v>2932</v>
      </c>
    </row>
    <row r="127" spans="2:65" s="1" customFormat="1" ht="11.25">
      <c r="B127" s="33"/>
      <c r="D127" s="145" t="s">
        <v>189</v>
      </c>
      <c r="F127" s="146" t="s">
        <v>2931</v>
      </c>
      <c r="I127" s="147"/>
      <c r="L127" s="33"/>
      <c r="M127" s="148"/>
      <c r="T127" s="54"/>
      <c r="AT127" s="18" t="s">
        <v>189</v>
      </c>
      <c r="AU127" s="18" t="s">
        <v>81</v>
      </c>
    </row>
    <row r="128" spans="2:65" s="1" customFormat="1" ht="24.2" customHeight="1">
      <c r="B128" s="33"/>
      <c r="C128" s="132" t="s">
        <v>358</v>
      </c>
      <c r="D128" s="132" t="s">
        <v>182</v>
      </c>
      <c r="E128" s="133" t="s">
        <v>2933</v>
      </c>
      <c r="F128" s="134" t="s">
        <v>2934</v>
      </c>
      <c r="G128" s="135" t="s">
        <v>2876</v>
      </c>
      <c r="H128" s="136">
        <v>4</v>
      </c>
      <c r="I128" s="137"/>
      <c r="J128" s="138">
        <f>ROUND(I128*H128,2)</f>
        <v>0</v>
      </c>
      <c r="K128" s="134" t="s">
        <v>19</v>
      </c>
      <c r="L128" s="33"/>
      <c r="M128" s="139" t="s">
        <v>19</v>
      </c>
      <c r="N128" s="140" t="s">
        <v>44</v>
      </c>
      <c r="P128" s="141">
        <f>O128*H128</f>
        <v>0</v>
      </c>
      <c r="Q128" s="141">
        <v>0</v>
      </c>
      <c r="R128" s="141">
        <f>Q128*H128</f>
        <v>0</v>
      </c>
      <c r="S128" s="141">
        <v>0</v>
      </c>
      <c r="T128" s="142">
        <f>S128*H128</f>
        <v>0</v>
      </c>
      <c r="AR128" s="143" t="s">
        <v>187</v>
      </c>
      <c r="AT128" s="143" t="s">
        <v>182</v>
      </c>
      <c r="AU128" s="143" t="s">
        <v>81</v>
      </c>
      <c r="AY128" s="18" t="s">
        <v>180</v>
      </c>
      <c r="BE128" s="144">
        <f>IF(N128="základní",J128,0)</f>
        <v>0</v>
      </c>
      <c r="BF128" s="144">
        <f>IF(N128="snížená",J128,0)</f>
        <v>0</v>
      </c>
      <c r="BG128" s="144">
        <f>IF(N128="zákl. přenesená",J128,0)</f>
        <v>0</v>
      </c>
      <c r="BH128" s="144">
        <f>IF(N128="sníž. přenesená",J128,0)</f>
        <v>0</v>
      </c>
      <c r="BI128" s="144">
        <f>IF(N128="nulová",J128,0)</f>
        <v>0</v>
      </c>
      <c r="BJ128" s="18" t="s">
        <v>81</v>
      </c>
      <c r="BK128" s="144">
        <f>ROUND(I128*H128,2)</f>
        <v>0</v>
      </c>
      <c r="BL128" s="18" t="s">
        <v>187</v>
      </c>
      <c r="BM128" s="143" t="s">
        <v>2935</v>
      </c>
    </row>
    <row r="129" spans="2:65" s="1" customFormat="1" ht="19.5">
      <c r="B129" s="33"/>
      <c r="D129" s="145" t="s">
        <v>189</v>
      </c>
      <c r="F129" s="146" t="s">
        <v>2934</v>
      </c>
      <c r="I129" s="147"/>
      <c r="L129" s="33"/>
      <c r="M129" s="148"/>
      <c r="T129" s="54"/>
      <c r="AT129" s="18" t="s">
        <v>189</v>
      </c>
      <c r="AU129" s="18" t="s">
        <v>81</v>
      </c>
    </row>
    <row r="130" spans="2:65" s="1" customFormat="1" ht="24.2" customHeight="1">
      <c r="B130" s="33"/>
      <c r="C130" s="132" t="s">
        <v>7</v>
      </c>
      <c r="D130" s="132" t="s">
        <v>182</v>
      </c>
      <c r="E130" s="133" t="s">
        <v>2936</v>
      </c>
      <c r="F130" s="134" t="s">
        <v>2937</v>
      </c>
      <c r="G130" s="135" t="s">
        <v>2876</v>
      </c>
      <c r="H130" s="136">
        <v>4</v>
      </c>
      <c r="I130" s="137"/>
      <c r="J130" s="138">
        <f>ROUND(I130*H130,2)</f>
        <v>0</v>
      </c>
      <c r="K130" s="134" t="s">
        <v>19</v>
      </c>
      <c r="L130" s="33"/>
      <c r="M130" s="139" t="s">
        <v>19</v>
      </c>
      <c r="N130" s="140" t="s">
        <v>44</v>
      </c>
      <c r="P130" s="141">
        <f>O130*H130</f>
        <v>0</v>
      </c>
      <c r="Q130" s="141">
        <v>0</v>
      </c>
      <c r="R130" s="141">
        <f>Q130*H130</f>
        <v>0</v>
      </c>
      <c r="S130" s="141">
        <v>0</v>
      </c>
      <c r="T130" s="142">
        <f>S130*H130</f>
        <v>0</v>
      </c>
      <c r="AR130" s="143" t="s">
        <v>187</v>
      </c>
      <c r="AT130" s="143" t="s">
        <v>182</v>
      </c>
      <c r="AU130" s="143" t="s">
        <v>81</v>
      </c>
      <c r="AY130" s="18" t="s">
        <v>180</v>
      </c>
      <c r="BE130" s="144">
        <f>IF(N130="základní",J130,0)</f>
        <v>0</v>
      </c>
      <c r="BF130" s="144">
        <f>IF(N130="snížená",J130,0)</f>
        <v>0</v>
      </c>
      <c r="BG130" s="144">
        <f>IF(N130="zákl. přenesená",J130,0)</f>
        <v>0</v>
      </c>
      <c r="BH130" s="144">
        <f>IF(N130="sníž. přenesená",J130,0)</f>
        <v>0</v>
      </c>
      <c r="BI130" s="144">
        <f>IF(N130="nulová",J130,0)</f>
        <v>0</v>
      </c>
      <c r="BJ130" s="18" t="s">
        <v>81</v>
      </c>
      <c r="BK130" s="144">
        <f>ROUND(I130*H130,2)</f>
        <v>0</v>
      </c>
      <c r="BL130" s="18" t="s">
        <v>187</v>
      </c>
      <c r="BM130" s="143" t="s">
        <v>2938</v>
      </c>
    </row>
    <row r="131" spans="2:65" s="1" customFormat="1" ht="19.5">
      <c r="B131" s="33"/>
      <c r="D131" s="145" t="s">
        <v>189</v>
      </c>
      <c r="F131" s="146" t="s">
        <v>2937</v>
      </c>
      <c r="I131" s="147"/>
      <c r="L131" s="33"/>
      <c r="M131" s="148"/>
      <c r="T131" s="54"/>
      <c r="AT131" s="18" t="s">
        <v>189</v>
      </c>
      <c r="AU131" s="18" t="s">
        <v>81</v>
      </c>
    </row>
    <row r="132" spans="2:65" s="1" customFormat="1" ht="16.5" customHeight="1">
      <c r="B132" s="33"/>
      <c r="C132" s="132" t="s">
        <v>369</v>
      </c>
      <c r="D132" s="132" t="s">
        <v>182</v>
      </c>
      <c r="E132" s="133" t="s">
        <v>2939</v>
      </c>
      <c r="F132" s="134" t="s">
        <v>2940</v>
      </c>
      <c r="G132" s="135" t="s">
        <v>2876</v>
      </c>
      <c r="H132" s="136">
        <v>6</v>
      </c>
      <c r="I132" s="137"/>
      <c r="J132" s="138">
        <f>ROUND(I132*H132,2)</f>
        <v>0</v>
      </c>
      <c r="K132" s="134" t="s">
        <v>19</v>
      </c>
      <c r="L132" s="33"/>
      <c r="M132" s="139" t="s">
        <v>19</v>
      </c>
      <c r="N132" s="140" t="s">
        <v>44</v>
      </c>
      <c r="P132" s="141">
        <f>O132*H132</f>
        <v>0</v>
      </c>
      <c r="Q132" s="141">
        <v>0</v>
      </c>
      <c r="R132" s="141">
        <f>Q132*H132</f>
        <v>0</v>
      </c>
      <c r="S132" s="141">
        <v>0</v>
      </c>
      <c r="T132" s="142">
        <f>S132*H132</f>
        <v>0</v>
      </c>
      <c r="AR132" s="143" t="s">
        <v>187</v>
      </c>
      <c r="AT132" s="143" t="s">
        <v>182</v>
      </c>
      <c r="AU132" s="143" t="s">
        <v>81</v>
      </c>
      <c r="AY132" s="18" t="s">
        <v>180</v>
      </c>
      <c r="BE132" s="144">
        <f>IF(N132="základní",J132,0)</f>
        <v>0</v>
      </c>
      <c r="BF132" s="144">
        <f>IF(N132="snížená",J132,0)</f>
        <v>0</v>
      </c>
      <c r="BG132" s="144">
        <f>IF(N132="zákl. přenesená",J132,0)</f>
        <v>0</v>
      </c>
      <c r="BH132" s="144">
        <f>IF(N132="sníž. přenesená",J132,0)</f>
        <v>0</v>
      </c>
      <c r="BI132" s="144">
        <f>IF(N132="nulová",J132,0)</f>
        <v>0</v>
      </c>
      <c r="BJ132" s="18" t="s">
        <v>81</v>
      </c>
      <c r="BK132" s="144">
        <f>ROUND(I132*H132,2)</f>
        <v>0</v>
      </c>
      <c r="BL132" s="18" t="s">
        <v>187</v>
      </c>
      <c r="BM132" s="143" t="s">
        <v>2941</v>
      </c>
    </row>
    <row r="133" spans="2:65" s="1" customFormat="1" ht="11.25">
      <c r="B133" s="33"/>
      <c r="D133" s="145" t="s">
        <v>189</v>
      </c>
      <c r="F133" s="146" t="s">
        <v>2940</v>
      </c>
      <c r="I133" s="147"/>
      <c r="L133" s="33"/>
      <c r="M133" s="148"/>
      <c r="T133" s="54"/>
      <c r="AT133" s="18" t="s">
        <v>189</v>
      </c>
      <c r="AU133" s="18" t="s">
        <v>81</v>
      </c>
    </row>
    <row r="134" spans="2:65" s="1" customFormat="1" ht="16.5" customHeight="1">
      <c r="B134" s="33"/>
      <c r="C134" s="132" t="s">
        <v>379</v>
      </c>
      <c r="D134" s="132" t="s">
        <v>182</v>
      </c>
      <c r="E134" s="133" t="s">
        <v>2942</v>
      </c>
      <c r="F134" s="134" t="s">
        <v>2943</v>
      </c>
      <c r="G134" s="135" t="s">
        <v>2876</v>
      </c>
      <c r="H134" s="136">
        <v>2</v>
      </c>
      <c r="I134" s="137"/>
      <c r="J134" s="138">
        <f>ROUND(I134*H134,2)</f>
        <v>0</v>
      </c>
      <c r="K134" s="134" t="s">
        <v>19</v>
      </c>
      <c r="L134" s="33"/>
      <c r="M134" s="139" t="s">
        <v>19</v>
      </c>
      <c r="N134" s="140" t="s">
        <v>44</v>
      </c>
      <c r="P134" s="141">
        <f>O134*H134</f>
        <v>0</v>
      </c>
      <c r="Q134" s="141">
        <v>0</v>
      </c>
      <c r="R134" s="141">
        <f>Q134*H134</f>
        <v>0</v>
      </c>
      <c r="S134" s="141">
        <v>0</v>
      </c>
      <c r="T134" s="142">
        <f>S134*H134</f>
        <v>0</v>
      </c>
      <c r="AR134" s="143" t="s">
        <v>187</v>
      </c>
      <c r="AT134" s="143" t="s">
        <v>182</v>
      </c>
      <c r="AU134" s="143" t="s">
        <v>81</v>
      </c>
      <c r="AY134" s="18" t="s">
        <v>180</v>
      </c>
      <c r="BE134" s="144">
        <f>IF(N134="základní",J134,0)</f>
        <v>0</v>
      </c>
      <c r="BF134" s="144">
        <f>IF(N134="snížená",J134,0)</f>
        <v>0</v>
      </c>
      <c r="BG134" s="144">
        <f>IF(N134="zákl. přenesená",J134,0)</f>
        <v>0</v>
      </c>
      <c r="BH134" s="144">
        <f>IF(N134="sníž. přenesená",J134,0)</f>
        <v>0</v>
      </c>
      <c r="BI134" s="144">
        <f>IF(N134="nulová",J134,0)</f>
        <v>0</v>
      </c>
      <c r="BJ134" s="18" t="s">
        <v>81</v>
      </c>
      <c r="BK134" s="144">
        <f>ROUND(I134*H134,2)</f>
        <v>0</v>
      </c>
      <c r="BL134" s="18" t="s">
        <v>187</v>
      </c>
      <c r="BM134" s="143" t="s">
        <v>2944</v>
      </c>
    </row>
    <row r="135" spans="2:65" s="1" customFormat="1" ht="11.25">
      <c r="B135" s="33"/>
      <c r="D135" s="145" t="s">
        <v>189</v>
      </c>
      <c r="F135" s="146" t="s">
        <v>2943</v>
      </c>
      <c r="I135" s="147"/>
      <c r="L135" s="33"/>
      <c r="M135" s="148"/>
      <c r="T135" s="54"/>
      <c r="AT135" s="18" t="s">
        <v>189</v>
      </c>
      <c r="AU135" s="18" t="s">
        <v>81</v>
      </c>
    </row>
    <row r="136" spans="2:65" s="1" customFormat="1" ht="24.2" customHeight="1">
      <c r="B136" s="33"/>
      <c r="C136" s="132" t="s">
        <v>407</v>
      </c>
      <c r="D136" s="132" t="s">
        <v>182</v>
      </c>
      <c r="E136" s="133" t="s">
        <v>2945</v>
      </c>
      <c r="F136" s="134" t="s">
        <v>2946</v>
      </c>
      <c r="G136" s="135" t="s">
        <v>2876</v>
      </c>
      <c r="H136" s="136">
        <v>8</v>
      </c>
      <c r="I136" s="137"/>
      <c r="J136" s="138">
        <f>ROUND(I136*H136,2)</f>
        <v>0</v>
      </c>
      <c r="K136" s="134" t="s">
        <v>19</v>
      </c>
      <c r="L136" s="33"/>
      <c r="M136" s="139" t="s">
        <v>19</v>
      </c>
      <c r="N136" s="140" t="s">
        <v>44</v>
      </c>
      <c r="P136" s="141">
        <f>O136*H136</f>
        <v>0</v>
      </c>
      <c r="Q136" s="141">
        <v>0</v>
      </c>
      <c r="R136" s="141">
        <f>Q136*H136</f>
        <v>0</v>
      </c>
      <c r="S136" s="141">
        <v>0</v>
      </c>
      <c r="T136" s="142">
        <f>S136*H136</f>
        <v>0</v>
      </c>
      <c r="AR136" s="143" t="s">
        <v>187</v>
      </c>
      <c r="AT136" s="143" t="s">
        <v>182</v>
      </c>
      <c r="AU136" s="143" t="s">
        <v>81</v>
      </c>
      <c r="AY136" s="18" t="s">
        <v>180</v>
      </c>
      <c r="BE136" s="144">
        <f>IF(N136="základní",J136,0)</f>
        <v>0</v>
      </c>
      <c r="BF136" s="144">
        <f>IF(N136="snížená",J136,0)</f>
        <v>0</v>
      </c>
      <c r="BG136" s="144">
        <f>IF(N136="zákl. přenesená",J136,0)</f>
        <v>0</v>
      </c>
      <c r="BH136" s="144">
        <f>IF(N136="sníž. přenesená",J136,0)</f>
        <v>0</v>
      </c>
      <c r="BI136" s="144">
        <f>IF(N136="nulová",J136,0)</f>
        <v>0</v>
      </c>
      <c r="BJ136" s="18" t="s">
        <v>81</v>
      </c>
      <c r="BK136" s="144">
        <f>ROUND(I136*H136,2)</f>
        <v>0</v>
      </c>
      <c r="BL136" s="18" t="s">
        <v>187</v>
      </c>
      <c r="BM136" s="143" t="s">
        <v>2947</v>
      </c>
    </row>
    <row r="137" spans="2:65" s="1" customFormat="1" ht="19.5">
      <c r="B137" s="33"/>
      <c r="D137" s="145" t="s">
        <v>189</v>
      </c>
      <c r="F137" s="146" t="s">
        <v>2946</v>
      </c>
      <c r="I137" s="147"/>
      <c r="L137" s="33"/>
      <c r="M137" s="148"/>
      <c r="T137" s="54"/>
      <c r="AT137" s="18" t="s">
        <v>189</v>
      </c>
      <c r="AU137" s="18" t="s">
        <v>81</v>
      </c>
    </row>
    <row r="138" spans="2:65" s="1" customFormat="1" ht="24.2" customHeight="1">
      <c r="B138" s="33"/>
      <c r="C138" s="132" t="s">
        <v>414</v>
      </c>
      <c r="D138" s="132" t="s">
        <v>182</v>
      </c>
      <c r="E138" s="133" t="s">
        <v>2948</v>
      </c>
      <c r="F138" s="134" t="s">
        <v>2949</v>
      </c>
      <c r="G138" s="135" t="s">
        <v>2876</v>
      </c>
      <c r="H138" s="136">
        <v>2</v>
      </c>
      <c r="I138" s="137"/>
      <c r="J138" s="138">
        <f>ROUND(I138*H138,2)</f>
        <v>0</v>
      </c>
      <c r="K138" s="134" t="s">
        <v>19</v>
      </c>
      <c r="L138" s="33"/>
      <c r="M138" s="139" t="s">
        <v>19</v>
      </c>
      <c r="N138" s="140" t="s">
        <v>44</v>
      </c>
      <c r="P138" s="141">
        <f>O138*H138</f>
        <v>0</v>
      </c>
      <c r="Q138" s="141">
        <v>0</v>
      </c>
      <c r="R138" s="141">
        <f>Q138*H138</f>
        <v>0</v>
      </c>
      <c r="S138" s="141">
        <v>0</v>
      </c>
      <c r="T138" s="142">
        <f>S138*H138</f>
        <v>0</v>
      </c>
      <c r="AR138" s="143" t="s">
        <v>187</v>
      </c>
      <c r="AT138" s="143" t="s">
        <v>182</v>
      </c>
      <c r="AU138" s="143" t="s">
        <v>81</v>
      </c>
      <c r="AY138" s="18" t="s">
        <v>180</v>
      </c>
      <c r="BE138" s="144">
        <f>IF(N138="základní",J138,0)</f>
        <v>0</v>
      </c>
      <c r="BF138" s="144">
        <f>IF(N138="snížená",J138,0)</f>
        <v>0</v>
      </c>
      <c r="BG138" s="144">
        <f>IF(N138="zákl. přenesená",J138,0)</f>
        <v>0</v>
      </c>
      <c r="BH138" s="144">
        <f>IF(N138="sníž. přenesená",J138,0)</f>
        <v>0</v>
      </c>
      <c r="BI138" s="144">
        <f>IF(N138="nulová",J138,0)</f>
        <v>0</v>
      </c>
      <c r="BJ138" s="18" t="s">
        <v>81</v>
      </c>
      <c r="BK138" s="144">
        <f>ROUND(I138*H138,2)</f>
        <v>0</v>
      </c>
      <c r="BL138" s="18" t="s">
        <v>187</v>
      </c>
      <c r="BM138" s="143" t="s">
        <v>2950</v>
      </c>
    </row>
    <row r="139" spans="2:65" s="1" customFormat="1" ht="19.5">
      <c r="B139" s="33"/>
      <c r="D139" s="145" t="s">
        <v>189</v>
      </c>
      <c r="F139" s="146" t="s">
        <v>2951</v>
      </c>
      <c r="I139" s="147"/>
      <c r="L139" s="33"/>
      <c r="M139" s="148"/>
      <c r="T139" s="54"/>
      <c r="AT139" s="18" t="s">
        <v>189</v>
      </c>
      <c r="AU139" s="18" t="s">
        <v>81</v>
      </c>
    </row>
    <row r="140" spans="2:65" s="1" customFormat="1" ht="66.75" customHeight="1">
      <c r="B140" s="33"/>
      <c r="C140" s="132" t="s">
        <v>421</v>
      </c>
      <c r="D140" s="132" t="s">
        <v>182</v>
      </c>
      <c r="E140" s="133" t="s">
        <v>2952</v>
      </c>
      <c r="F140" s="134" t="s">
        <v>2953</v>
      </c>
      <c r="G140" s="135" t="s">
        <v>2876</v>
      </c>
      <c r="H140" s="136">
        <v>3</v>
      </c>
      <c r="I140" s="137"/>
      <c r="J140" s="138">
        <f>ROUND(I140*H140,2)</f>
        <v>0</v>
      </c>
      <c r="K140" s="134" t="s">
        <v>19</v>
      </c>
      <c r="L140" s="33"/>
      <c r="M140" s="139" t="s">
        <v>19</v>
      </c>
      <c r="N140" s="140" t="s">
        <v>44</v>
      </c>
      <c r="P140" s="141">
        <f>O140*H140</f>
        <v>0</v>
      </c>
      <c r="Q140" s="141">
        <v>0</v>
      </c>
      <c r="R140" s="141">
        <f>Q140*H140</f>
        <v>0</v>
      </c>
      <c r="S140" s="141">
        <v>0</v>
      </c>
      <c r="T140" s="142">
        <f>S140*H140</f>
        <v>0</v>
      </c>
      <c r="AR140" s="143" t="s">
        <v>187</v>
      </c>
      <c r="AT140" s="143" t="s">
        <v>182</v>
      </c>
      <c r="AU140" s="143" t="s">
        <v>81</v>
      </c>
      <c r="AY140" s="18" t="s">
        <v>180</v>
      </c>
      <c r="BE140" s="144">
        <f>IF(N140="základní",J140,0)</f>
        <v>0</v>
      </c>
      <c r="BF140" s="144">
        <f>IF(N140="snížená",J140,0)</f>
        <v>0</v>
      </c>
      <c r="BG140" s="144">
        <f>IF(N140="zákl. přenesená",J140,0)</f>
        <v>0</v>
      </c>
      <c r="BH140" s="144">
        <f>IF(N140="sníž. přenesená",J140,0)</f>
        <v>0</v>
      </c>
      <c r="BI140" s="144">
        <f>IF(N140="nulová",J140,0)</f>
        <v>0</v>
      </c>
      <c r="BJ140" s="18" t="s">
        <v>81</v>
      </c>
      <c r="BK140" s="144">
        <f>ROUND(I140*H140,2)</f>
        <v>0</v>
      </c>
      <c r="BL140" s="18" t="s">
        <v>187</v>
      </c>
      <c r="BM140" s="143" t="s">
        <v>2954</v>
      </c>
    </row>
    <row r="141" spans="2:65" s="1" customFormat="1" ht="48.75">
      <c r="B141" s="33"/>
      <c r="D141" s="145" t="s">
        <v>189</v>
      </c>
      <c r="F141" s="146" t="s">
        <v>2955</v>
      </c>
      <c r="I141" s="147"/>
      <c r="L141" s="33"/>
      <c r="M141" s="148"/>
      <c r="T141" s="54"/>
      <c r="AT141" s="18" t="s">
        <v>189</v>
      </c>
      <c r="AU141" s="18" t="s">
        <v>81</v>
      </c>
    </row>
    <row r="142" spans="2:65" s="1" customFormat="1" ht="66.75" customHeight="1">
      <c r="B142" s="33"/>
      <c r="C142" s="132" t="s">
        <v>427</v>
      </c>
      <c r="D142" s="132" t="s">
        <v>182</v>
      </c>
      <c r="E142" s="133" t="s">
        <v>2956</v>
      </c>
      <c r="F142" s="134" t="s">
        <v>2957</v>
      </c>
      <c r="G142" s="135" t="s">
        <v>2876</v>
      </c>
      <c r="H142" s="136">
        <v>1</v>
      </c>
      <c r="I142" s="137"/>
      <c r="J142" s="138">
        <f>ROUND(I142*H142,2)</f>
        <v>0</v>
      </c>
      <c r="K142" s="134" t="s">
        <v>19</v>
      </c>
      <c r="L142" s="33"/>
      <c r="M142" s="139" t="s">
        <v>19</v>
      </c>
      <c r="N142" s="140" t="s">
        <v>44</v>
      </c>
      <c r="P142" s="141">
        <f>O142*H142</f>
        <v>0</v>
      </c>
      <c r="Q142" s="141">
        <v>0</v>
      </c>
      <c r="R142" s="141">
        <f>Q142*H142</f>
        <v>0</v>
      </c>
      <c r="S142" s="141">
        <v>0</v>
      </c>
      <c r="T142" s="142">
        <f>S142*H142</f>
        <v>0</v>
      </c>
      <c r="AR142" s="143" t="s">
        <v>187</v>
      </c>
      <c r="AT142" s="143" t="s">
        <v>182</v>
      </c>
      <c r="AU142" s="143" t="s">
        <v>81</v>
      </c>
      <c r="AY142" s="18" t="s">
        <v>180</v>
      </c>
      <c r="BE142" s="144">
        <f>IF(N142="základní",J142,0)</f>
        <v>0</v>
      </c>
      <c r="BF142" s="144">
        <f>IF(N142="snížená",J142,0)</f>
        <v>0</v>
      </c>
      <c r="BG142" s="144">
        <f>IF(N142="zákl. přenesená",J142,0)</f>
        <v>0</v>
      </c>
      <c r="BH142" s="144">
        <f>IF(N142="sníž. přenesená",J142,0)</f>
        <v>0</v>
      </c>
      <c r="BI142" s="144">
        <f>IF(N142="nulová",J142,0)</f>
        <v>0</v>
      </c>
      <c r="BJ142" s="18" t="s">
        <v>81</v>
      </c>
      <c r="BK142" s="144">
        <f>ROUND(I142*H142,2)</f>
        <v>0</v>
      </c>
      <c r="BL142" s="18" t="s">
        <v>187</v>
      </c>
      <c r="BM142" s="143" t="s">
        <v>2958</v>
      </c>
    </row>
    <row r="143" spans="2:65" s="1" customFormat="1" ht="48.75">
      <c r="B143" s="33"/>
      <c r="D143" s="145" t="s">
        <v>189</v>
      </c>
      <c r="F143" s="146" t="s">
        <v>2959</v>
      </c>
      <c r="I143" s="147"/>
      <c r="L143" s="33"/>
      <c r="M143" s="148"/>
      <c r="T143" s="54"/>
      <c r="AT143" s="18" t="s">
        <v>189</v>
      </c>
      <c r="AU143" s="18" t="s">
        <v>81</v>
      </c>
    </row>
    <row r="144" spans="2:65" s="1" customFormat="1" ht="66.75" customHeight="1">
      <c r="B144" s="33"/>
      <c r="C144" s="132" t="s">
        <v>433</v>
      </c>
      <c r="D144" s="132" t="s">
        <v>182</v>
      </c>
      <c r="E144" s="133" t="s">
        <v>2960</v>
      </c>
      <c r="F144" s="134" t="s">
        <v>2961</v>
      </c>
      <c r="G144" s="135" t="s">
        <v>2876</v>
      </c>
      <c r="H144" s="136">
        <v>1</v>
      </c>
      <c r="I144" s="137"/>
      <c r="J144" s="138">
        <f>ROUND(I144*H144,2)</f>
        <v>0</v>
      </c>
      <c r="K144" s="134" t="s">
        <v>19</v>
      </c>
      <c r="L144" s="33"/>
      <c r="M144" s="139" t="s">
        <v>19</v>
      </c>
      <c r="N144" s="140" t="s">
        <v>44</v>
      </c>
      <c r="P144" s="141">
        <f>O144*H144</f>
        <v>0</v>
      </c>
      <c r="Q144" s="141">
        <v>0</v>
      </c>
      <c r="R144" s="141">
        <f>Q144*H144</f>
        <v>0</v>
      </c>
      <c r="S144" s="141">
        <v>0</v>
      </c>
      <c r="T144" s="142">
        <f>S144*H144</f>
        <v>0</v>
      </c>
      <c r="AR144" s="143" t="s">
        <v>187</v>
      </c>
      <c r="AT144" s="143" t="s">
        <v>182</v>
      </c>
      <c r="AU144" s="143" t="s">
        <v>81</v>
      </c>
      <c r="AY144" s="18" t="s">
        <v>180</v>
      </c>
      <c r="BE144" s="144">
        <f>IF(N144="základní",J144,0)</f>
        <v>0</v>
      </c>
      <c r="BF144" s="144">
        <f>IF(N144="snížená",J144,0)</f>
        <v>0</v>
      </c>
      <c r="BG144" s="144">
        <f>IF(N144="zákl. přenesená",J144,0)</f>
        <v>0</v>
      </c>
      <c r="BH144" s="144">
        <f>IF(N144="sníž. přenesená",J144,0)</f>
        <v>0</v>
      </c>
      <c r="BI144" s="144">
        <f>IF(N144="nulová",J144,0)</f>
        <v>0</v>
      </c>
      <c r="BJ144" s="18" t="s">
        <v>81</v>
      </c>
      <c r="BK144" s="144">
        <f>ROUND(I144*H144,2)</f>
        <v>0</v>
      </c>
      <c r="BL144" s="18" t="s">
        <v>187</v>
      </c>
      <c r="BM144" s="143" t="s">
        <v>2962</v>
      </c>
    </row>
    <row r="145" spans="2:65" s="1" customFormat="1" ht="48.75">
      <c r="B145" s="33"/>
      <c r="D145" s="145" t="s">
        <v>189</v>
      </c>
      <c r="F145" s="146" t="s">
        <v>2963</v>
      </c>
      <c r="I145" s="147"/>
      <c r="L145" s="33"/>
      <c r="M145" s="148"/>
      <c r="T145" s="54"/>
      <c r="AT145" s="18" t="s">
        <v>189</v>
      </c>
      <c r="AU145" s="18" t="s">
        <v>81</v>
      </c>
    </row>
    <row r="146" spans="2:65" s="1" customFormat="1" ht="66.75" customHeight="1">
      <c r="B146" s="33"/>
      <c r="C146" s="132" t="s">
        <v>440</v>
      </c>
      <c r="D146" s="132" t="s">
        <v>182</v>
      </c>
      <c r="E146" s="133" t="s">
        <v>2964</v>
      </c>
      <c r="F146" s="134" t="s">
        <v>2965</v>
      </c>
      <c r="G146" s="135" t="s">
        <v>2876</v>
      </c>
      <c r="H146" s="136">
        <v>1</v>
      </c>
      <c r="I146" s="137"/>
      <c r="J146" s="138">
        <f>ROUND(I146*H146,2)</f>
        <v>0</v>
      </c>
      <c r="K146" s="134" t="s">
        <v>19</v>
      </c>
      <c r="L146" s="33"/>
      <c r="M146" s="139" t="s">
        <v>19</v>
      </c>
      <c r="N146" s="140" t="s">
        <v>44</v>
      </c>
      <c r="P146" s="141">
        <f>O146*H146</f>
        <v>0</v>
      </c>
      <c r="Q146" s="141">
        <v>0</v>
      </c>
      <c r="R146" s="141">
        <f>Q146*H146</f>
        <v>0</v>
      </c>
      <c r="S146" s="141">
        <v>0</v>
      </c>
      <c r="T146" s="142">
        <f>S146*H146</f>
        <v>0</v>
      </c>
      <c r="AR146" s="143" t="s">
        <v>187</v>
      </c>
      <c r="AT146" s="143" t="s">
        <v>182</v>
      </c>
      <c r="AU146" s="143" t="s">
        <v>81</v>
      </c>
      <c r="AY146" s="18" t="s">
        <v>180</v>
      </c>
      <c r="BE146" s="144">
        <f>IF(N146="základní",J146,0)</f>
        <v>0</v>
      </c>
      <c r="BF146" s="144">
        <f>IF(N146="snížená",J146,0)</f>
        <v>0</v>
      </c>
      <c r="BG146" s="144">
        <f>IF(N146="zákl. přenesená",J146,0)</f>
        <v>0</v>
      </c>
      <c r="BH146" s="144">
        <f>IF(N146="sníž. přenesená",J146,0)</f>
        <v>0</v>
      </c>
      <c r="BI146" s="144">
        <f>IF(N146="nulová",J146,0)</f>
        <v>0</v>
      </c>
      <c r="BJ146" s="18" t="s">
        <v>81</v>
      </c>
      <c r="BK146" s="144">
        <f>ROUND(I146*H146,2)</f>
        <v>0</v>
      </c>
      <c r="BL146" s="18" t="s">
        <v>187</v>
      </c>
      <c r="BM146" s="143" t="s">
        <v>2966</v>
      </c>
    </row>
    <row r="147" spans="2:65" s="1" customFormat="1" ht="48.75">
      <c r="B147" s="33"/>
      <c r="D147" s="145" t="s">
        <v>189</v>
      </c>
      <c r="F147" s="146" t="s">
        <v>2967</v>
      </c>
      <c r="I147" s="147"/>
      <c r="L147" s="33"/>
      <c r="M147" s="148"/>
      <c r="T147" s="54"/>
      <c r="AT147" s="18" t="s">
        <v>189</v>
      </c>
      <c r="AU147" s="18" t="s">
        <v>81</v>
      </c>
    </row>
    <row r="148" spans="2:65" s="11" customFormat="1" ht="25.9" customHeight="1">
      <c r="B148" s="120"/>
      <c r="D148" s="121" t="s">
        <v>72</v>
      </c>
      <c r="E148" s="122" t="s">
        <v>2968</v>
      </c>
      <c r="F148" s="122" t="s">
        <v>2969</v>
      </c>
      <c r="I148" s="123"/>
      <c r="J148" s="124">
        <f>BK148</f>
        <v>0</v>
      </c>
      <c r="L148" s="120"/>
      <c r="M148" s="125"/>
      <c r="P148" s="126">
        <f>SUM(P149:P198)</f>
        <v>0</v>
      </c>
      <c r="R148" s="126">
        <f>SUM(R149:R198)</f>
        <v>0</v>
      </c>
      <c r="T148" s="127">
        <f>SUM(T149:T198)</f>
        <v>0</v>
      </c>
      <c r="AR148" s="121" t="s">
        <v>81</v>
      </c>
      <c r="AT148" s="128" t="s">
        <v>72</v>
      </c>
      <c r="AU148" s="128" t="s">
        <v>73</v>
      </c>
      <c r="AY148" s="121" t="s">
        <v>180</v>
      </c>
      <c r="BK148" s="129">
        <f>SUM(BK149:BK198)</f>
        <v>0</v>
      </c>
    </row>
    <row r="149" spans="2:65" s="1" customFormat="1" ht="24.2" customHeight="1">
      <c r="B149" s="33"/>
      <c r="C149" s="132" t="s">
        <v>448</v>
      </c>
      <c r="D149" s="132" t="s">
        <v>182</v>
      </c>
      <c r="E149" s="133" t="s">
        <v>2970</v>
      </c>
      <c r="F149" s="134" t="s">
        <v>2971</v>
      </c>
      <c r="G149" s="135" t="s">
        <v>338</v>
      </c>
      <c r="H149" s="136">
        <v>50</v>
      </c>
      <c r="I149" s="137"/>
      <c r="J149" s="138">
        <f>ROUND(I149*H149,2)</f>
        <v>0</v>
      </c>
      <c r="K149" s="134" t="s">
        <v>19</v>
      </c>
      <c r="L149" s="33"/>
      <c r="M149" s="139" t="s">
        <v>19</v>
      </c>
      <c r="N149" s="140" t="s">
        <v>44</v>
      </c>
      <c r="P149" s="141">
        <f>O149*H149</f>
        <v>0</v>
      </c>
      <c r="Q149" s="141">
        <v>0</v>
      </c>
      <c r="R149" s="141">
        <f>Q149*H149</f>
        <v>0</v>
      </c>
      <c r="S149" s="141">
        <v>0</v>
      </c>
      <c r="T149" s="142">
        <f>S149*H149</f>
        <v>0</v>
      </c>
      <c r="AR149" s="143" t="s">
        <v>187</v>
      </c>
      <c r="AT149" s="143" t="s">
        <v>182</v>
      </c>
      <c r="AU149" s="143" t="s">
        <v>81</v>
      </c>
      <c r="AY149" s="18" t="s">
        <v>180</v>
      </c>
      <c r="BE149" s="144">
        <f>IF(N149="základní",J149,0)</f>
        <v>0</v>
      </c>
      <c r="BF149" s="144">
        <f>IF(N149="snížená",J149,0)</f>
        <v>0</v>
      </c>
      <c r="BG149" s="144">
        <f>IF(N149="zákl. přenesená",J149,0)</f>
        <v>0</v>
      </c>
      <c r="BH149" s="144">
        <f>IF(N149="sníž. přenesená",J149,0)</f>
        <v>0</v>
      </c>
      <c r="BI149" s="144">
        <f>IF(N149="nulová",J149,0)</f>
        <v>0</v>
      </c>
      <c r="BJ149" s="18" t="s">
        <v>81</v>
      </c>
      <c r="BK149" s="144">
        <f>ROUND(I149*H149,2)</f>
        <v>0</v>
      </c>
      <c r="BL149" s="18" t="s">
        <v>187</v>
      </c>
      <c r="BM149" s="143" t="s">
        <v>2972</v>
      </c>
    </row>
    <row r="150" spans="2:65" s="1" customFormat="1" ht="11.25">
      <c r="B150" s="33"/>
      <c r="D150" s="145" t="s">
        <v>189</v>
      </c>
      <c r="F150" s="146" t="s">
        <v>2971</v>
      </c>
      <c r="I150" s="147"/>
      <c r="L150" s="33"/>
      <c r="M150" s="148"/>
      <c r="T150" s="54"/>
      <c r="AT150" s="18" t="s">
        <v>189</v>
      </c>
      <c r="AU150" s="18" t="s">
        <v>81</v>
      </c>
    </row>
    <row r="151" spans="2:65" s="1" customFormat="1" ht="24.2" customHeight="1">
      <c r="B151" s="33"/>
      <c r="C151" s="132" t="s">
        <v>458</v>
      </c>
      <c r="D151" s="132" t="s">
        <v>182</v>
      </c>
      <c r="E151" s="133" t="s">
        <v>2973</v>
      </c>
      <c r="F151" s="134" t="s">
        <v>2974</v>
      </c>
      <c r="G151" s="135" t="s">
        <v>338</v>
      </c>
      <c r="H151" s="136">
        <v>4</v>
      </c>
      <c r="I151" s="137"/>
      <c r="J151" s="138">
        <f>ROUND(I151*H151,2)</f>
        <v>0</v>
      </c>
      <c r="K151" s="134" t="s">
        <v>19</v>
      </c>
      <c r="L151" s="33"/>
      <c r="M151" s="139" t="s">
        <v>19</v>
      </c>
      <c r="N151" s="140" t="s">
        <v>44</v>
      </c>
      <c r="P151" s="141">
        <f>O151*H151</f>
        <v>0</v>
      </c>
      <c r="Q151" s="141">
        <v>0</v>
      </c>
      <c r="R151" s="141">
        <f>Q151*H151</f>
        <v>0</v>
      </c>
      <c r="S151" s="141">
        <v>0</v>
      </c>
      <c r="T151" s="142">
        <f>S151*H151</f>
        <v>0</v>
      </c>
      <c r="AR151" s="143" t="s">
        <v>187</v>
      </c>
      <c r="AT151" s="143" t="s">
        <v>182</v>
      </c>
      <c r="AU151" s="143" t="s">
        <v>81</v>
      </c>
      <c r="AY151" s="18" t="s">
        <v>180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187</v>
      </c>
      <c r="BM151" s="143" t="s">
        <v>2975</v>
      </c>
    </row>
    <row r="152" spans="2:65" s="1" customFormat="1" ht="11.25">
      <c r="B152" s="33"/>
      <c r="D152" s="145" t="s">
        <v>189</v>
      </c>
      <c r="F152" s="146" t="s">
        <v>2974</v>
      </c>
      <c r="I152" s="147"/>
      <c r="L152" s="33"/>
      <c r="M152" s="148"/>
      <c r="T152" s="54"/>
      <c r="AT152" s="18" t="s">
        <v>189</v>
      </c>
      <c r="AU152" s="18" t="s">
        <v>81</v>
      </c>
    </row>
    <row r="153" spans="2:65" s="1" customFormat="1" ht="24.2" customHeight="1">
      <c r="B153" s="33"/>
      <c r="C153" s="132" t="s">
        <v>466</v>
      </c>
      <c r="D153" s="132" t="s">
        <v>182</v>
      </c>
      <c r="E153" s="133" t="s">
        <v>2976</v>
      </c>
      <c r="F153" s="134" t="s">
        <v>2977</v>
      </c>
      <c r="G153" s="135" t="s">
        <v>338</v>
      </c>
      <c r="H153" s="136">
        <v>2</v>
      </c>
      <c r="I153" s="137"/>
      <c r="J153" s="138">
        <f>ROUND(I153*H153,2)</f>
        <v>0</v>
      </c>
      <c r="K153" s="134" t="s">
        <v>19</v>
      </c>
      <c r="L153" s="33"/>
      <c r="M153" s="139" t="s">
        <v>19</v>
      </c>
      <c r="N153" s="140" t="s">
        <v>44</v>
      </c>
      <c r="P153" s="141">
        <f>O153*H153</f>
        <v>0</v>
      </c>
      <c r="Q153" s="141">
        <v>0</v>
      </c>
      <c r="R153" s="141">
        <f>Q153*H153</f>
        <v>0</v>
      </c>
      <c r="S153" s="141">
        <v>0</v>
      </c>
      <c r="T153" s="142">
        <f>S153*H153</f>
        <v>0</v>
      </c>
      <c r="AR153" s="143" t="s">
        <v>187</v>
      </c>
      <c r="AT153" s="143" t="s">
        <v>182</v>
      </c>
      <c r="AU153" s="143" t="s">
        <v>81</v>
      </c>
      <c r="AY153" s="18" t="s">
        <v>180</v>
      </c>
      <c r="BE153" s="144">
        <f>IF(N153="základní",J153,0)</f>
        <v>0</v>
      </c>
      <c r="BF153" s="144">
        <f>IF(N153="snížená",J153,0)</f>
        <v>0</v>
      </c>
      <c r="BG153" s="144">
        <f>IF(N153="zákl. přenesená",J153,0)</f>
        <v>0</v>
      </c>
      <c r="BH153" s="144">
        <f>IF(N153="sníž. přenesená",J153,0)</f>
        <v>0</v>
      </c>
      <c r="BI153" s="144">
        <f>IF(N153="nulová",J153,0)</f>
        <v>0</v>
      </c>
      <c r="BJ153" s="18" t="s">
        <v>81</v>
      </c>
      <c r="BK153" s="144">
        <f>ROUND(I153*H153,2)</f>
        <v>0</v>
      </c>
      <c r="BL153" s="18" t="s">
        <v>187</v>
      </c>
      <c r="BM153" s="143" t="s">
        <v>2978</v>
      </c>
    </row>
    <row r="154" spans="2:65" s="1" customFormat="1" ht="11.25">
      <c r="B154" s="33"/>
      <c r="D154" s="145" t="s">
        <v>189</v>
      </c>
      <c r="F154" s="146" t="s">
        <v>2977</v>
      </c>
      <c r="I154" s="147"/>
      <c r="L154" s="33"/>
      <c r="M154" s="148"/>
      <c r="T154" s="54"/>
      <c r="AT154" s="18" t="s">
        <v>189</v>
      </c>
      <c r="AU154" s="18" t="s">
        <v>81</v>
      </c>
    </row>
    <row r="155" spans="2:65" s="1" customFormat="1" ht="16.5" customHeight="1">
      <c r="B155" s="33"/>
      <c r="C155" s="132" t="s">
        <v>471</v>
      </c>
      <c r="D155" s="132" t="s">
        <v>182</v>
      </c>
      <c r="E155" s="133" t="s">
        <v>2979</v>
      </c>
      <c r="F155" s="134" t="s">
        <v>2980</v>
      </c>
      <c r="G155" s="135" t="s">
        <v>338</v>
      </c>
      <c r="H155" s="136">
        <v>60</v>
      </c>
      <c r="I155" s="137"/>
      <c r="J155" s="138">
        <f>ROUND(I155*H155,2)</f>
        <v>0</v>
      </c>
      <c r="K155" s="134" t="s">
        <v>19</v>
      </c>
      <c r="L155" s="33"/>
      <c r="M155" s="139" t="s">
        <v>19</v>
      </c>
      <c r="N155" s="140" t="s">
        <v>44</v>
      </c>
      <c r="P155" s="141">
        <f>O155*H155</f>
        <v>0</v>
      </c>
      <c r="Q155" s="141">
        <v>0</v>
      </c>
      <c r="R155" s="141">
        <f>Q155*H155</f>
        <v>0</v>
      </c>
      <c r="S155" s="141">
        <v>0</v>
      </c>
      <c r="T155" s="142">
        <f>S155*H155</f>
        <v>0</v>
      </c>
      <c r="AR155" s="143" t="s">
        <v>187</v>
      </c>
      <c r="AT155" s="143" t="s">
        <v>182</v>
      </c>
      <c r="AU155" s="143" t="s">
        <v>81</v>
      </c>
      <c r="AY155" s="18" t="s">
        <v>180</v>
      </c>
      <c r="BE155" s="144">
        <f>IF(N155="základní",J155,0)</f>
        <v>0</v>
      </c>
      <c r="BF155" s="144">
        <f>IF(N155="snížená",J155,0)</f>
        <v>0</v>
      </c>
      <c r="BG155" s="144">
        <f>IF(N155="zákl. přenesená",J155,0)</f>
        <v>0</v>
      </c>
      <c r="BH155" s="144">
        <f>IF(N155="sníž. přenesená",J155,0)</f>
        <v>0</v>
      </c>
      <c r="BI155" s="144">
        <f>IF(N155="nulová",J155,0)</f>
        <v>0</v>
      </c>
      <c r="BJ155" s="18" t="s">
        <v>81</v>
      </c>
      <c r="BK155" s="144">
        <f>ROUND(I155*H155,2)</f>
        <v>0</v>
      </c>
      <c r="BL155" s="18" t="s">
        <v>187</v>
      </c>
      <c r="BM155" s="143" t="s">
        <v>2981</v>
      </c>
    </row>
    <row r="156" spans="2:65" s="1" customFormat="1" ht="11.25">
      <c r="B156" s="33"/>
      <c r="D156" s="145" t="s">
        <v>189</v>
      </c>
      <c r="F156" s="146" t="s">
        <v>2980</v>
      </c>
      <c r="I156" s="147"/>
      <c r="L156" s="33"/>
      <c r="M156" s="148"/>
      <c r="T156" s="54"/>
      <c r="AT156" s="18" t="s">
        <v>189</v>
      </c>
      <c r="AU156" s="18" t="s">
        <v>81</v>
      </c>
    </row>
    <row r="157" spans="2:65" s="1" customFormat="1" ht="16.5" customHeight="1">
      <c r="B157" s="33"/>
      <c r="C157" s="132" t="s">
        <v>479</v>
      </c>
      <c r="D157" s="132" t="s">
        <v>182</v>
      </c>
      <c r="E157" s="133" t="s">
        <v>2982</v>
      </c>
      <c r="F157" s="134" t="s">
        <v>2983</v>
      </c>
      <c r="G157" s="135" t="s">
        <v>338</v>
      </c>
      <c r="H157" s="136">
        <v>65</v>
      </c>
      <c r="I157" s="137"/>
      <c r="J157" s="138">
        <f>ROUND(I157*H157,2)</f>
        <v>0</v>
      </c>
      <c r="K157" s="134" t="s">
        <v>19</v>
      </c>
      <c r="L157" s="33"/>
      <c r="M157" s="139" t="s">
        <v>19</v>
      </c>
      <c r="N157" s="140" t="s">
        <v>44</v>
      </c>
      <c r="P157" s="141">
        <f>O157*H157</f>
        <v>0</v>
      </c>
      <c r="Q157" s="141">
        <v>0</v>
      </c>
      <c r="R157" s="141">
        <f>Q157*H157</f>
        <v>0</v>
      </c>
      <c r="S157" s="141">
        <v>0</v>
      </c>
      <c r="T157" s="142">
        <f>S157*H157</f>
        <v>0</v>
      </c>
      <c r="AR157" s="143" t="s">
        <v>187</v>
      </c>
      <c r="AT157" s="143" t="s">
        <v>182</v>
      </c>
      <c r="AU157" s="143" t="s">
        <v>81</v>
      </c>
      <c r="AY157" s="18" t="s">
        <v>180</v>
      </c>
      <c r="BE157" s="144">
        <f>IF(N157="základní",J157,0)</f>
        <v>0</v>
      </c>
      <c r="BF157" s="144">
        <f>IF(N157="snížená",J157,0)</f>
        <v>0</v>
      </c>
      <c r="BG157" s="144">
        <f>IF(N157="zákl. přenesená",J157,0)</f>
        <v>0</v>
      </c>
      <c r="BH157" s="144">
        <f>IF(N157="sníž. přenesená",J157,0)</f>
        <v>0</v>
      </c>
      <c r="BI157" s="144">
        <f>IF(N157="nulová",J157,0)</f>
        <v>0</v>
      </c>
      <c r="BJ157" s="18" t="s">
        <v>81</v>
      </c>
      <c r="BK157" s="144">
        <f>ROUND(I157*H157,2)</f>
        <v>0</v>
      </c>
      <c r="BL157" s="18" t="s">
        <v>187</v>
      </c>
      <c r="BM157" s="143" t="s">
        <v>2984</v>
      </c>
    </row>
    <row r="158" spans="2:65" s="1" customFormat="1" ht="11.25">
      <c r="B158" s="33"/>
      <c r="D158" s="145" t="s">
        <v>189</v>
      </c>
      <c r="F158" s="146" t="s">
        <v>2983</v>
      </c>
      <c r="I158" s="147"/>
      <c r="L158" s="33"/>
      <c r="M158" s="148"/>
      <c r="T158" s="54"/>
      <c r="AT158" s="18" t="s">
        <v>189</v>
      </c>
      <c r="AU158" s="18" t="s">
        <v>81</v>
      </c>
    </row>
    <row r="159" spans="2:65" s="1" customFormat="1" ht="16.5" customHeight="1">
      <c r="B159" s="33"/>
      <c r="C159" s="132" t="s">
        <v>487</v>
      </c>
      <c r="D159" s="132" t="s">
        <v>182</v>
      </c>
      <c r="E159" s="133" t="s">
        <v>2985</v>
      </c>
      <c r="F159" s="134" t="s">
        <v>2986</v>
      </c>
      <c r="G159" s="135" t="s">
        <v>338</v>
      </c>
      <c r="H159" s="136">
        <v>40</v>
      </c>
      <c r="I159" s="137"/>
      <c r="J159" s="138">
        <f>ROUND(I159*H159,2)</f>
        <v>0</v>
      </c>
      <c r="K159" s="134" t="s">
        <v>19</v>
      </c>
      <c r="L159" s="33"/>
      <c r="M159" s="139" t="s">
        <v>19</v>
      </c>
      <c r="N159" s="140" t="s">
        <v>44</v>
      </c>
      <c r="P159" s="141">
        <f>O159*H159</f>
        <v>0</v>
      </c>
      <c r="Q159" s="141">
        <v>0</v>
      </c>
      <c r="R159" s="141">
        <f>Q159*H159</f>
        <v>0</v>
      </c>
      <c r="S159" s="141">
        <v>0</v>
      </c>
      <c r="T159" s="142">
        <f>S159*H159</f>
        <v>0</v>
      </c>
      <c r="AR159" s="143" t="s">
        <v>187</v>
      </c>
      <c r="AT159" s="143" t="s">
        <v>182</v>
      </c>
      <c r="AU159" s="143" t="s">
        <v>81</v>
      </c>
      <c r="AY159" s="18" t="s">
        <v>180</v>
      </c>
      <c r="BE159" s="144">
        <f>IF(N159="základní",J159,0)</f>
        <v>0</v>
      </c>
      <c r="BF159" s="144">
        <f>IF(N159="snížená",J159,0)</f>
        <v>0</v>
      </c>
      <c r="BG159" s="144">
        <f>IF(N159="zákl. přenesená",J159,0)</f>
        <v>0</v>
      </c>
      <c r="BH159" s="144">
        <f>IF(N159="sníž. přenesená",J159,0)</f>
        <v>0</v>
      </c>
      <c r="BI159" s="144">
        <f>IF(N159="nulová",J159,0)</f>
        <v>0</v>
      </c>
      <c r="BJ159" s="18" t="s">
        <v>81</v>
      </c>
      <c r="BK159" s="144">
        <f>ROUND(I159*H159,2)</f>
        <v>0</v>
      </c>
      <c r="BL159" s="18" t="s">
        <v>187</v>
      </c>
      <c r="BM159" s="143" t="s">
        <v>2987</v>
      </c>
    </row>
    <row r="160" spans="2:65" s="1" customFormat="1" ht="11.25">
      <c r="B160" s="33"/>
      <c r="D160" s="145" t="s">
        <v>189</v>
      </c>
      <c r="F160" s="146" t="s">
        <v>2986</v>
      </c>
      <c r="I160" s="147"/>
      <c r="L160" s="33"/>
      <c r="M160" s="148"/>
      <c r="T160" s="54"/>
      <c r="AT160" s="18" t="s">
        <v>189</v>
      </c>
      <c r="AU160" s="18" t="s">
        <v>81</v>
      </c>
    </row>
    <row r="161" spans="2:65" s="1" customFormat="1" ht="16.5" customHeight="1">
      <c r="B161" s="33"/>
      <c r="C161" s="132" t="s">
        <v>492</v>
      </c>
      <c r="D161" s="132" t="s">
        <v>182</v>
      </c>
      <c r="E161" s="133" t="s">
        <v>2988</v>
      </c>
      <c r="F161" s="134" t="s">
        <v>2989</v>
      </c>
      <c r="G161" s="135" t="s">
        <v>338</v>
      </c>
      <c r="H161" s="136">
        <v>6</v>
      </c>
      <c r="I161" s="137"/>
      <c r="J161" s="138">
        <f>ROUND(I161*H161,2)</f>
        <v>0</v>
      </c>
      <c r="K161" s="134" t="s">
        <v>19</v>
      </c>
      <c r="L161" s="33"/>
      <c r="M161" s="139" t="s">
        <v>19</v>
      </c>
      <c r="N161" s="140" t="s">
        <v>44</v>
      </c>
      <c r="P161" s="141">
        <f>O161*H161</f>
        <v>0</v>
      </c>
      <c r="Q161" s="141">
        <v>0</v>
      </c>
      <c r="R161" s="141">
        <f>Q161*H161</f>
        <v>0</v>
      </c>
      <c r="S161" s="141">
        <v>0</v>
      </c>
      <c r="T161" s="142">
        <f>S161*H161</f>
        <v>0</v>
      </c>
      <c r="AR161" s="143" t="s">
        <v>187</v>
      </c>
      <c r="AT161" s="143" t="s">
        <v>182</v>
      </c>
      <c r="AU161" s="143" t="s">
        <v>81</v>
      </c>
      <c r="AY161" s="18" t="s">
        <v>180</v>
      </c>
      <c r="BE161" s="144">
        <f>IF(N161="základní",J161,0)</f>
        <v>0</v>
      </c>
      <c r="BF161" s="144">
        <f>IF(N161="snížená",J161,0)</f>
        <v>0</v>
      </c>
      <c r="BG161" s="144">
        <f>IF(N161="zákl. přenesená",J161,0)</f>
        <v>0</v>
      </c>
      <c r="BH161" s="144">
        <f>IF(N161="sníž. přenesená",J161,0)</f>
        <v>0</v>
      </c>
      <c r="BI161" s="144">
        <f>IF(N161="nulová",J161,0)</f>
        <v>0</v>
      </c>
      <c r="BJ161" s="18" t="s">
        <v>81</v>
      </c>
      <c r="BK161" s="144">
        <f>ROUND(I161*H161,2)</f>
        <v>0</v>
      </c>
      <c r="BL161" s="18" t="s">
        <v>187</v>
      </c>
      <c r="BM161" s="143" t="s">
        <v>2990</v>
      </c>
    </row>
    <row r="162" spans="2:65" s="1" customFormat="1" ht="11.25">
      <c r="B162" s="33"/>
      <c r="D162" s="145" t="s">
        <v>189</v>
      </c>
      <c r="F162" s="146" t="s">
        <v>2989</v>
      </c>
      <c r="I162" s="147"/>
      <c r="L162" s="33"/>
      <c r="M162" s="148"/>
      <c r="T162" s="54"/>
      <c r="AT162" s="18" t="s">
        <v>189</v>
      </c>
      <c r="AU162" s="18" t="s">
        <v>81</v>
      </c>
    </row>
    <row r="163" spans="2:65" s="1" customFormat="1" ht="24.2" customHeight="1">
      <c r="B163" s="33"/>
      <c r="C163" s="132" t="s">
        <v>500</v>
      </c>
      <c r="D163" s="132" t="s">
        <v>182</v>
      </c>
      <c r="E163" s="133" t="s">
        <v>2991</v>
      </c>
      <c r="F163" s="134" t="s">
        <v>2992</v>
      </c>
      <c r="G163" s="135" t="s">
        <v>338</v>
      </c>
      <c r="H163" s="136">
        <v>3320</v>
      </c>
      <c r="I163" s="137"/>
      <c r="J163" s="138">
        <f>ROUND(I163*H163,2)</f>
        <v>0</v>
      </c>
      <c r="K163" s="134" t="s">
        <v>19</v>
      </c>
      <c r="L163" s="33"/>
      <c r="M163" s="139" t="s">
        <v>19</v>
      </c>
      <c r="N163" s="140" t="s">
        <v>44</v>
      </c>
      <c r="P163" s="141">
        <f>O163*H163</f>
        <v>0</v>
      </c>
      <c r="Q163" s="141">
        <v>0</v>
      </c>
      <c r="R163" s="141">
        <f>Q163*H163</f>
        <v>0</v>
      </c>
      <c r="S163" s="141">
        <v>0</v>
      </c>
      <c r="T163" s="142">
        <f>S163*H163</f>
        <v>0</v>
      </c>
      <c r="AR163" s="143" t="s">
        <v>187</v>
      </c>
      <c r="AT163" s="143" t="s">
        <v>182</v>
      </c>
      <c r="AU163" s="143" t="s">
        <v>81</v>
      </c>
      <c r="AY163" s="18" t="s">
        <v>180</v>
      </c>
      <c r="BE163" s="144">
        <f>IF(N163="základní",J163,0)</f>
        <v>0</v>
      </c>
      <c r="BF163" s="144">
        <f>IF(N163="snížená",J163,0)</f>
        <v>0</v>
      </c>
      <c r="BG163" s="144">
        <f>IF(N163="zákl. přenesená",J163,0)</f>
        <v>0</v>
      </c>
      <c r="BH163" s="144">
        <f>IF(N163="sníž. přenesená",J163,0)</f>
        <v>0</v>
      </c>
      <c r="BI163" s="144">
        <f>IF(N163="nulová",J163,0)</f>
        <v>0</v>
      </c>
      <c r="BJ163" s="18" t="s">
        <v>81</v>
      </c>
      <c r="BK163" s="144">
        <f>ROUND(I163*H163,2)</f>
        <v>0</v>
      </c>
      <c r="BL163" s="18" t="s">
        <v>187</v>
      </c>
      <c r="BM163" s="143" t="s">
        <v>2993</v>
      </c>
    </row>
    <row r="164" spans="2:65" s="1" customFormat="1" ht="11.25">
      <c r="B164" s="33"/>
      <c r="D164" s="145" t="s">
        <v>189</v>
      </c>
      <c r="F164" s="146" t="s">
        <v>2992</v>
      </c>
      <c r="I164" s="147"/>
      <c r="L164" s="33"/>
      <c r="M164" s="148"/>
      <c r="T164" s="54"/>
      <c r="AT164" s="18" t="s">
        <v>189</v>
      </c>
      <c r="AU164" s="18" t="s">
        <v>81</v>
      </c>
    </row>
    <row r="165" spans="2:65" s="1" customFormat="1" ht="24.2" customHeight="1">
      <c r="B165" s="33"/>
      <c r="C165" s="132" t="s">
        <v>526</v>
      </c>
      <c r="D165" s="132" t="s">
        <v>182</v>
      </c>
      <c r="E165" s="133" t="s">
        <v>2994</v>
      </c>
      <c r="F165" s="134" t="s">
        <v>2995</v>
      </c>
      <c r="G165" s="135" t="s">
        <v>338</v>
      </c>
      <c r="H165" s="136">
        <v>20</v>
      </c>
      <c r="I165" s="137"/>
      <c r="J165" s="138">
        <f>ROUND(I165*H165,2)</f>
        <v>0</v>
      </c>
      <c r="K165" s="134" t="s">
        <v>19</v>
      </c>
      <c r="L165" s="33"/>
      <c r="M165" s="139" t="s">
        <v>19</v>
      </c>
      <c r="N165" s="140" t="s">
        <v>44</v>
      </c>
      <c r="P165" s="141">
        <f>O165*H165</f>
        <v>0</v>
      </c>
      <c r="Q165" s="141">
        <v>0</v>
      </c>
      <c r="R165" s="141">
        <f>Q165*H165</f>
        <v>0</v>
      </c>
      <c r="S165" s="141">
        <v>0</v>
      </c>
      <c r="T165" s="142">
        <f>S165*H165</f>
        <v>0</v>
      </c>
      <c r="AR165" s="143" t="s">
        <v>187</v>
      </c>
      <c r="AT165" s="143" t="s">
        <v>182</v>
      </c>
      <c r="AU165" s="143" t="s">
        <v>81</v>
      </c>
      <c r="AY165" s="18" t="s">
        <v>180</v>
      </c>
      <c r="BE165" s="144">
        <f>IF(N165="základní",J165,0)</f>
        <v>0</v>
      </c>
      <c r="BF165" s="144">
        <f>IF(N165="snížená",J165,0)</f>
        <v>0</v>
      </c>
      <c r="BG165" s="144">
        <f>IF(N165="zákl. přenesená",J165,0)</f>
        <v>0</v>
      </c>
      <c r="BH165" s="144">
        <f>IF(N165="sníž. přenesená",J165,0)</f>
        <v>0</v>
      </c>
      <c r="BI165" s="144">
        <f>IF(N165="nulová",J165,0)</f>
        <v>0</v>
      </c>
      <c r="BJ165" s="18" t="s">
        <v>81</v>
      </c>
      <c r="BK165" s="144">
        <f>ROUND(I165*H165,2)</f>
        <v>0</v>
      </c>
      <c r="BL165" s="18" t="s">
        <v>187</v>
      </c>
      <c r="BM165" s="143" t="s">
        <v>2996</v>
      </c>
    </row>
    <row r="166" spans="2:65" s="1" customFormat="1" ht="19.5">
      <c r="B166" s="33"/>
      <c r="D166" s="145" t="s">
        <v>189</v>
      </c>
      <c r="F166" s="146" t="s">
        <v>2995</v>
      </c>
      <c r="I166" s="147"/>
      <c r="L166" s="33"/>
      <c r="M166" s="148"/>
      <c r="T166" s="54"/>
      <c r="AT166" s="18" t="s">
        <v>189</v>
      </c>
      <c r="AU166" s="18" t="s">
        <v>81</v>
      </c>
    </row>
    <row r="167" spans="2:65" s="1" customFormat="1" ht="24.2" customHeight="1">
      <c r="B167" s="33"/>
      <c r="C167" s="132" t="s">
        <v>533</v>
      </c>
      <c r="D167" s="132" t="s">
        <v>182</v>
      </c>
      <c r="E167" s="133" t="s">
        <v>2997</v>
      </c>
      <c r="F167" s="134" t="s">
        <v>2998</v>
      </c>
      <c r="G167" s="135" t="s">
        <v>338</v>
      </c>
      <c r="H167" s="136">
        <v>110</v>
      </c>
      <c r="I167" s="137"/>
      <c r="J167" s="138">
        <f>ROUND(I167*H167,2)</f>
        <v>0</v>
      </c>
      <c r="K167" s="134" t="s">
        <v>19</v>
      </c>
      <c r="L167" s="33"/>
      <c r="M167" s="139" t="s">
        <v>19</v>
      </c>
      <c r="N167" s="140" t="s">
        <v>44</v>
      </c>
      <c r="P167" s="141">
        <f>O167*H167</f>
        <v>0</v>
      </c>
      <c r="Q167" s="141">
        <v>0</v>
      </c>
      <c r="R167" s="141">
        <f>Q167*H167</f>
        <v>0</v>
      </c>
      <c r="S167" s="141">
        <v>0</v>
      </c>
      <c r="T167" s="142">
        <f>S167*H167</f>
        <v>0</v>
      </c>
      <c r="AR167" s="143" t="s">
        <v>187</v>
      </c>
      <c r="AT167" s="143" t="s">
        <v>182</v>
      </c>
      <c r="AU167" s="143" t="s">
        <v>81</v>
      </c>
      <c r="AY167" s="18" t="s">
        <v>180</v>
      </c>
      <c r="BE167" s="144">
        <f>IF(N167="základní",J167,0)</f>
        <v>0</v>
      </c>
      <c r="BF167" s="144">
        <f>IF(N167="snížená",J167,0)</f>
        <v>0</v>
      </c>
      <c r="BG167" s="144">
        <f>IF(N167="zákl. přenesená",J167,0)</f>
        <v>0</v>
      </c>
      <c r="BH167" s="144">
        <f>IF(N167="sníž. přenesená",J167,0)</f>
        <v>0</v>
      </c>
      <c r="BI167" s="144">
        <f>IF(N167="nulová",J167,0)</f>
        <v>0</v>
      </c>
      <c r="BJ167" s="18" t="s">
        <v>81</v>
      </c>
      <c r="BK167" s="144">
        <f>ROUND(I167*H167,2)</f>
        <v>0</v>
      </c>
      <c r="BL167" s="18" t="s">
        <v>187</v>
      </c>
      <c r="BM167" s="143" t="s">
        <v>2999</v>
      </c>
    </row>
    <row r="168" spans="2:65" s="1" customFormat="1" ht="19.5">
      <c r="B168" s="33"/>
      <c r="D168" s="145" t="s">
        <v>189</v>
      </c>
      <c r="F168" s="146" t="s">
        <v>2998</v>
      </c>
      <c r="I168" s="147"/>
      <c r="L168" s="33"/>
      <c r="M168" s="148"/>
      <c r="T168" s="54"/>
      <c r="AT168" s="18" t="s">
        <v>189</v>
      </c>
      <c r="AU168" s="18" t="s">
        <v>81</v>
      </c>
    </row>
    <row r="169" spans="2:65" s="1" customFormat="1" ht="24.2" customHeight="1">
      <c r="B169" s="33"/>
      <c r="C169" s="132" t="s">
        <v>538</v>
      </c>
      <c r="D169" s="132" t="s">
        <v>182</v>
      </c>
      <c r="E169" s="133" t="s">
        <v>3000</v>
      </c>
      <c r="F169" s="134" t="s">
        <v>3001</v>
      </c>
      <c r="G169" s="135" t="s">
        <v>257</v>
      </c>
      <c r="H169" s="136">
        <v>670</v>
      </c>
      <c r="I169" s="137"/>
      <c r="J169" s="138">
        <f>ROUND(I169*H169,2)</f>
        <v>0</v>
      </c>
      <c r="K169" s="134" t="s">
        <v>19</v>
      </c>
      <c r="L169" s="33"/>
      <c r="M169" s="139" t="s">
        <v>19</v>
      </c>
      <c r="N169" s="140" t="s">
        <v>44</v>
      </c>
      <c r="P169" s="141">
        <f>O169*H169</f>
        <v>0</v>
      </c>
      <c r="Q169" s="141">
        <v>0</v>
      </c>
      <c r="R169" s="141">
        <f>Q169*H169</f>
        <v>0</v>
      </c>
      <c r="S169" s="141">
        <v>0</v>
      </c>
      <c r="T169" s="142">
        <f>S169*H169</f>
        <v>0</v>
      </c>
      <c r="AR169" s="143" t="s">
        <v>187</v>
      </c>
      <c r="AT169" s="143" t="s">
        <v>182</v>
      </c>
      <c r="AU169" s="143" t="s">
        <v>81</v>
      </c>
      <c r="AY169" s="18" t="s">
        <v>180</v>
      </c>
      <c r="BE169" s="144">
        <f>IF(N169="základní",J169,0)</f>
        <v>0</v>
      </c>
      <c r="BF169" s="144">
        <f>IF(N169="snížená",J169,0)</f>
        <v>0</v>
      </c>
      <c r="BG169" s="144">
        <f>IF(N169="zákl. přenesená",J169,0)</f>
        <v>0</v>
      </c>
      <c r="BH169" s="144">
        <f>IF(N169="sníž. přenesená",J169,0)</f>
        <v>0</v>
      </c>
      <c r="BI169" s="144">
        <f>IF(N169="nulová",J169,0)</f>
        <v>0</v>
      </c>
      <c r="BJ169" s="18" t="s">
        <v>81</v>
      </c>
      <c r="BK169" s="144">
        <f>ROUND(I169*H169,2)</f>
        <v>0</v>
      </c>
      <c r="BL169" s="18" t="s">
        <v>187</v>
      </c>
      <c r="BM169" s="143" t="s">
        <v>3002</v>
      </c>
    </row>
    <row r="170" spans="2:65" s="1" customFormat="1" ht="19.5">
      <c r="B170" s="33"/>
      <c r="D170" s="145" t="s">
        <v>189</v>
      </c>
      <c r="F170" s="146" t="s">
        <v>3001</v>
      </c>
      <c r="I170" s="147"/>
      <c r="L170" s="33"/>
      <c r="M170" s="148"/>
      <c r="T170" s="54"/>
      <c r="AT170" s="18" t="s">
        <v>189</v>
      </c>
      <c r="AU170" s="18" t="s">
        <v>81</v>
      </c>
    </row>
    <row r="171" spans="2:65" s="1" customFormat="1" ht="16.5" customHeight="1">
      <c r="B171" s="33"/>
      <c r="C171" s="132" t="s">
        <v>546</v>
      </c>
      <c r="D171" s="132" t="s">
        <v>182</v>
      </c>
      <c r="E171" s="133" t="s">
        <v>3003</v>
      </c>
      <c r="F171" s="134" t="s">
        <v>3004</v>
      </c>
      <c r="G171" s="135" t="s">
        <v>338</v>
      </c>
      <c r="H171" s="136">
        <v>710</v>
      </c>
      <c r="I171" s="137"/>
      <c r="J171" s="138">
        <f>ROUND(I171*H171,2)</f>
        <v>0</v>
      </c>
      <c r="K171" s="134" t="s">
        <v>19</v>
      </c>
      <c r="L171" s="33"/>
      <c r="M171" s="139" t="s">
        <v>19</v>
      </c>
      <c r="N171" s="140" t="s">
        <v>44</v>
      </c>
      <c r="P171" s="141">
        <f>O171*H171</f>
        <v>0</v>
      </c>
      <c r="Q171" s="141">
        <v>0</v>
      </c>
      <c r="R171" s="141">
        <f>Q171*H171</f>
        <v>0</v>
      </c>
      <c r="S171" s="141">
        <v>0</v>
      </c>
      <c r="T171" s="142">
        <f>S171*H171</f>
        <v>0</v>
      </c>
      <c r="AR171" s="143" t="s">
        <v>187</v>
      </c>
      <c r="AT171" s="143" t="s">
        <v>182</v>
      </c>
      <c r="AU171" s="143" t="s">
        <v>81</v>
      </c>
      <c r="AY171" s="18" t="s">
        <v>180</v>
      </c>
      <c r="BE171" s="144">
        <f>IF(N171="základní",J171,0)</f>
        <v>0</v>
      </c>
      <c r="BF171" s="144">
        <f>IF(N171="snížená",J171,0)</f>
        <v>0</v>
      </c>
      <c r="BG171" s="144">
        <f>IF(N171="zákl. přenesená",J171,0)</f>
        <v>0</v>
      </c>
      <c r="BH171" s="144">
        <f>IF(N171="sníž. přenesená",J171,0)</f>
        <v>0</v>
      </c>
      <c r="BI171" s="144">
        <f>IF(N171="nulová",J171,0)</f>
        <v>0</v>
      </c>
      <c r="BJ171" s="18" t="s">
        <v>81</v>
      </c>
      <c r="BK171" s="144">
        <f>ROUND(I171*H171,2)</f>
        <v>0</v>
      </c>
      <c r="BL171" s="18" t="s">
        <v>187</v>
      </c>
      <c r="BM171" s="143" t="s">
        <v>3005</v>
      </c>
    </row>
    <row r="172" spans="2:65" s="1" customFormat="1" ht="11.25">
      <c r="B172" s="33"/>
      <c r="D172" s="145" t="s">
        <v>189</v>
      </c>
      <c r="F172" s="146" t="s">
        <v>3004</v>
      </c>
      <c r="I172" s="147"/>
      <c r="L172" s="33"/>
      <c r="M172" s="148"/>
      <c r="T172" s="54"/>
      <c r="AT172" s="18" t="s">
        <v>189</v>
      </c>
      <c r="AU172" s="18" t="s">
        <v>81</v>
      </c>
    </row>
    <row r="173" spans="2:65" s="1" customFormat="1" ht="24.2" customHeight="1">
      <c r="B173" s="33"/>
      <c r="C173" s="132" t="s">
        <v>554</v>
      </c>
      <c r="D173" s="132" t="s">
        <v>182</v>
      </c>
      <c r="E173" s="133" t="s">
        <v>3006</v>
      </c>
      <c r="F173" s="134" t="s">
        <v>3007</v>
      </c>
      <c r="G173" s="135" t="s">
        <v>2876</v>
      </c>
      <c r="H173" s="136">
        <v>102</v>
      </c>
      <c r="I173" s="137"/>
      <c r="J173" s="138">
        <f>ROUND(I173*H173,2)</f>
        <v>0</v>
      </c>
      <c r="K173" s="134" t="s">
        <v>19</v>
      </c>
      <c r="L173" s="33"/>
      <c r="M173" s="139" t="s">
        <v>19</v>
      </c>
      <c r="N173" s="140" t="s">
        <v>44</v>
      </c>
      <c r="P173" s="141">
        <f>O173*H173</f>
        <v>0</v>
      </c>
      <c r="Q173" s="141">
        <v>0</v>
      </c>
      <c r="R173" s="141">
        <f>Q173*H173</f>
        <v>0</v>
      </c>
      <c r="S173" s="141">
        <v>0</v>
      </c>
      <c r="T173" s="142">
        <f>S173*H173</f>
        <v>0</v>
      </c>
      <c r="AR173" s="143" t="s">
        <v>187</v>
      </c>
      <c r="AT173" s="143" t="s">
        <v>182</v>
      </c>
      <c r="AU173" s="143" t="s">
        <v>81</v>
      </c>
      <c r="AY173" s="18" t="s">
        <v>180</v>
      </c>
      <c r="BE173" s="144">
        <f>IF(N173="základní",J173,0)</f>
        <v>0</v>
      </c>
      <c r="BF173" s="144">
        <f>IF(N173="snížená",J173,0)</f>
        <v>0</v>
      </c>
      <c r="BG173" s="144">
        <f>IF(N173="zákl. přenesená",J173,0)</f>
        <v>0</v>
      </c>
      <c r="BH173" s="144">
        <f>IF(N173="sníž. přenesená",J173,0)</f>
        <v>0</v>
      </c>
      <c r="BI173" s="144">
        <f>IF(N173="nulová",J173,0)</f>
        <v>0</v>
      </c>
      <c r="BJ173" s="18" t="s">
        <v>81</v>
      </c>
      <c r="BK173" s="144">
        <f>ROUND(I173*H173,2)</f>
        <v>0</v>
      </c>
      <c r="BL173" s="18" t="s">
        <v>187</v>
      </c>
      <c r="BM173" s="143" t="s">
        <v>3008</v>
      </c>
    </row>
    <row r="174" spans="2:65" s="1" customFormat="1" ht="11.25">
      <c r="B174" s="33"/>
      <c r="D174" s="145" t="s">
        <v>189</v>
      </c>
      <c r="F174" s="146" t="s">
        <v>3007</v>
      </c>
      <c r="I174" s="147"/>
      <c r="L174" s="33"/>
      <c r="M174" s="148"/>
      <c r="T174" s="54"/>
      <c r="AT174" s="18" t="s">
        <v>189</v>
      </c>
      <c r="AU174" s="18" t="s">
        <v>81</v>
      </c>
    </row>
    <row r="175" spans="2:65" s="1" customFormat="1" ht="24.2" customHeight="1">
      <c r="B175" s="33"/>
      <c r="C175" s="132" t="s">
        <v>562</v>
      </c>
      <c r="D175" s="132" t="s">
        <v>182</v>
      </c>
      <c r="E175" s="133" t="s">
        <v>3009</v>
      </c>
      <c r="F175" s="134" t="s">
        <v>3010</v>
      </c>
      <c r="G175" s="135" t="s">
        <v>2876</v>
      </c>
      <c r="H175" s="136">
        <v>2</v>
      </c>
      <c r="I175" s="137"/>
      <c r="J175" s="138">
        <f>ROUND(I175*H175,2)</f>
        <v>0</v>
      </c>
      <c r="K175" s="134" t="s">
        <v>19</v>
      </c>
      <c r="L175" s="33"/>
      <c r="M175" s="139" t="s">
        <v>19</v>
      </c>
      <c r="N175" s="140" t="s">
        <v>44</v>
      </c>
      <c r="P175" s="141">
        <f>O175*H175</f>
        <v>0</v>
      </c>
      <c r="Q175" s="141">
        <v>0</v>
      </c>
      <c r="R175" s="141">
        <f>Q175*H175</f>
        <v>0</v>
      </c>
      <c r="S175" s="141">
        <v>0</v>
      </c>
      <c r="T175" s="142">
        <f>S175*H175</f>
        <v>0</v>
      </c>
      <c r="AR175" s="143" t="s">
        <v>187</v>
      </c>
      <c r="AT175" s="143" t="s">
        <v>182</v>
      </c>
      <c r="AU175" s="143" t="s">
        <v>81</v>
      </c>
      <c r="AY175" s="18" t="s">
        <v>180</v>
      </c>
      <c r="BE175" s="144">
        <f>IF(N175="základní",J175,0)</f>
        <v>0</v>
      </c>
      <c r="BF175" s="144">
        <f>IF(N175="snížená",J175,0)</f>
        <v>0</v>
      </c>
      <c r="BG175" s="144">
        <f>IF(N175="zákl. přenesená",J175,0)</f>
        <v>0</v>
      </c>
      <c r="BH175" s="144">
        <f>IF(N175="sníž. přenesená",J175,0)</f>
        <v>0</v>
      </c>
      <c r="BI175" s="144">
        <f>IF(N175="nulová",J175,0)</f>
        <v>0</v>
      </c>
      <c r="BJ175" s="18" t="s">
        <v>81</v>
      </c>
      <c r="BK175" s="144">
        <f>ROUND(I175*H175,2)</f>
        <v>0</v>
      </c>
      <c r="BL175" s="18" t="s">
        <v>187</v>
      </c>
      <c r="BM175" s="143" t="s">
        <v>3011</v>
      </c>
    </row>
    <row r="176" spans="2:65" s="1" customFormat="1" ht="19.5">
      <c r="B176" s="33"/>
      <c r="D176" s="145" t="s">
        <v>189</v>
      </c>
      <c r="F176" s="146" t="s">
        <v>3010</v>
      </c>
      <c r="I176" s="147"/>
      <c r="L176" s="33"/>
      <c r="M176" s="148"/>
      <c r="T176" s="54"/>
      <c r="AT176" s="18" t="s">
        <v>189</v>
      </c>
      <c r="AU176" s="18" t="s">
        <v>81</v>
      </c>
    </row>
    <row r="177" spans="2:65" s="1" customFormat="1" ht="24.2" customHeight="1">
      <c r="B177" s="33"/>
      <c r="C177" s="132" t="s">
        <v>569</v>
      </c>
      <c r="D177" s="132" t="s">
        <v>182</v>
      </c>
      <c r="E177" s="133" t="s">
        <v>3012</v>
      </c>
      <c r="F177" s="134" t="s">
        <v>3013</v>
      </c>
      <c r="G177" s="135" t="s">
        <v>2876</v>
      </c>
      <c r="H177" s="136">
        <v>2</v>
      </c>
      <c r="I177" s="137"/>
      <c r="J177" s="138">
        <f>ROUND(I177*H177,2)</f>
        <v>0</v>
      </c>
      <c r="K177" s="134" t="s">
        <v>19</v>
      </c>
      <c r="L177" s="33"/>
      <c r="M177" s="139" t="s">
        <v>19</v>
      </c>
      <c r="N177" s="140" t="s">
        <v>44</v>
      </c>
      <c r="P177" s="141">
        <f>O177*H177</f>
        <v>0</v>
      </c>
      <c r="Q177" s="141">
        <v>0</v>
      </c>
      <c r="R177" s="141">
        <f>Q177*H177</f>
        <v>0</v>
      </c>
      <c r="S177" s="141">
        <v>0</v>
      </c>
      <c r="T177" s="142">
        <f>S177*H177</f>
        <v>0</v>
      </c>
      <c r="AR177" s="143" t="s">
        <v>187</v>
      </c>
      <c r="AT177" s="143" t="s">
        <v>182</v>
      </c>
      <c r="AU177" s="143" t="s">
        <v>81</v>
      </c>
      <c r="AY177" s="18" t="s">
        <v>180</v>
      </c>
      <c r="BE177" s="144">
        <f>IF(N177="základní",J177,0)</f>
        <v>0</v>
      </c>
      <c r="BF177" s="144">
        <f>IF(N177="snížená",J177,0)</f>
        <v>0</v>
      </c>
      <c r="BG177" s="144">
        <f>IF(N177="zákl. přenesená",J177,0)</f>
        <v>0</v>
      </c>
      <c r="BH177" s="144">
        <f>IF(N177="sníž. přenesená",J177,0)</f>
        <v>0</v>
      </c>
      <c r="BI177" s="144">
        <f>IF(N177="nulová",J177,0)</f>
        <v>0</v>
      </c>
      <c r="BJ177" s="18" t="s">
        <v>81</v>
      </c>
      <c r="BK177" s="144">
        <f>ROUND(I177*H177,2)</f>
        <v>0</v>
      </c>
      <c r="BL177" s="18" t="s">
        <v>187</v>
      </c>
      <c r="BM177" s="143" t="s">
        <v>3014</v>
      </c>
    </row>
    <row r="178" spans="2:65" s="1" customFormat="1" ht="19.5">
      <c r="B178" s="33"/>
      <c r="D178" s="145" t="s">
        <v>189</v>
      </c>
      <c r="F178" s="146" t="s">
        <v>3013</v>
      </c>
      <c r="I178" s="147"/>
      <c r="L178" s="33"/>
      <c r="M178" s="148"/>
      <c r="T178" s="54"/>
      <c r="AT178" s="18" t="s">
        <v>189</v>
      </c>
      <c r="AU178" s="18" t="s">
        <v>81</v>
      </c>
    </row>
    <row r="179" spans="2:65" s="1" customFormat="1" ht="24.2" customHeight="1">
      <c r="B179" s="33"/>
      <c r="C179" s="132" t="s">
        <v>576</v>
      </c>
      <c r="D179" s="132" t="s">
        <v>182</v>
      </c>
      <c r="E179" s="133" t="s">
        <v>3015</v>
      </c>
      <c r="F179" s="134" t="s">
        <v>3016</v>
      </c>
      <c r="G179" s="135" t="s">
        <v>338</v>
      </c>
      <c r="H179" s="136">
        <v>50</v>
      </c>
      <c r="I179" s="137"/>
      <c r="J179" s="138">
        <f>ROUND(I179*H179,2)</f>
        <v>0</v>
      </c>
      <c r="K179" s="134" t="s">
        <v>19</v>
      </c>
      <c r="L179" s="33"/>
      <c r="M179" s="139" t="s">
        <v>19</v>
      </c>
      <c r="N179" s="140" t="s">
        <v>44</v>
      </c>
      <c r="P179" s="141">
        <f>O179*H179</f>
        <v>0</v>
      </c>
      <c r="Q179" s="141">
        <v>0</v>
      </c>
      <c r="R179" s="141">
        <f>Q179*H179</f>
        <v>0</v>
      </c>
      <c r="S179" s="141">
        <v>0</v>
      </c>
      <c r="T179" s="142">
        <f>S179*H179</f>
        <v>0</v>
      </c>
      <c r="AR179" s="143" t="s">
        <v>187</v>
      </c>
      <c r="AT179" s="143" t="s">
        <v>182</v>
      </c>
      <c r="AU179" s="143" t="s">
        <v>81</v>
      </c>
      <c r="AY179" s="18" t="s">
        <v>180</v>
      </c>
      <c r="BE179" s="144">
        <f>IF(N179="základní",J179,0)</f>
        <v>0</v>
      </c>
      <c r="BF179" s="144">
        <f>IF(N179="snížená",J179,0)</f>
        <v>0</v>
      </c>
      <c r="BG179" s="144">
        <f>IF(N179="zákl. přenesená",J179,0)</f>
        <v>0</v>
      </c>
      <c r="BH179" s="144">
        <f>IF(N179="sníž. přenesená",J179,0)</f>
        <v>0</v>
      </c>
      <c r="BI179" s="144">
        <f>IF(N179="nulová",J179,0)</f>
        <v>0</v>
      </c>
      <c r="BJ179" s="18" t="s">
        <v>81</v>
      </c>
      <c r="BK179" s="144">
        <f>ROUND(I179*H179,2)</f>
        <v>0</v>
      </c>
      <c r="BL179" s="18" t="s">
        <v>187</v>
      </c>
      <c r="BM179" s="143" t="s">
        <v>3017</v>
      </c>
    </row>
    <row r="180" spans="2:65" s="1" customFormat="1" ht="19.5">
      <c r="B180" s="33"/>
      <c r="D180" s="145" t="s">
        <v>189</v>
      </c>
      <c r="F180" s="146" t="s">
        <v>3016</v>
      </c>
      <c r="I180" s="147"/>
      <c r="L180" s="33"/>
      <c r="M180" s="148"/>
      <c r="T180" s="54"/>
      <c r="AT180" s="18" t="s">
        <v>189</v>
      </c>
      <c r="AU180" s="18" t="s">
        <v>81</v>
      </c>
    </row>
    <row r="181" spans="2:65" s="1" customFormat="1" ht="24.2" customHeight="1">
      <c r="B181" s="33"/>
      <c r="C181" s="132" t="s">
        <v>581</v>
      </c>
      <c r="D181" s="132" t="s">
        <v>182</v>
      </c>
      <c r="E181" s="133" t="s">
        <v>3018</v>
      </c>
      <c r="F181" s="134" t="s">
        <v>3019</v>
      </c>
      <c r="G181" s="135" t="s">
        <v>338</v>
      </c>
      <c r="H181" s="136">
        <v>4</v>
      </c>
      <c r="I181" s="137"/>
      <c r="J181" s="138">
        <f>ROUND(I181*H181,2)</f>
        <v>0</v>
      </c>
      <c r="K181" s="134" t="s">
        <v>19</v>
      </c>
      <c r="L181" s="33"/>
      <c r="M181" s="139" t="s">
        <v>19</v>
      </c>
      <c r="N181" s="140" t="s">
        <v>44</v>
      </c>
      <c r="P181" s="141">
        <f>O181*H181</f>
        <v>0</v>
      </c>
      <c r="Q181" s="141">
        <v>0</v>
      </c>
      <c r="R181" s="141">
        <f>Q181*H181</f>
        <v>0</v>
      </c>
      <c r="S181" s="141">
        <v>0</v>
      </c>
      <c r="T181" s="142">
        <f>S181*H181</f>
        <v>0</v>
      </c>
      <c r="AR181" s="143" t="s">
        <v>187</v>
      </c>
      <c r="AT181" s="143" t="s">
        <v>182</v>
      </c>
      <c r="AU181" s="143" t="s">
        <v>81</v>
      </c>
      <c r="AY181" s="18" t="s">
        <v>180</v>
      </c>
      <c r="BE181" s="144">
        <f>IF(N181="základní",J181,0)</f>
        <v>0</v>
      </c>
      <c r="BF181" s="144">
        <f>IF(N181="snížená",J181,0)</f>
        <v>0</v>
      </c>
      <c r="BG181" s="144">
        <f>IF(N181="zákl. přenesená",J181,0)</f>
        <v>0</v>
      </c>
      <c r="BH181" s="144">
        <f>IF(N181="sníž. přenesená",J181,0)</f>
        <v>0</v>
      </c>
      <c r="BI181" s="144">
        <f>IF(N181="nulová",J181,0)</f>
        <v>0</v>
      </c>
      <c r="BJ181" s="18" t="s">
        <v>81</v>
      </c>
      <c r="BK181" s="144">
        <f>ROUND(I181*H181,2)</f>
        <v>0</v>
      </c>
      <c r="BL181" s="18" t="s">
        <v>187</v>
      </c>
      <c r="BM181" s="143" t="s">
        <v>3020</v>
      </c>
    </row>
    <row r="182" spans="2:65" s="1" customFormat="1" ht="19.5">
      <c r="B182" s="33"/>
      <c r="D182" s="145" t="s">
        <v>189</v>
      </c>
      <c r="F182" s="146" t="s">
        <v>3019</v>
      </c>
      <c r="I182" s="147"/>
      <c r="L182" s="33"/>
      <c r="M182" s="148"/>
      <c r="T182" s="54"/>
      <c r="AT182" s="18" t="s">
        <v>189</v>
      </c>
      <c r="AU182" s="18" t="s">
        <v>81</v>
      </c>
    </row>
    <row r="183" spans="2:65" s="1" customFormat="1" ht="24.2" customHeight="1">
      <c r="B183" s="33"/>
      <c r="C183" s="132" t="s">
        <v>587</v>
      </c>
      <c r="D183" s="132" t="s">
        <v>182</v>
      </c>
      <c r="E183" s="133" t="s">
        <v>3021</v>
      </c>
      <c r="F183" s="134" t="s">
        <v>3022</v>
      </c>
      <c r="G183" s="135" t="s">
        <v>338</v>
      </c>
      <c r="H183" s="136">
        <v>2</v>
      </c>
      <c r="I183" s="137"/>
      <c r="J183" s="138">
        <f>ROUND(I183*H183,2)</f>
        <v>0</v>
      </c>
      <c r="K183" s="134" t="s">
        <v>19</v>
      </c>
      <c r="L183" s="33"/>
      <c r="M183" s="139" t="s">
        <v>19</v>
      </c>
      <c r="N183" s="140" t="s">
        <v>44</v>
      </c>
      <c r="P183" s="141">
        <f>O183*H183</f>
        <v>0</v>
      </c>
      <c r="Q183" s="141">
        <v>0</v>
      </c>
      <c r="R183" s="141">
        <f>Q183*H183</f>
        <v>0</v>
      </c>
      <c r="S183" s="141">
        <v>0</v>
      </c>
      <c r="T183" s="142">
        <f>S183*H183</f>
        <v>0</v>
      </c>
      <c r="AR183" s="143" t="s">
        <v>187</v>
      </c>
      <c r="AT183" s="143" t="s">
        <v>182</v>
      </c>
      <c r="AU183" s="143" t="s">
        <v>81</v>
      </c>
      <c r="AY183" s="18" t="s">
        <v>180</v>
      </c>
      <c r="BE183" s="144">
        <f>IF(N183="základní",J183,0)</f>
        <v>0</v>
      </c>
      <c r="BF183" s="144">
        <f>IF(N183="snížená",J183,0)</f>
        <v>0</v>
      </c>
      <c r="BG183" s="144">
        <f>IF(N183="zákl. přenesená",J183,0)</f>
        <v>0</v>
      </c>
      <c r="BH183" s="144">
        <f>IF(N183="sníž. přenesená",J183,0)</f>
        <v>0</v>
      </c>
      <c r="BI183" s="144">
        <f>IF(N183="nulová",J183,0)</f>
        <v>0</v>
      </c>
      <c r="BJ183" s="18" t="s">
        <v>81</v>
      </c>
      <c r="BK183" s="144">
        <f>ROUND(I183*H183,2)</f>
        <v>0</v>
      </c>
      <c r="BL183" s="18" t="s">
        <v>187</v>
      </c>
      <c r="BM183" s="143" t="s">
        <v>3023</v>
      </c>
    </row>
    <row r="184" spans="2:65" s="1" customFormat="1" ht="19.5">
      <c r="B184" s="33"/>
      <c r="D184" s="145" t="s">
        <v>189</v>
      </c>
      <c r="F184" s="146" t="s">
        <v>3022</v>
      </c>
      <c r="I184" s="147"/>
      <c r="L184" s="33"/>
      <c r="M184" s="148"/>
      <c r="T184" s="54"/>
      <c r="AT184" s="18" t="s">
        <v>189</v>
      </c>
      <c r="AU184" s="18" t="s">
        <v>81</v>
      </c>
    </row>
    <row r="185" spans="2:65" s="1" customFormat="1" ht="24.2" customHeight="1">
      <c r="B185" s="33"/>
      <c r="C185" s="132" t="s">
        <v>592</v>
      </c>
      <c r="D185" s="132" t="s">
        <v>182</v>
      </c>
      <c r="E185" s="133" t="s">
        <v>3024</v>
      </c>
      <c r="F185" s="134" t="s">
        <v>3025</v>
      </c>
      <c r="G185" s="135" t="s">
        <v>338</v>
      </c>
      <c r="H185" s="136">
        <v>60</v>
      </c>
      <c r="I185" s="137"/>
      <c r="J185" s="138">
        <f>ROUND(I185*H185,2)</f>
        <v>0</v>
      </c>
      <c r="K185" s="134" t="s">
        <v>19</v>
      </c>
      <c r="L185" s="33"/>
      <c r="M185" s="139" t="s">
        <v>19</v>
      </c>
      <c r="N185" s="140" t="s">
        <v>44</v>
      </c>
      <c r="P185" s="141">
        <f>O185*H185</f>
        <v>0</v>
      </c>
      <c r="Q185" s="141">
        <v>0</v>
      </c>
      <c r="R185" s="141">
        <f>Q185*H185</f>
        <v>0</v>
      </c>
      <c r="S185" s="141">
        <v>0</v>
      </c>
      <c r="T185" s="142">
        <f>S185*H185</f>
        <v>0</v>
      </c>
      <c r="AR185" s="143" t="s">
        <v>187</v>
      </c>
      <c r="AT185" s="143" t="s">
        <v>182</v>
      </c>
      <c r="AU185" s="143" t="s">
        <v>81</v>
      </c>
      <c r="AY185" s="18" t="s">
        <v>180</v>
      </c>
      <c r="BE185" s="144">
        <f>IF(N185="základní",J185,0)</f>
        <v>0</v>
      </c>
      <c r="BF185" s="144">
        <f>IF(N185="snížená",J185,0)</f>
        <v>0</v>
      </c>
      <c r="BG185" s="144">
        <f>IF(N185="zákl. přenesená",J185,0)</f>
        <v>0</v>
      </c>
      <c r="BH185" s="144">
        <f>IF(N185="sníž. přenesená",J185,0)</f>
        <v>0</v>
      </c>
      <c r="BI185" s="144">
        <f>IF(N185="nulová",J185,0)</f>
        <v>0</v>
      </c>
      <c r="BJ185" s="18" t="s">
        <v>81</v>
      </c>
      <c r="BK185" s="144">
        <f>ROUND(I185*H185,2)</f>
        <v>0</v>
      </c>
      <c r="BL185" s="18" t="s">
        <v>187</v>
      </c>
      <c r="BM185" s="143" t="s">
        <v>3026</v>
      </c>
    </row>
    <row r="186" spans="2:65" s="1" customFormat="1" ht="19.5">
      <c r="B186" s="33"/>
      <c r="D186" s="145" t="s">
        <v>189</v>
      </c>
      <c r="F186" s="146" t="s">
        <v>3025</v>
      </c>
      <c r="I186" s="147"/>
      <c r="L186" s="33"/>
      <c r="M186" s="148"/>
      <c r="T186" s="54"/>
      <c r="AT186" s="18" t="s">
        <v>189</v>
      </c>
      <c r="AU186" s="18" t="s">
        <v>81</v>
      </c>
    </row>
    <row r="187" spans="2:65" s="1" customFormat="1" ht="24.2" customHeight="1">
      <c r="B187" s="33"/>
      <c r="C187" s="132" t="s">
        <v>598</v>
      </c>
      <c r="D187" s="132" t="s">
        <v>182</v>
      </c>
      <c r="E187" s="133" t="s">
        <v>3027</v>
      </c>
      <c r="F187" s="134" t="s">
        <v>3028</v>
      </c>
      <c r="G187" s="135" t="s">
        <v>338</v>
      </c>
      <c r="H187" s="136">
        <v>65</v>
      </c>
      <c r="I187" s="137"/>
      <c r="J187" s="138">
        <f>ROUND(I187*H187,2)</f>
        <v>0</v>
      </c>
      <c r="K187" s="134" t="s">
        <v>19</v>
      </c>
      <c r="L187" s="33"/>
      <c r="M187" s="139" t="s">
        <v>19</v>
      </c>
      <c r="N187" s="140" t="s">
        <v>44</v>
      </c>
      <c r="P187" s="141">
        <f>O187*H187</f>
        <v>0</v>
      </c>
      <c r="Q187" s="141">
        <v>0</v>
      </c>
      <c r="R187" s="141">
        <f>Q187*H187</f>
        <v>0</v>
      </c>
      <c r="S187" s="141">
        <v>0</v>
      </c>
      <c r="T187" s="142">
        <f>S187*H187</f>
        <v>0</v>
      </c>
      <c r="AR187" s="143" t="s">
        <v>187</v>
      </c>
      <c r="AT187" s="143" t="s">
        <v>182</v>
      </c>
      <c r="AU187" s="143" t="s">
        <v>81</v>
      </c>
      <c r="AY187" s="18" t="s">
        <v>180</v>
      </c>
      <c r="BE187" s="144">
        <f>IF(N187="základní",J187,0)</f>
        <v>0</v>
      </c>
      <c r="BF187" s="144">
        <f>IF(N187="snížená",J187,0)</f>
        <v>0</v>
      </c>
      <c r="BG187" s="144">
        <f>IF(N187="zákl. přenesená",J187,0)</f>
        <v>0</v>
      </c>
      <c r="BH187" s="144">
        <f>IF(N187="sníž. přenesená",J187,0)</f>
        <v>0</v>
      </c>
      <c r="BI187" s="144">
        <f>IF(N187="nulová",J187,0)</f>
        <v>0</v>
      </c>
      <c r="BJ187" s="18" t="s">
        <v>81</v>
      </c>
      <c r="BK187" s="144">
        <f>ROUND(I187*H187,2)</f>
        <v>0</v>
      </c>
      <c r="BL187" s="18" t="s">
        <v>187</v>
      </c>
      <c r="BM187" s="143" t="s">
        <v>3029</v>
      </c>
    </row>
    <row r="188" spans="2:65" s="1" customFormat="1" ht="19.5">
      <c r="B188" s="33"/>
      <c r="D188" s="145" t="s">
        <v>189</v>
      </c>
      <c r="F188" s="146" t="s">
        <v>3028</v>
      </c>
      <c r="I188" s="147"/>
      <c r="L188" s="33"/>
      <c r="M188" s="148"/>
      <c r="T188" s="54"/>
      <c r="AT188" s="18" t="s">
        <v>189</v>
      </c>
      <c r="AU188" s="18" t="s">
        <v>81</v>
      </c>
    </row>
    <row r="189" spans="2:65" s="1" customFormat="1" ht="24.2" customHeight="1">
      <c r="B189" s="33"/>
      <c r="C189" s="132" t="s">
        <v>602</v>
      </c>
      <c r="D189" s="132" t="s">
        <v>182</v>
      </c>
      <c r="E189" s="133" t="s">
        <v>3030</v>
      </c>
      <c r="F189" s="134" t="s">
        <v>3031</v>
      </c>
      <c r="G189" s="135" t="s">
        <v>338</v>
      </c>
      <c r="H189" s="136">
        <v>40</v>
      </c>
      <c r="I189" s="137"/>
      <c r="J189" s="138">
        <f>ROUND(I189*H189,2)</f>
        <v>0</v>
      </c>
      <c r="K189" s="134" t="s">
        <v>19</v>
      </c>
      <c r="L189" s="33"/>
      <c r="M189" s="139" t="s">
        <v>19</v>
      </c>
      <c r="N189" s="140" t="s">
        <v>44</v>
      </c>
      <c r="P189" s="141">
        <f>O189*H189</f>
        <v>0</v>
      </c>
      <c r="Q189" s="141">
        <v>0</v>
      </c>
      <c r="R189" s="141">
        <f>Q189*H189</f>
        <v>0</v>
      </c>
      <c r="S189" s="141">
        <v>0</v>
      </c>
      <c r="T189" s="142">
        <f>S189*H189</f>
        <v>0</v>
      </c>
      <c r="AR189" s="143" t="s">
        <v>187</v>
      </c>
      <c r="AT189" s="143" t="s">
        <v>182</v>
      </c>
      <c r="AU189" s="143" t="s">
        <v>81</v>
      </c>
      <c r="AY189" s="18" t="s">
        <v>180</v>
      </c>
      <c r="BE189" s="144">
        <f>IF(N189="základní",J189,0)</f>
        <v>0</v>
      </c>
      <c r="BF189" s="144">
        <f>IF(N189="snížená",J189,0)</f>
        <v>0</v>
      </c>
      <c r="BG189" s="144">
        <f>IF(N189="zákl. přenesená",J189,0)</f>
        <v>0</v>
      </c>
      <c r="BH189" s="144">
        <f>IF(N189="sníž. přenesená",J189,0)</f>
        <v>0</v>
      </c>
      <c r="BI189" s="144">
        <f>IF(N189="nulová",J189,0)</f>
        <v>0</v>
      </c>
      <c r="BJ189" s="18" t="s">
        <v>81</v>
      </c>
      <c r="BK189" s="144">
        <f>ROUND(I189*H189,2)</f>
        <v>0</v>
      </c>
      <c r="BL189" s="18" t="s">
        <v>187</v>
      </c>
      <c r="BM189" s="143" t="s">
        <v>3032</v>
      </c>
    </row>
    <row r="190" spans="2:65" s="1" customFormat="1" ht="19.5">
      <c r="B190" s="33"/>
      <c r="D190" s="145" t="s">
        <v>189</v>
      </c>
      <c r="F190" s="146" t="s">
        <v>3031</v>
      </c>
      <c r="I190" s="147"/>
      <c r="L190" s="33"/>
      <c r="M190" s="148"/>
      <c r="T190" s="54"/>
      <c r="AT190" s="18" t="s">
        <v>189</v>
      </c>
      <c r="AU190" s="18" t="s">
        <v>81</v>
      </c>
    </row>
    <row r="191" spans="2:65" s="1" customFormat="1" ht="24.2" customHeight="1">
      <c r="B191" s="33"/>
      <c r="C191" s="132" t="s">
        <v>608</v>
      </c>
      <c r="D191" s="132" t="s">
        <v>182</v>
      </c>
      <c r="E191" s="133" t="s">
        <v>3033</v>
      </c>
      <c r="F191" s="134" t="s">
        <v>3034</v>
      </c>
      <c r="G191" s="135" t="s">
        <v>338</v>
      </c>
      <c r="H191" s="136">
        <v>6</v>
      </c>
      <c r="I191" s="137"/>
      <c r="J191" s="138">
        <f>ROUND(I191*H191,2)</f>
        <v>0</v>
      </c>
      <c r="K191" s="134" t="s">
        <v>19</v>
      </c>
      <c r="L191" s="33"/>
      <c r="M191" s="139" t="s">
        <v>19</v>
      </c>
      <c r="N191" s="140" t="s">
        <v>44</v>
      </c>
      <c r="P191" s="141">
        <f>O191*H191</f>
        <v>0</v>
      </c>
      <c r="Q191" s="141">
        <v>0</v>
      </c>
      <c r="R191" s="141">
        <f>Q191*H191</f>
        <v>0</v>
      </c>
      <c r="S191" s="141">
        <v>0</v>
      </c>
      <c r="T191" s="142">
        <f>S191*H191</f>
        <v>0</v>
      </c>
      <c r="AR191" s="143" t="s">
        <v>187</v>
      </c>
      <c r="AT191" s="143" t="s">
        <v>182</v>
      </c>
      <c r="AU191" s="143" t="s">
        <v>81</v>
      </c>
      <c r="AY191" s="18" t="s">
        <v>180</v>
      </c>
      <c r="BE191" s="144">
        <f>IF(N191="základní",J191,0)</f>
        <v>0</v>
      </c>
      <c r="BF191" s="144">
        <f>IF(N191="snížená",J191,0)</f>
        <v>0</v>
      </c>
      <c r="BG191" s="144">
        <f>IF(N191="zákl. přenesená",J191,0)</f>
        <v>0</v>
      </c>
      <c r="BH191" s="144">
        <f>IF(N191="sníž. přenesená",J191,0)</f>
        <v>0</v>
      </c>
      <c r="BI191" s="144">
        <f>IF(N191="nulová",J191,0)</f>
        <v>0</v>
      </c>
      <c r="BJ191" s="18" t="s">
        <v>81</v>
      </c>
      <c r="BK191" s="144">
        <f>ROUND(I191*H191,2)</f>
        <v>0</v>
      </c>
      <c r="BL191" s="18" t="s">
        <v>187</v>
      </c>
      <c r="BM191" s="143" t="s">
        <v>3035</v>
      </c>
    </row>
    <row r="192" spans="2:65" s="1" customFormat="1" ht="19.5">
      <c r="B192" s="33"/>
      <c r="D192" s="145" t="s">
        <v>189</v>
      </c>
      <c r="F192" s="146" t="s">
        <v>3034</v>
      </c>
      <c r="I192" s="147"/>
      <c r="L192" s="33"/>
      <c r="M192" s="148"/>
      <c r="T192" s="54"/>
      <c r="AT192" s="18" t="s">
        <v>189</v>
      </c>
      <c r="AU192" s="18" t="s">
        <v>81</v>
      </c>
    </row>
    <row r="193" spans="2:65" s="1" customFormat="1" ht="44.25" customHeight="1">
      <c r="B193" s="33"/>
      <c r="C193" s="132" t="s">
        <v>614</v>
      </c>
      <c r="D193" s="132" t="s">
        <v>182</v>
      </c>
      <c r="E193" s="133" t="s">
        <v>3036</v>
      </c>
      <c r="F193" s="134" t="s">
        <v>3037</v>
      </c>
      <c r="G193" s="135" t="s">
        <v>417</v>
      </c>
      <c r="H193" s="136">
        <v>1</v>
      </c>
      <c r="I193" s="137"/>
      <c r="J193" s="138">
        <f>ROUND(I193*H193,2)</f>
        <v>0</v>
      </c>
      <c r="K193" s="134" t="s">
        <v>19</v>
      </c>
      <c r="L193" s="33"/>
      <c r="M193" s="139" t="s">
        <v>19</v>
      </c>
      <c r="N193" s="140" t="s">
        <v>44</v>
      </c>
      <c r="P193" s="141">
        <f>O193*H193</f>
        <v>0</v>
      </c>
      <c r="Q193" s="141">
        <v>0</v>
      </c>
      <c r="R193" s="141">
        <f>Q193*H193</f>
        <v>0</v>
      </c>
      <c r="S193" s="141">
        <v>0</v>
      </c>
      <c r="T193" s="142">
        <f>S193*H193</f>
        <v>0</v>
      </c>
      <c r="AR193" s="143" t="s">
        <v>187</v>
      </c>
      <c r="AT193" s="143" t="s">
        <v>182</v>
      </c>
      <c r="AU193" s="143" t="s">
        <v>81</v>
      </c>
      <c r="AY193" s="18" t="s">
        <v>180</v>
      </c>
      <c r="BE193" s="144">
        <f>IF(N193="základní",J193,0)</f>
        <v>0</v>
      </c>
      <c r="BF193" s="144">
        <f>IF(N193="snížená",J193,0)</f>
        <v>0</v>
      </c>
      <c r="BG193" s="144">
        <f>IF(N193="zákl. přenesená",J193,0)</f>
        <v>0</v>
      </c>
      <c r="BH193" s="144">
        <f>IF(N193="sníž. přenesená",J193,0)</f>
        <v>0</v>
      </c>
      <c r="BI193" s="144">
        <f>IF(N193="nulová",J193,0)</f>
        <v>0</v>
      </c>
      <c r="BJ193" s="18" t="s">
        <v>81</v>
      </c>
      <c r="BK193" s="144">
        <f>ROUND(I193*H193,2)</f>
        <v>0</v>
      </c>
      <c r="BL193" s="18" t="s">
        <v>187</v>
      </c>
      <c r="BM193" s="143" t="s">
        <v>3038</v>
      </c>
    </row>
    <row r="194" spans="2:65" s="1" customFormat="1" ht="29.25">
      <c r="B194" s="33"/>
      <c r="D194" s="145" t="s">
        <v>189</v>
      </c>
      <c r="F194" s="146" t="s">
        <v>3037</v>
      </c>
      <c r="I194" s="147"/>
      <c r="L194" s="33"/>
      <c r="M194" s="148"/>
      <c r="T194" s="54"/>
      <c r="AT194" s="18" t="s">
        <v>189</v>
      </c>
      <c r="AU194" s="18" t="s">
        <v>81</v>
      </c>
    </row>
    <row r="195" spans="2:65" s="1" customFormat="1" ht="62.65" customHeight="1">
      <c r="B195" s="33"/>
      <c r="C195" s="132" t="s">
        <v>618</v>
      </c>
      <c r="D195" s="132" t="s">
        <v>182</v>
      </c>
      <c r="E195" s="133" t="s">
        <v>3039</v>
      </c>
      <c r="F195" s="134" t="s">
        <v>3040</v>
      </c>
      <c r="G195" s="135" t="s">
        <v>1476</v>
      </c>
      <c r="H195" s="136">
        <v>350</v>
      </c>
      <c r="I195" s="137"/>
      <c r="J195" s="138">
        <f>ROUND(I195*H195,2)</f>
        <v>0</v>
      </c>
      <c r="K195" s="134" t="s">
        <v>19</v>
      </c>
      <c r="L195" s="33"/>
      <c r="M195" s="139" t="s">
        <v>19</v>
      </c>
      <c r="N195" s="140" t="s">
        <v>44</v>
      </c>
      <c r="P195" s="141">
        <f>O195*H195</f>
        <v>0</v>
      </c>
      <c r="Q195" s="141">
        <v>0</v>
      </c>
      <c r="R195" s="141">
        <f>Q195*H195</f>
        <v>0</v>
      </c>
      <c r="S195" s="141">
        <v>0</v>
      </c>
      <c r="T195" s="142">
        <f>S195*H195</f>
        <v>0</v>
      </c>
      <c r="AR195" s="143" t="s">
        <v>187</v>
      </c>
      <c r="AT195" s="143" t="s">
        <v>182</v>
      </c>
      <c r="AU195" s="143" t="s">
        <v>81</v>
      </c>
      <c r="AY195" s="18" t="s">
        <v>180</v>
      </c>
      <c r="BE195" s="144">
        <f>IF(N195="základní",J195,0)</f>
        <v>0</v>
      </c>
      <c r="BF195" s="144">
        <f>IF(N195="snížená",J195,0)</f>
        <v>0</v>
      </c>
      <c r="BG195" s="144">
        <f>IF(N195="zákl. přenesená",J195,0)</f>
        <v>0</v>
      </c>
      <c r="BH195" s="144">
        <f>IF(N195="sníž. přenesená",J195,0)</f>
        <v>0</v>
      </c>
      <c r="BI195" s="144">
        <f>IF(N195="nulová",J195,0)</f>
        <v>0</v>
      </c>
      <c r="BJ195" s="18" t="s">
        <v>81</v>
      </c>
      <c r="BK195" s="144">
        <f>ROUND(I195*H195,2)</f>
        <v>0</v>
      </c>
      <c r="BL195" s="18" t="s">
        <v>187</v>
      </c>
      <c r="BM195" s="143" t="s">
        <v>3041</v>
      </c>
    </row>
    <row r="196" spans="2:65" s="1" customFormat="1" ht="39">
      <c r="B196" s="33"/>
      <c r="D196" s="145" t="s">
        <v>189</v>
      </c>
      <c r="F196" s="146" t="s">
        <v>3040</v>
      </c>
      <c r="I196" s="147"/>
      <c r="L196" s="33"/>
      <c r="M196" s="148"/>
      <c r="T196" s="54"/>
      <c r="AT196" s="18" t="s">
        <v>189</v>
      </c>
      <c r="AU196" s="18" t="s">
        <v>81</v>
      </c>
    </row>
    <row r="197" spans="2:65" s="1" customFormat="1" ht="16.5" customHeight="1">
      <c r="B197" s="33"/>
      <c r="C197" s="132" t="s">
        <v>623</v>
      </c>
      <c r="D197" s="132" t="s">
        <v>182</v>
      </c>
      <c r="E197" s="133" t="s">
        <v>3042</v>
      </c>
      <c r="F197" s="134" t="s">
        <v>3043</v>
      </c>
      <c r="G197" s="135" t="s">
        <v>2876</v>
      </c>
      <c r="H197" s="136">
        <v>200</v>
      </c>
      <c r="I197" s="137"/>
      <c r="J197" s="138">
        <f>ROUND(I197*H197,2)</f>
        <v>0</v>
      </c>
      <c r="K197" s="134" t="s">
        <v>19</v>
      </c>
      <c r="L197" s="33"/>
      <c r="M197" s="139" t="s">
        <v>19</v>
      </c>
      <c r="N197" s="140" t="s">
        <v>44</v>
      </c>
      <c r="P197" s="141">
        <f>O197*H197</f>
        <v>0</v>
      </c>
      <c r="Q197" s="141">
        <v>0</v>
      </c>
      <c r="R197" s="141">
        <f>Q197*H197</f>
        <v>0</v>
      </c>
      <c r="S197" s="141">
        <v>0</v>
      </c>
      <c r="T197" s="142">
        <f>S197*H197</f>
        <v>0</v>
      </c>
      <c r="AR197" s="143" t="s">
        <v>187</v>
      </c>
      <c r="AT197" s="143" t="s">
        <v>182</v>
      </c>
      <c r="AU197" s="143" t="s">
        <v>81</v>
      </c>
      <c r="AY197" s="18" t="s">
        <v>180</v>
      </c>
      <c r="BE197" s="144">
        <f>IF(N197="základní",J197,0)</f>
        <v>0</v>
      </c>
      <c r="BF197" s="144">
        <f>IF(N197="snížená",J197,0)</f>
        <v>0</v>
      </c>
      <c r="BG197" s="144">
        <f>IF(N197="zákl. přenesená",J197,0)</f>
        <v>0</v>
      </c>
      <c r="BH197" s="144">
        <f>IF(N197="sníž. přenesená",J197,0)</f>
        <v>0</v>
      </c>
      <c r="BI197" s="144">
        <f>IF(N197="nulová",J197,0)</f>
        <v>0</v>
      </c>
      <c r="BJ197" s="18" t="s">
        <v>81</v>
      </c>
      <c r="BK197" s="144">
        <f>ROUND(I197*H197,2)</f>
        <v>0</v>
      </c>
      <c r="BL197" s="18" t="s">
        <v>187</v>
      </c>
      <c r="BM197" s="143" t="s">
        <v>3044</v>
      </c>
    </row>
    <row r="198" spans="2:65" s="1" customFormat="1" ht="11.25">
      <c r="B198" s="33"/>
      <c r="D198" s="145" t="s">
        <v>189</v>
      </c>
      <c r="F198" s="146" t="s">
        <v>3043</v>
      </c>
      <c r="I198" s="147"/>
      <c r="L198" s="33"/>
      <c r="M198" s="193"/>
      <c r="N198" s="194"/>
      <c r="O198" s="194"/>
      <c r="P198" s="194"/>
      <c r="Q198" s="194"/>
      <c r="R198" s="194"/>
      <c r="S198" s="194"/>
      <c r="T198" s="195"/>
      <c r="AT198" s="18" t="s">
        <v>189</v>
      </c>
      <c r="AU198" s="18" t="s">
        <v>81</v>
      </c>
    </row>
    <row r="199" spans="2:65" s="1" customFormat="1" ht="6.95" customHeight="1">
      <c r="B199" s="42"/>
      <c r="C199" s="43"/>
      <c r="D199" s="43"/>
      <c r="E199" s="43"/>
      <c r="F199" s="43"/>
      <c r="G199" s="43"/>
      <c r="H199" s="43"/>
      <c r="I199" s="43"/>
      <c r="J199" s="43"/>
      <c r="K199" s="43"/>
      <c r="L199" s="33"/>
    </row>
  </sheetData>
  <sheetProtection algorithmName="SHA-512" hashValue="hMFIoUGhnD8kPkfvzKMI8MFWoNfsbT36khoW5GUL3Jq9bN4McaueswysctIQGvtiEZXaGXVobHsGxLPC3N+9ag==" saltValue="R4ax6Je1YehTBz++NoifpqVg+Mzf7/cINmk3pOCcR2ZvmhSu5R0e2vaQeU0i5LdEA/h5Ap+I0TEUDKzY6Ptn8g==" spinCount="100000" sheet="1" objects="1" scenarios="1" formatColumns="0" formatRows="0" autoFilter="0"/>
  <autoFilter ref="C83:K198" xr:uid="{00000000-0009-0000-0000-000004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95</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s="1" customFormat="1" ht="12" customHeight="1">
      <c r="B8" s="33"/>
      <c r="D8" s="28" t="s">
        <v>134</v>
      </c>
      <c r="L8" s="33"/>
    </row>
    <row r="9" spans="2:46" s="1" customFormat="1" ht="16.5" customHeight="1">
      <c r="B9" s="33"/>
      <c r="E9" s="287" t="s">
        <v>3045</v>
      </c>
      <c r="F9" s="325"/>
      <c r="G9" s="325"/>
      <c r="H9" s="325"/>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29. 11. 2024</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27</v>
      </c>
      <c r="I15" s="28" t="s">
        <v>28</v>
      </c>
      <c r="J15" s="26" t="s">
        <v>19</v>
      </c>
      <c r="L15" s="33"/>
    </row>
    <row r="16" spans="2:46" s="1" customFormat="1" ht="6.95" customHeight="1">
      <c r="B16" s="33"/>
      <c r="L16" s="33"/>
    </row>
    <row r="17" spans="2:12" s="1" customFormat="1" ht="12" customHeight="1">
      <c r="B17" s="33"/>
      <c r="D17" s="28" t="s">
        <v>29</v>
      </c>
      <c r="I17" s="28" t="s">
        <v>26</v>
      </c>
      <c r="J17" s="29" t="str">
        <f>'Rekapitulace stavby'!AN13</f>
        <v>Vyplň údaj</v>
      </c>
      <c r="L17" s="33"/>
    </row>
    <row r="18" spans="2:12" s="1" customFormat="1" ht="18" customHeight="1">
      <c r="B18" s="33"/>
      <c r="E18" s="326" t="str">
        <f>'Rekapitulace stavby'!E14</f>
        <v>Vyplň údaj</v>
      </c>
      <c r="F18" s="293"/>
      <c r="G18" s="293"/>
      <c r="H18" s="293"/>
      <c r="I18" s="28" t="s">
        <v>28</v>
      </c>
      <c r="J18" s="29" t="str">
        <f>'Rekapitulace stavby'!AN14</f>
        <v>Vyplň údaj</v>
      </c>
      <c r="L18" s="33"/>
    </row>
    <row r="19" spans="2:12" s="1" customFormat="1" ht="6.95" customHeight="1">
      <c r="B19" s="33"/>
      <c r="L19" s="33"/>
    </row>
    <row r="20" spans="2:12" s="1" customFormat="1" ht="12" customHeight="1">
      <c r="B20" s="33"/>
      <c r="D20" s="28" t="s">
        <v>31</v>
      </c>
      <c r="I20" s="28" t="s">
        <v>26</v>
      </c>
      <c r="J20" s="26" t="s">
        <v>32</v>
      </c>
      <c r="L20" s="33"/>
    </row>
    <row r="21" spans="2:12" s="1" customFormat="1" ht="18" customHeight="1">
      <c r="B21" s="33"/>
      <c r="E21" s="26" t="s">
        <v>33</v>
      </c>
      <c r="I21" s="28" t="s">
        <v>28</v>
      </c>
      <c r="J21" s="26" t="s">
        <v>34</v>
      </c>
      <c r="L21" s="33"/>
    </row>
    <row r="22" spans="2:12" s="1" customFormat="1" ht="6.95" customHeight="1">
      <c r="B22" s="33"/>
      <c r="L22" s="33"/>
    </row>
    <row r="23" spans="2:12" s="1" customFormat="1" ht="12" customHeight="1">
      <c r="B23" s="33"/>
      <c r="D23" s="28" t="s">
        <v>36</v>
      </c>
      <c r="I23" s="28" t="s">
        <v>26</v>
      </c>
      <c r="J23" s="26" t="s">
        <v>32</v>
      </c>
      <c r="L23" s="33"/>
    </row>
    <row r="24" spans="2:12" s="1" customFormat="1" ht="18" customHeight="1">
      <c r="B24" s="33"/>
      <c r="E24" s="26" t="s">
        <v>33</v>
      </c>
      <c r="I24" s="28" t="s">
        <v>28</v>
      </c>
      <c r="J24" s="26" t="s">
        <v>34</v>
      </c>
      <c r="L24" s="33"/>
    </row>
    <row r="25" spans="2:12" s="1" customFormat="1" ht="6.95" customHeight="1">
      <c r="B25" s="33"/>
      <c r="L25" s="33"/>
    </row>
    <row r="26" spans="2:12" s="1" customFormat="1" ht="12" customHeight="1">
      <c r="B26" s="33"/>
      <c r="D26" s="28" t="s">
        <v>37</v>
      </c>
      <c r="L26" s="33"/>
    </row>
    <row r="27" spans="2:12" s="7" customFormat="1" ht="16.5" customHeight="1">
      <c r="B27" s="92"/>
      <c r="E27" s="298" t="s">
        <v>19</v>
      </c>
      <c r="F27" s="298"/>
      <c r="G27" s="298"/>
      <c r="H27" s="298"/>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39</v>
      </c>
      <c r="J30" s="64">
        <f>ROUND(J93, 2)</f>
        <v>0</v>
      </c>
      <c r="L30" s="33"/>
    </row>
    <row r="31" spans="2:12" s="1" customFormat="1" ht="6.95" customHeight="1">
      <c r="B31" s="33"/>
      <c r="D31" s="51"/>
      <c r="E31" s="51"/>
      <c r="F31" s="51"/>
      <c r="G31" s="51"/>
      <c r="H31" s="51"/>
      <c r="I31" s="51"/>
      <c r="J31" s="51"/>
      <c r="K31" s="51"/>
      <c r="L31" s="33"/>
    </row>
    <row r="32" spans="2:12" s="1" customFormat="1" ht="14.45" customHeight="1">
      <c r="B32" s="33"/>
      <c r="F32" s="36" t="s">
        <v>41</v>
      </c>
      <c r="I32" s="36" t="s">
        <v>40</v>
      </c>
      <c r="J32" s="36" t="s">
        <v>42</v>
      </c>
      <c r="L32" s="33"/>
    </row>
    <row r="33" spans="2:12" s="1" customFormat="1" ht="14.45" customHeight="1">
      <c r="B33" s="33"/>
      <c r="D33" s="53" t="s">
        <v>43</v>
      </c>
      <c r="E33" s="28" t="s">
        <v>44</v>
      </c>
      <c r="F33" s="84">
        <f>ROUND((SUM(BE93:BE301)),  2)</f>
        <v>0</v>
      </c>
      <c r="I33" s="94">
        <v>0.21</v>
      </c>
      <c r="J33" s="84">
        <f>ROUND(((SUM(BE93:BE301))*I33),  2)</f>
        <v>0</v>
      </c>
      <c r="L33" s="33"/>
    </row>
    <row r="34" spans="2:12" s="1" customFormat="1" ht="14.45" customHeight="1">
      <c r="B34" s="33"/>
      <c r="E34" s="28" t="s">
        <v>45</v>
      </c>
      <c r="F34" s="84">
        <f>ROUND((SUM(BF93:BF301)),  2)</f>
        <v>0</v>
      </c>
      <c r="I34" s="94">
        <v>0.12</v>
      </c>
      <c r="J34" s="84">
        <f>ROUND(((SUM(BF93:BF301))*I34),  2)</f>
        <v>0</v>
      </c>
      <c r="L34" s="33"/>
    </row>
    <row r="35" spans="2:12" s="1" customFormat="1" ht="14.45" hidden="1" customHeight="1">
      <c r="B35" s="33"/>
      <c r="E35" s="28" t="s">
        <v>46</v>
      </c>
      <c r="F35" s="84">
        <f>ROUND((SUM(BG93:BG301)),  2)</f>
        <v>0</v>
      </c>
      <c r="I35" s="94">
        <v>0.21</v>
      </c>
      <c r="J35" s="84">
        <f>0</f>
        <v>0</v>
      </c>
      <c r="L35" s="33"/>
    </row>
    <row r="36" spans="2:12" s="1" customFormat="1" ht="14.45" hidden="1" customHeight="1">
      <c r="B36" s="33"/>
      <c r="E36" s="28" t="s">
        <v>47</v>
      </c>
      <c r="F36" s="84">
        <f>ROUND((SUM(BH93:BH301)),  2)</f>
        <v>0</v>
      </c>
      <c r="I36" s="94">
        <v>0.12</v>
      </c>
      <c r="J36" s="84">
        <f>0</f>
        <v>0</v>
      </c>
      <c r="L36" s="33"/>
    </row>
    <row r="37" spans="2:12" s="1" customFormat="1" ht="14.45" hidden="1" customHeight="1">
      <c r="B37" s="33"/>
      <c r="E37" s="28" t="s">
        <v>48</v>
      </c>
      <c r="F37" s="84">
        <f>ROUND((SUM(BI93:BI301)),  2)</f>
        <v>0</v>
      </c>
      <c r="I37" s="94">
        <v>0</v>
      </c>
      <c r="J37" s="84">
        <f>0</f>
        <v>0</v>
      </c>
      <c r="L37" s="33"/>
    </row>
    <row r="38" spans="2:12" s="1" customFormat="1" ht="6.95" customHeight="1">
      <c r="B38" s="33"/>
      <c r="L38" s="33"/>
    </row>
    <row r="39" spans="2:12" s="1" customFormat="1" ht="25.35" customHeight="1">
      <c r="B39" s="33"/>
      <c r="C39" s="95"/>
      <c r="D39" s="96" t="s">
        <v>49</v>
      </c>
      <c r="E39" s="55"/>
      <c r="F39" s="55"/>
      <c r="G39" s="97" t="s">
        <v>50</v>
      </c>
      <c r="H39" s="98" t="s">
        <v>51</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136</v>
      </c>
      <c r="L45" s="33"/>
    </row>
    <row r="46" spans="2:12" s="1" customFormat="1" ht="6.95" customHeight="1">
      <c r="B46" s="33"/>
      <c r="L46" s="33"/>
    </row>
    <row r="47" spans="2:12" s="1" customFormat="1" ht="12" customHeight="1">
      <c r="B47" s="33"/>
      <c r="C47" s="28" t="s">
        <v>16</v>
      </c>
      <c r="L47" s="33"/>
    </row>
    <row r="48" spans="2:12" s="1" customFormat="1" ht="16.5" customHeight="1">
      <c r="B48" s="33"/>
      <c r="E48" s="323" t="str">
        <f>E7</f>
        <v>Stavební úpravy obj. pro pečovatelskou službu</v>
      </c>
      <c r="F48" s="324"/>
      <c r="G48" s="324"/>
      <c r="H48" s="324"/>
      <c r="L48" s="33"/>
    </row>
    <row r="49" spans="2:47" s="1" customFormat="1" ht="12" customHeight="1">
      <c r="B49" s="33"/>
      <c r="C49" s="28" t="s">
        <v>134</v>
      </c>
      <c r="L49" s="33"/>
    </row>
    <row r="50" spans="2:47" s="1" customFormat="1" ht="16.5" customHeight="1">
      <c r="B50" s="33"/>
      <c r="E50" s="287" t="str">
        <f>E9</f>
        <v>20-009-200.5 - Zařízení vzduchotechniky</v>
      </c>
      <c r="F50" s="325"/>
      <c r="G50" s="325"/>
      <c r="H50" s="325"/>
      <c r="L50" s="33"/>
    </row>
    <row r="51" spans="2:47" s="1" customFormat="1" ht="6.95" customHeight="1">
      <c r="B51" s="33"/>
      <c r="L51" s="33"/>
    </row>
    <row r="52" spans="2:47" s="1" customFormat="1" ht="12" customHeight="1">
      <c r="B52" s="33"/>
      <c r="C52" s="28" t="s">
        <v>21</v>
      </c>
      <c r="F52" s="26" t="str">
        <f>F12</f>
        <v>Neštěmická 795/37, Krásné Březno</v>
      </c>
      <c r="I52" s="28" t="s">
        <v>23</v>
      </c>
      <c r="J52" s="50" t="str">
        <f>IF(J12="","",J12)</f>
        <v>29. 11. 2024</v>
      </c>
      <c r="L52" s="33"/>
    </row>
    <row r="53" spans="2:47" s="1" customFormat="1" ht="6.95" customHeight="1">
      <c r="B53" s="33"/>
      <c r="L53" s="33"/>
    </row>
    <row r="54" spans="2:47" s="1" customFormat="1" ht="25.7" customHeight="1">
      <c r="B54" s="33"/>
      <c r="C54" s="28" t="s">
        <v>25</v>
      </c>
      <c r="F54" s="26" t="str">
        <f>E15</f>
        <v>Statutární město Ústí nad Labem</v>
      </c>
      <c r="I54" s="28" t="s">
        <v>31</v>
      </c>
      <c r="J54" s="31" t="str">
        <f>E21</f>
        <v>G DESIGN, spol. s.r.o.</v>
      </c>
      <c r="L54" s="33"/>
    </row>
    <row r="55" spans="2:47" s="1" customFormat="1" ht="25.7" customHeight="1">
      <c r="B55" s="33"/>
      <c r="C55" s="28" t="s">
        <v>29</v>
      </c>
      <c r="F55" s="26" t="str">
        <f>IF(E18="","",E18)</f>
        <v>Vyplň údaj</v>
      </c>
      <c r="I55" s="28" t="s">
        <v>36</v>
      </c>
      <c r="J55" s="31" t="str">
        <f>E24</f>
        <v>G DESIGN, spol. s.r.o.</v>
      </c>
      <c r="L55" s="33"/>
    </row>
    <row r="56" spans="2:47" s="1" customFormat="1" ht="10.35" customHeight="1">
      <c r="B56" s="33"/>
      <c r="L56" s="33"/>
    </row>
    <row r="57" spans="2:47" s="1" customFormat="1" ht="29.25" customHeight="1">
      <c r="B57" s="33"/>
      <c r="C57" s="101" t="s">
        <v>137</v>
      </c>
      <c r="D57" s="95"/>
      <c r="E57" s="95"/>
      <c r="F57" s="95"/>
      <c r="G57" s="95"/>
      <c r="H57" s="95"/>
      <c r="I57" s="95"/>
      <c r="J57" s="102" t="s">
        <v>138</v>
      </c>
      <c r="K57" s="95"/>
      <c r="L57" s="33"/>
    </row>
    <row r="58" spans="2:47" s="1" customFormat="1" ht="10.35" customHeight="1">
      <c r="B58" s="33"/>
      <c r="L58" s="33"/>
    </row>
    <row r="59" spans="2:47" s="1" customFormat="1" ht="22.9" customHeight="1">
      <c r="B59" s="33"/>
      <c r="C59" s="103" t="s">
        <v>71</v>
      </c>
      <c r="J59" s="64">
        <f>J93</f>
        <v>0</v>
      </c>
      <c r="L59" s="33"/>
      <c r="AU59" s="18" t="s">
        <v>139</v>
      </c>
    </row>
    <row r="60" spans="2:47" s="8" customFormat="1" ht="24.95" customHeight="1">
      <c r="B60" s="104"/>
      <c r="D60" s="105" t="s">
        <v>2861</v>
      </c>
      <c r="E60" s="106"/>
      <c r="F60" s="106"/>
      <c r="G60" s="106"/>
      <c r="H60" s="106"/>
      <c r="I60" s="106"/>
      <c r="J60" s="107">
        <f>J94</f>
        <v>0</v>
      </c>
      <c r="L60" s="104"/>
    </row>
    <row r="61" spans="2:47" s="8" customFormat="1" ht="24.95" customHeight="1">
      <c r="B61" s="104"/>
      <c r="D61" s="105" t="s">
        <v>2862</v>
      </c>
      <c r="E61" s="106"/>
      <c r="F61" s="106"/>
      <c r="G61" s="106"/>
      <c r="H61" s="106"/>
      <c r="I61" s="106"/>
      <c r="J61" s="107">
        <f>J99</f>
        <v>0</v>
      </c>
      <c r="L61" s="104"/>
    </row>
    <row r="62" spans="2:47" s="8" customFormat="1" ht="24.95" customHeight="1">
      <c r="B62" s="104"/>
      <c r="D62" s="105" t="s">
        <v>2863</v>
      </c>
      <c r="E62" s="106"/>
      <c r="F62" s="106"/>
      <c r="G62" s="106"/>
      <c r="H62" s="106"/>
      <c r="I62" s="106"/>
      <c r="J62" s="107">
        <f>J112</f>
        <v>0</v>
      </c>
      <c r="L62" s="104"/>
    </row>
    <row r="63" spans="2:47" s="8" customFormat="1" ht="24.95" customHeight="1">
      <c r="B63" s="104"/>
      <c r="D63" s="105" t="s">
        <v>3046</v>
      </c>
      <c r="E63" s="106"/>
      <c r="F63" s="106"/>
      <c r="G63" s="106"/>
      <c r="H63" s="106"/>
      <c r="I63" s="106"/>
      <c r="J63" s="107">
        <f>J119</f>
        <v>0</v>
      </c>
      <c r="L63" s="104"/>
    </row>
    <row r="64" spans="2:47" s="8" customFormat="1" ht="24.95" customHeight="1">
      <c r="B64" s="104"/>
      <c r="D64" s="105" t="s">
        <v>3047</v>
      </c>
      <c r="E64" s="106"/>
      <c r="F64" s="106"/>
      <c r="G64" s="106"/>
      <c r="H64" s="106"/>
      <c r="I64" s="106"/>
      <c r="J64" s="107">
        <f>J163</f>
        <v>0</v>
      </c>
      <c r="L64" s="104"/>
    </row>
    <row r="65" spans="2:12" s="8" customFormat="1" ht="24.95" customHeight="1">
      <c r="B65" s="104"/>
      <c r="D65" s="105" t="s">
        <v>3048</v>
      </c>
      <c r="E65" s="106"/>
      <c r="F65" s="106"/>
      <c r="G65" s="106"/>
      <c r="H65" s="106"/>
      <c r="I65" s="106"/>
      <c r="J65" s="107">
        <f>J204</f>
        <v>0</v>
      </c>
      <c r="L65" s="104"/>
    </row>
    <row r="66" spans="2:12" s="8" customFormat="1" ht="24.95" customHeight="1">
      <c r="B66" s="104"/>
      <c r="D66" s="105" t="s">
        <v>3049</v>
      </c>
      <c r="E66" s="106"/>
      <c r="F66" s="106"/>
      <c r="G66" s="106"/>
      <c r="H66" s="106"/>
      <c r="I66" s="106"/>
      <c r="J66" s="107">
        <f>J228</f>
        <v>0</v>
      </c>
      <c r="L66" s="104"/>
    </row>
    <row r="67" spans="2:12" s="8" customFormat="1" ht="24.95" customHeight="1">
      <c r="B67" s="104"/>
      <c r="D67" s="105" t="s">
        <v>3050</v>
      </c>
      <c r="E67" s="106"/>
      <c r="F67" s="106"/>
      <c r="G67" s="106"/>
      <c r="H67" s="106"/>
      <c r="I67" s="106"/>
      <c r="J67" s="107">
        <f>J235</f>
        <v>0</v>
      </c>
      <c r="L67" s="104"/>
    </row>
    <row r="68" spans="2:12" s="8" customFormat="1" ht="24.95" customHeight="1">
      <c r="B68" s="104"/>
      <c r="D68" s="105" t="s">
        <v>3051</v>
      </c>
      <c r="E68" s="106"/>
      <c r="F68" s="106"/>
      <c r="G68" s="106"/>
      <c r="H68" s="106"/>
      <c r="I68" s="106"/>
      <c r="J68" s="107">
        <f>J248</f>
        <v>0</v>
      </c>
      <c r="L68" s="104"/>
    </row>
    <row r="69" spans="2:12" s="8" customFormat="1" ht="24.95" customHeight="1">
      <c r="B69" s="104"/>
      <c r="D69" s="105" t="s">
        <v>3052</v>
      </c>
      <c r="E69" s="106"/>
      <c r="F69" s="106"/>
      <c r="G69" s="106"/>
      <c r="H69" s="106"/>
      <c r="I69" s="106"/>
      <c r="J69" s="107">
        <f>J269</f>
        <v>0</v>
      </c>
      <c r="L69" s="104"/>
    </row>
    <row r="70" spans="2:12" s="8" customFormat="1" ht="24.95" customHeight="1">
      <c r="B70" s="104"/>
      <c r="D70" s="105" t="s">
        <v>3053</v>
      </c>
      <c r="E70" s="106"/>
      <c r="F70" s="106"/>
      <c r="G70" s="106"/>
      <c r="H70" s="106"/>
      <c r="I70" s="106"/>
      <c r="J70" s="107">
        <f>J276</f>
        <v>0</v>
      </c>
      <c r="L70" s="104"/>
    </row>
    <row r="71" spans="2:12" s="8" customFormat="1" ht="24.95" customHeight="1">
      <c r="B71" s="104"/>
      <c r="D71" s="105" t="s">
        <v>3054</v>
      </c>
      <c r="E71" s="106"/>
      <c r="F71" s="106"/>
      <c r="G71" s="106"/>
      <c r="H71" s="106"/>
      <c r="I71" s="106"/>
      <c r="J71" s="107">
        <f>J283</f>
        <v>0</v>
      </c>
      <c r="L71" s="104"/>
    </row>
    <row r="72" spans="2:12" s="8" customFormat="1" ht="24.95" customHeight="1">
      <c r="B72" s="104"/>
      <c r="D72" s="105" t="s">
        <v>3055</v>
      </c>
      <c r="E72" s="106"/>
      <c r="F72" s="106"/>
      <c r="G72" s="106"/>
      <c r="H72" s="106"/>
      <c r="I72" s="106"/>
      <c r="J72" s="107">
        <f>J290</f>
        <v>0</v>
      </c>
      <c r="L72" s="104"/>
    </row>
    <row r="73" spans="2:12" s="8" customFormat="1" ht="24.95" customHeight="1">
      <c r="B73" s="104"/>
      <c r="D73" s="105" t="s">
        <v>3056</v>
      </c>
      <c r="E73" s="106"/>
      <c r="F73" s="106"/>
      <c r="G73" s="106"/>
      <c r="H73" s="106"/>
      <c r="I73" s="106"/>
      <c r="J73" s="107">
        <f>J297</f>
        <v>0</v>
      </c>
      <c r="L73" s="104"/>
    </row>
    <row r="74" spans="2:12" s="1" customFormat="1" ht="21.75" customHeight="1">
      <c r="B74" s="33"/>
      <c r="L74" s="33"/>
    </row>
    <row r="75" spans="2:12" s="1" customFormat="1" ht="6.95" customHeight="1">
      <c r="B75" s="42"/>
      <c r="C75" s="43"/>
      <c r="D75" s="43"/>
      <c r="E75" s="43"/>
      <c r="F75" s="43"/>
      <c r="G75" s="43"/>
      <c r="H75" s="43"/>
      <c r="I75" s="43"/>
      <c r="J75" s="43"/>
      <c r="K75" s="43"/>
      <c r="L75" s="33"/>
    </row>
    <row r="79" spans="2:12" s="1" customFormat="1" ht="6.95" customHeight="1">
      <c r="B79" s="44"/>
      <c r="C79" s="45"/>
      <c r="D79" s="45"/>
      <c r="E79" s="45"/>
      <c r="F79" s="45"/>
      <c r="G79" s="45"/>
      <c r="H79" s="45"/>
      <c r="I79" s="45"/>
      <c r="J79" s="45"/>
      <c r="K79" s="45"/>
      <c r="L79" s="33"/>
    </row>
    <row r="80" spans="2:12" s="1" customFormat="1" ht="24.95" customHeight="1">
      <c r="B80" s="33"/>
      <c r="C80" s="22" t="s">
        <v>165</v>
      </c>
      <c r="L80" s="33"/>
    </row>
    <row r="81" spans="2:65" s="1" customFormat="1" ht="6.95" customHeight="1">
      <c r="B81" s="33"/>
      <c r="L81" s="33"/>
    </row>
    <row r="82" spans="2:65" s="1" customFormat="1" ht="12" customHeight="1">
      <c r="B82" s="33"/>
      <c r="C82" s="28" t="s">
        <v>16</v>
      </c>
      <c r="L82" s="33"/>
    </row>
    <row r="83" spans="2:65" s="1" customFormat="1" ht="16.5" customHeight="1">
      <c r="B83" s="33"/>
      <c r="E83" s="323" t="str">
        <f>E7</f>
        <v>Stavební úpravy obj. pro pečovatelskou službu</v>
      </c>
      <c r="F83" s="324"/>
      <c r="G83" s="324"/>
      <c r="H83" s="324"/>
      <c r="L83" s="33"/>
    </row>
    <row r="84" spans="2:65" s="1" customFormat="1" ht="12" customHeight="1">
      <c r="B84" s="33"/>
      <c r="C84" s="28" t="s">
        <v>134</v>
      </c>
      <c r="L84" s="33"/>
    </row>
    <row r="85" spans="2:65" s="1" customFormat="1" ht="16.5" customHeight="1">
      <c r="B85" s="33"/>
      <c r="E85" s="287" t="str">
        <f>E9</f>
        <v>20-009-200.5 - Zařízení vzduchotechniky</v>
      </c>
      <c r="F85" s="325"/>
      <c r="G85" s="325"/>
      <c r="H85" s="325"/>
      <c r="L85" s="33"/>
    </row>
    <row r="86" spans="2:65" s="1" customFormat="1" ht="6.95" customHeight="1">
      <c r="B86" s="33"/>
      <c r="L86" s="33"/>
    </row>
    <row r="87" spans="2:65" s="1" customFormat="1" ht="12" customHeight="1">
      <c r="B87" s="33"/>
      <c r="C87" s="28" t="s">
        <v>21</v>
      </c>
      <c r="F87" s="26" t="str">
        <f>F12</f>
        <v>Neštěmická 795/37, Krásné Březno</v>
      </c>
      <c r="I87" s="28" t="s">
        <v>23</v>
      </c>
      <c r="J87" s="50" t="str">
        <f>IF(J12="","",J12)</f>
        <v>29. 11. 2024</v>
      </c>
      <c r="L87" s="33"/>
    </row>
    <row r="88" spans="2:65" s="1" customFormat="1" ht="6.95" customHeight="1">
      <c r="B88" s="33"/>
      <c r="L88" s="33"/>
    </row>
    <row r="89" spans="2:65" s="1" customFormat="1" ht="25.7" customHeight="1">
      <c r="B89" s="33"/>
      <c r="C89" s="28" t="s">
        <v>25</v>
      </c>
      <c r="F89" s="26" t="str">
        <f>E15</f>
        <v>Statutární město Ústí nad Labem</v>
      </c>
      <c r="I89" s="28" t="s">
        <v>31</v>
      </c>
      <c r="J89" s="31" t="str">
        <f>E21</f>
        <v>G DESIGN, spol. s.r.o.</v>
      </c>
      <c r="L89" s="33"/>
    </row>
    <row r="90" spans="2:65" s="1" customFormat="1" ht="25.7" customHeight="1">
      <c r="B90" s="33"/>
      <c r="C90" s="28" t="s">
        <v>29</v>
      </c>
      <c r="F90" s="26" t="str">
        <f>IF(E18="","",E18)</f>
        <v>Vyplň údaj</v>
      </c>
      <c r="I90" s="28" t="s">
        <v>36</v>
      </c>
      <c r="J90" s="31" t="str">
        <f>E24</f>
        <v>G DESIGN, spol. s.r.o.</v>
      </c>
      <c r="L90" s="33"/>
    </row>
    <row r="91" spans="2:65" s="1" customFormat="1" ht="10.35" customHeight="1">
      <c r="B91" s="33"/>
      <c r="L91" s="33"/>
    </row>
    <row r="92" spans="2:65" s="10" customFormat="1" ht="29.25" customHeight="1">
      <c r="B92" s="112"/>
      <c r="C92" s="113" t="s">
        <v>166</v>
      </c>
      <c r="D92" s="114" t="s">
        <v>58</v>
      </c>
      <c r="E92" s="114" t="s">
        <v>54</v>
      </c>
      <c r="F92" s="114" t="s">
        <v>55</v>
      </c>
      <c r="G92" s="114" t="s">
        <v>167</v>
      </c>
      <c r="H92" s="114" t="s">
        <v>168</v>
      </c>
      <c r="I92" s="114" t="s">
        <v>169</v>
      </c>
      <c r="J92" s="114" t="s">
        <v>138</v>
      </c>
      <c r="K92" s="115" t="s">
        <v>170</v>
      </c>
      <c r="L92" s="112"/>
      <c r="M92" s="57" t="s">
        <v>19</v>
      </c>
      <c r="N92" s="58" t="s">
        <v>43</v>
      </c>
      <c r="O92" s="58" t="s">
        <v>171</v>
      </c>
      <c r="P92" s="58" t="s">
        <v>172</v>
      </c>
      <c r="Q92" s="58" t="s">
        <v>173</v>
      </c>
      <c r="R92" s="58" t="s">
        <v>174</v>
      </c>
      <c r="S92" s="58" t="s">
        <v>175</v>
      </c>
      <c r="T92" s="59" t="s">
        <v>176</v>
      </c>
    </row>
    <row r="93" spans="2:65" s="1" customFormat="1" ht="22.9" customHeight="1">
      <c r="B93" s="33"/>
      <c r="C93" s="62" t="s">
        <v>177</v>
      </c>
      <c r="J93" s="116">
        <f>BK93</f>
        <v>0</v>
      </c>
      <c r="L93" s="33"/>
      <c r="M93" s="60"/>
      <c r="N93" s="51"/>
      <c r="O93" s="51"/>
      <c r="P93" s="117">
        <f>P94+P99+P112+P119+P163+P204+P228+P235+P248+P269+P276+P283+P290+P297</f>
        <v>0</v>
      </c>
      <c r="Q93" s="51"/>
      <c r="R93" s="117">
        <f>R94+R99+R112+R119+R163+R204+R228+R235+R248+R269+R276+R283+R290+R297</f>
        <v>0</v>
      </c>
      <c r="S93" s="51"/>
      <c r="T93" s="118">
        <f>T94+T99+T112+T119+T163+T204+T228+T235+T248+T269+T276+T283+T290+T297</f>
        <v>0</v>
      </c>
      <c r="AT93" s="18" t="s">
        <v>72</v>
      </c>
      <c r="AU93" s="18" t="s">
        <v>139</v>
      </c>
      <c r="BK93" s="119">
        <f>BK94+BK99+BK112+BK119+BK163+BK204+BK228+BK235+BK248+BK269+BK276+BK283+BK290+BK297</f>
        <v>0</v>
      </c>
    </row>
    <row r="94" spans="2:65" s="11" customFormat="1" ht="25.9" customHeight="1">
      <c r="B94" s="120"/>
      <c r="D94" s="121" t="s">
        <v>72</v>
      </c>
      <c r="E94" s="122" t="s">
        <v>2866</v>
      </c>
      <c r="F94" s="122" t="s">
        <v>2867</v>
      </c>
      <c r="I94" s="123"/>
      <c r="J94" s="124">
        <f>BK94</f>
        <v>0</v>
      </c>
      <c r="L94" s="120"/>
      <c r="M94" s="125"/>
      <c r="P94" s="126">
        <f>SUM(P95:P98)</f>
        <v>0</v>
      </c>
      <c r="R94" s="126">
        <f>SUM(R95:R98)</f>
        <v>0</v>
      </c>
      <c r="T94" s="127">
        <f>SUM(T95:T98)</f>
        <v>0</v>
      </c>
      <c r="AR94" s="121" t="s">
        <v>81</v>
      </c>
      <c r="AT94" s="128" t="s">
        <v>72</v>
      </c>
      <c r="AU94" s="128" t="s">
        <v>73</v>
      </c>
      <c r="AY94" s="121" t="s">
        <v>180</v>
      </c>
      <c r="BK94" s="129">
        <f>SUM(BK95:BK98)</f>
        <v>0</v>
      </c>
    </row>
    <row r="95" spans="2:65" s="1" customFormat="1" ht="16.5" customHeight="1">
      <c r="B95" s="33"/>
      <c r="C95" s="132" t="s">
        <v>81</v>
      </c>
      <c r="D95" s="132" t="s">
        <v>182</v>
      </c>
      <c r="E95" s="133" t="s">
        <v>2868</v>
      </c>
      <c r="F95" s="134" t="s">
        <v>3057</v>
      </c>
      <c r="G95" s="135" t="s">
        <v>911</v>
      </c>
      <c r="H95" s="136">
        <v>1230</v>
      </c>
      <c r="I95" s="137"/>
      <c r="J95" s="138">
        <f>ROUND(I95*H95,2)</f>
        <v>0</v>
      </c>
      <c r="K95" s="134" t="s">
        <v>19</v>
      </c>
      <c r="L95" s="33"/>
      <c r="M95" s="139" t="s">
        <v>19</v>
      </c>
      <c r="N95" s="140" t="s">
        <v>44</v>
      </c>
      <c r="P95" s="141">
        <f>O95*H95</f>
        <v>0</v>
      </c>
      <c r="Q95" s="141">
        <v>0</v>
      </c>
      <c r="R95" s="141">
        <f>Q95*H95</f>
        <v>0</v>
      </c>
      <c r="S95" s="141">
        <v>0</v>
      </c>
      <c r="T95" s="142">
        <f>S95*H95</f>
        <v>0</v>
      </c>
      <c r="AR95" s="143" t="s">
        <v>187</v>
      </c>
      <c r="AT95" s="143" t="s">
        <v>182</v>
      </c>
      <c r="AU95" s="143" t="s">
        <v>81</v>
      </c>
      <c r="AY95" s="18" t="s">
        <v>180</v>
      </c>
      <c r="BE95" s="144">
        <f>IF(N95="základní",J95,0)</f>
        <v>0</v>
      </c>
      <c r="BF95" s="144">
        <f>IF(N95="snížená",J95,0)</f>
        <v>0</v>
      </c>
      <c r="BG95" s="144">
        <f>IF(N95="zákl. přenesená",J95,0)</f>
        <v>0</v>
      </c>
      <c r="BH95" s="144">
        <f>IF(N95="sníž. přenesená",J95,0)</f>
        <v>0</v>
      </c>
      <c r="BI95" s="144">
        <f>IF(N95="nulová",J95,0)</f>
        <v>0</v>
      </c>
      <c r="BJ95" s="18" t="s">
        <v>81</v>
      </c>
      <c r="BK95" s="144">
        <f>ROUND(I95*H95,2)</f>
        <v>0</v>
      </c>
      <c r="BL95" s="18" t="s">
        <v>187</v>
      </c>
      <c r="BM95" s="143" t="s">
        <v>3058</v>
      </c>
    </row>
    <row r="96" spans="2:65" s="1" customFormat="1" ht="11.25">
      <c r="B96" s="33"/>
      <c r="D96" s="145" t="s">
        <v>189</v>
      </c>
      <c r="F96" s="146" t="s">
        <v>3057</v>
      </c>
      <c r="I96" s="147"/>
      <c r="L96" s="33"/>
      <c r="M96" s="148"/>
      <c r="T96" s="54"/>
      <c r="AT96" s="18" t="s">
        <v>189</v>
      </c>
      <c r="AU96" s="18" t="s">
        <v>81</v>
      </c>
    </row>
    <row r="97" spans="2:65" s="1" customFormat="1" ht="16.5" customHeight="1">
      <c r="B97" s="33"/>
      <c r="C97" s="132" t="s">
        <v>83</v>
      </c>
      <c r="D97" s="132" t="s">
        <v>182</v>
      </c>
      <c r="E97" s="133" t="s">
        <v>2871</v>
      </c>
      <c r="F97" s="134" t="s">
        <v>3059</v>
      </c>
      <c r="G97" s="135" t="s">
        <v>911</v>
      </c>
      <c r="H97" s="136">
        <v>280</v>
      </c>
      <c r="I97" s="137"/>
      <c r="J97" s="138">
        <f>ROUND(I97*H97,2)</f>
        <v>0</v>
      </c>
      <c r="K97" s="134" t="s">
        <v>19</v>
      </c>
      <c r="L97" s="33"/>
      <c r="M97" s="139" t="s">
        <v>19</v>
      </c>
      <c r="N97" s="140" t="s">
        <v>44</v>
      </c>
      <c r="P97" s="141">
        <f>O97*H97</f>
        <v>0</v>
      </c>
      <c r="Q97" s="141">
        <v>0</v>
      </c>
      <c r="R97" s="141">
        <f>Q97*H97</f>
        <v>0</v>
      </c>
      <c r="S97" s="141">
        <v>0</v>
      </c>
      <c r="T97" s="142">
        <f>S97*H97</f>
        <v>0</v>
      </c>
      <c r="AR97" s="143" t="s">
        <v>187</v>
      </c>
      <c r="AT97" s="143" t="s">
        <v>182</v>
      </c>
      <c r="AU97" s="143" t="s">
        <v>81</v>
      </c>
      <c r="AY97" s="18" t="s">
        <v>180</v>
      </c>
      <c r="BE97" s="144">
        <f>IF(N97="základní",J97,0)</f>
        <v>0</v>
      </c>
      <c r="BF97" s="144">
        <f>IF(N97="snížená",J97,0)</f>
        <v>0</v>
      </c>
      <c r="BG97" s="144">
        <f>IF(N97="zákl. přenesená",J97,0)</f>
        <v>0</v>
      </c>
      <c r="BH97" s="144">
        <f>IF(N97="sníž. přenesená",J97,0)</f>
        <v>0</v>
      </c>
      <c r="BI97" s="144">
        <f>IF(N97="nulová",J97,0)</f>
        <v>0</v>
      </c>
      <c r="BJ97" s="18" t="s">
        <v>81</v>
      </c>
      <c r="BK97" s="144">
        <f>ROUND(I97*H97,2)</f>
        <v>0</v>
      </c>
      <c r="BL97" s="18" t="s">
        <v>187</v>
      </c>
      <c r="BM97" s="143" t="s">
        <v>3060</v>
      </c>
    </row>
    <row r="98" spans="2:65" s="1" customFormat="1" ht="11.25">
      <c r="B98" s="33"/>
      <c r="D98" s="145" t="s">
        <v>189</v>
      </c>
      <c r="F98" s="146" t="s">
        <v>3059</v>
      </c>
      <c r="I98" s="147"/>
      <c r="L98" s="33"/>
      <c r="M98" s="148"/>
      <c r="T98" s="54"/>
      <c r="AT98" s="18" t="s">
        <v>189</v>
      </c>
      <c r="AU98" s="18" t="s">
        <v>81</v>
      </c>
    </row>
    <row r="99" spans="2:65" s="11" customFormat="1" ht="25.9" customHeight="1">
      <c r="B99" s="120"/>
      <c r="D99" s="121" t="s">
        <v>72</v>
      </c>
      <c r="E99" s="122" t="s">
        <v>2881</v>
      </c>
      <c r="F99" s="122" t="s">
        <v>2882</v>
      </c>
      <c r="I99" s="123"/>
      <c r="J99" s="124">
        <f>BK99</f>
        <v>0</v>
      </c>
      <c r="L99" s="120"/>
      <c r="M99" s="125"/>
      <c r="P99" s="126">
        <f>SUM(P100:P111)</f>
        <v>0</v>
      </c>
      <c r="R99" s="126">
        <f>SUM(R100:R111)</f>
        <v>0</v>
      </c>
      <c r="T99" s="127">
        <f>SUM(T100:T111)</f>
        <v>0</v>
      </c>
      <c r="AR99" s="121" t="s">
        <v>81</v>
      </c>
      <c r="AT99" s="128" t="s">
        <v>72</v>
      </c>
      <c r="AU99" s="128" t="s">
        <v>73</v>
      </c>
      <c r="AY99" s="121" t="s">
        <v>180</v>
      </c>
      <c r="BK99" s="129">
        <f>SUM(BK100:BK111)</f>
        <v>0</v>
      </c>
    </row>
    <row r="100" spans="2:65" s="1" customFormat="1" ht="16.5" customHeight="1">
      <c r="B100" s="33"/>
      <c r="C100" s="132" t="s">
        <v>203</v>
      </c>
      <c r="D100" s="132" t="s">
        <v>182</v>
      </c>
      <c r="E100" s="133" t="s">
        <v>2883</v>
      </c>
      <c r="F100" s="134" t="s">
        <v>3061</v>
      </c>
      <c r="G100" s="135" t="s">
        <v>911</v>
      </c>
      <c r="H100" s="136">
        <v>60</v>
      </c>
      <c r="I100" s="137"/>
      <c r="J100" s="138">
        <f>ROUND(I100*H100,2)</f>
        <v>0</v>
      </c>
      <c r="K100" s="134" t="s">
        <v>19</v>
      </c>
      <c r="L100" s="33"/>
      <c r="M100" s="139" t="s">
        <v>19</v>
      </c>
      <c r="N100" s="140" t="s">
        <v>44</v>
      </c>
      <c r="P100" s="141">
        <f>O100*H100</f>
        <v>0</v>
      </c>
      <c r="Q100" s="141">
        <v>0</v>
      </c>
      <c r="R100" s="141">
        <f>Q100*H100</f>
        <v>0</v>
      </c>
      <c r="S100" s="141">
        <v>0</v>
      </c>
      <c r="T100" s="142">
        <f>S100*H100</f>
        <v>0</v>
      </c>
      <c r="AR100" s="143" t="s">
        <v>187</v>
      </c>
      <c r="AT100" s="143" t="s">
        <v>182</v>
      </c>
      <c r="AU100" s="143" t="s">
        <v>81</v>
      </c>
      <c r="AY100" s="18" t="s">
        <v>180</v>
      </c>
      <c r="BE100" s="144">
        <f>IF(N100="základní",J100,0)</f>
        <v>0</v>
      </c>
      <c r="BF100" s="144">
        <f>IF(N100="snížená",J100,0)</f>
        <v>0</v>
      </c>
      <c r="BG100" s="144">
        <f>IF(N100="zákl. přenesená",J100,0)</f>
        <v>0</v>
      </c>
      <c r="BH100" s="144">
        <f>IF(N100="sníž. přenesená",J100,0)</f>
        <v>0</v>
      </c>
      <c r="BI100" s="144">
        <f>IF(N100="nulová",J100,0)</f>
        <v>0</v>
      </c>
      <c r="BJ100" s="18" t="s">
        <v>81</v>
      </c>
      <c r="BK100" s="144">
        <f>ROUND(I100*H100,2)</f>
        <v>0</v>
      </c>
      <c r="BL100" s="18" t="s">
        <v>187</v>
      </c>
      <c r="BM100" s="143" t="s">
        <v>3062</v>
      </c>
    </row>
    <row r="101" spans="2:65" s="1" customFormat="1" ht="11.25">
      <c r="B101" s="33"/>
      <c r="D101" s="145" t="s">
        <v>189</v>
      </c>
      <c r="F101" s="146" t="s">
        <v>3061</v>
      </c>
      <c r="I101" s="147"/>
      <c r="L101" s="33"/>
      <c r="M101" s="148"/>
      <c r="T101" s="54"/>
      <c r="AT101" s="18" t="s">
        <v>189</v>
      </c>
      <c r="AU101" s="18" t="s">
        <v>81</v>
      </c>
    </row>
    <row r="102" spans="2:65" s="1" customFormat="1" ht="21.75" customHeight="1">
      <c r="B102" s="33"/>
      <c r="C102" s="132" t="s">
        <v>187</v>
      </c>
      <c r="D102" s="132" t="s">
        <v>182</v>
      </c>
      <c r="E102" s="133" t="s">
        <v>2886</v>
      </c>
      <c r="F102" s="134" t="s">
        <v>3063</v>
      </c>
      <c r="G102" s="135" t="s">
        <v>911</v>
      </c>
      <c r="H102" s="136">
        <v>25</v>
      </c>
      <c r="I102" s="137"/>
      <c r="J102" s="138">
        <f>ROUND(I102*H102,2)</f>
        <v>0</v>
      </c>
      <c r="K102" s="134" t="s">
        <v>19</v>
      </c>
      <c r="L102" s="33"/>
      <c r="M102" s="139" t="s">
        <v>19</v>
      </c>
      <c r="N102" s="140" t="s">
        <v>44</v>
      </c>
      <c r="P102" s="141">
        <f>O102*H102</f>
        <v>0</v>
      </c>
      <c r="Q102" s="141">
        <v>0</v>
      </c>
      <c r="R102" s="141">
        <f>Q102*H102</f>
        <v>0</v>
      </c>
      <c r="S102" s="141">
        <v>0</v>
      </c>
      <c r="T102" s="142">
        <f>S102*H102</f>
        <v>0</v>
      </c>
      <c r="AR102" s="143" t="s">
        <v>187</v>
      </c>
      <c r="AT102" s="143" t="s">
        <v>182</v>
      </c>
      <c r="AU102" s="143" t="s">
        <v>81</v>
      </c>
      <c r="AY102" s="18" t="s">
        <v>180</v>
      </c>
      <c r="BE102" s="144">
        <f>IF(N102="základní",J102,0)</f>
        <v>0</v>
      </c>
      <c r="BF102" s="144">
        <f>IF(N102="snížená",J102,0)</f>
        <v>0</v>
      </c>
      <c r="BG102" s="144">
        <f>IF(N102="zákl. přenesená",J102,0)</f>
        <v>0</v>
      </c>
      <c r="BH102" s="144">
        <f>IF(N102="sníž. přenesená",J102,0)</f>
        <v>0</v>
      </c>
      <c r="BI102" s="144">
        <f>IF(N102="nulová",J102,0)</f>
        <v>0</v>
      </c>
      <c r="BJ102" s="18" t="s">
        <v>81</v>
      </c>
      <c r="BK102" s="144">
        <f>ROUND(I102*H102,2)</f>
        <v>0</v>
      </c>
      <c r="BL102" s="18" t="s">
        <v>187</v>
      </c>
      <c r="BM102" s="143" t="s">
        <v>3064</v>
      </c>
    </row>
    <row r="103" spans="2:65" s="1" customFormat="1" ht="11.25">
      <c r="B103" s="33"/>
      <c r="D103" s="145" t="s">
        <v>189</v>
      </c>
      <c r="F103" s="146" t="s">
        <v>3063</v>
      </c>
      <c r="I103" s="147"/>
      <c r="L103" s="33"/>
      <c r="M103" s="148"/>
      <c r="T103" s="54"/>
      <c r="AT103" s="18" t="s">
        <v>189</v>
      </c>
      <c r="AU103" s="18" t="s">
        <v>81</v>
      </c>
    </row>
    <row r="104" spans="2:65" s="1" customFormat="1" ht="16.5" customHeight="1">
      <c r="B104" s="33"/>
      <c r="C104" s="132" t="s">
        <v>216</v>
      </c>
      <c r="D104" s="132" t="s">
        <v>182</v>
      </c>
      <c r="E104" s="133" t="s">
        <v>2889</v>
      </c>
      <c r="F104" s="134" t="s">
        <v>2890</v>
      </c>
      <c r="G104" s="135" t="s">
        <v>911</v>
      </c>
      <c r="H104" s="136">
        <v>8</v>
      </c>
      <c r="I104" s="137"/>
      <c r="J104" s="138">
        <f>ROUND(I104*H104,2)</f>
        <v>0</v>
      </c>
      <c r="K104" s="134" t="s">
        <v>19</v>
      </c>
      <c r="L104" s="33"/>
      <c r="M104" s="139" t="s">
        <v>19</v>
      </c>
      <c r="N104" s="140" t="s">
        <v>44</v>
      </c>
      <c r="P104" s="141">
        <f>O104*H104</f>
        <v>0</v>
      </c>
      <c r="Q104" s="141">
        <v>0</v>
      </c>
      <c r="R104" s="141">
        <f>Q104*H104</f>
        <v>0</v>
      </c>
      <c r="S104" s="141">
        <v>0</v>
      </c>
      <c r="T104" s="142">
        <f>S104*H104</f>
        <v>0</v>
      </c>
      <c r="AR104" s="143" t="s">
        <v>187</v>
      </c>
      <c r="AT104" s="143" t="s">
        <v>182</v>
      </c>
      <c r="AU104" s="143" t="s">
        <v>81</v>
      </c>
      <c r="AY104" s="18" t="s">
        <v>180</v>
      </c>
      <c r="BE104" s="144">
        <f>IF(N104="základní",J104,0)</f>
        <v>0</v>
      </c>
      <c r="BF104" s="144">
        <f>IF(N104="snížená",J104,0)</f>
        <v>0</v>
      </c>
      <c r="BG104" s="144">
        <f>IF(N104="zákl. přenesená",J104,0)</f>
        <v>0</v>
      </c>
      <c r="BH104" s="144">
        <f>IF(N104="sníž. přenesená",J104,0)</f>
        <v>0</v>
      </c>
      <c r="BI104" s="144">
        <f>IF(N104="nulová",J104,0)</f>
        <v>0</v>
      </c>
      <c r="BJ104" s="18" t="s">
        <v>81</v>
      </c>
      <c r="BK104" s="144">
        <f>ROUND(I104*H104,2)</f>
        <v>0</v>
      </c>
      <c r="BL104" s="18" t="s">
        <v>187</v>
      </c>
      <c r="BM104" s="143" t="s">
        <v>3065</v>
      </c>
    </row>
    <row r="105" spans="2:65" s="1" customFormat="1" ht="11.25">
      <c r="B105" s="33"/>
      <c r="D105" s="145" t="s">
        <v>189</v>
      </c>
      <c r="F105" s="146" t="s">
        <v>2890</v>
      </c>
      <c r="I105" s="147"/>
      <c r="L105" s="33"/>
      <c r="M105" s="148"/>
      <c r="T105" s="54"/>
      <c r="AT105" s="18" t="s">
        <v>189</v>
      </c>
      <c r="AU105" s="18" t="s">
        <v>81</v>
      </c>
    </row>
    <row r="106" spans="2:65" s="1" customFormat="1" ht="16.5" customHeight="1">
      <c r="B106" s="33"/>
      <c r="C106" s="132" t="s">
        <v>222</v>
      </c>
      <c r="D106" s="132" t="s">
        <v>182</v>
      </c>
      <c r="E106" s="133" t="s">
        <v>2892</v>
      </c>
      <c r="F106" s="134" t="s">
        <v>2893</v>
      </c>
      <c r="G106" s="135" t="s">
        <v>2876</v>
      </c>
      <c r="H106" s="136">
        <v>1</v>
      </c>
      <c r="I106" s="137"/>
      <c r="J106" s="138">
        <f>ROUND(I106*H106,2)</f>
        <v>0</v>
      </c>
      <c r="K106" s="134" t="s">
        <v>19</v>
      </c>
      <c r="L106" s="33"/>
      <c r="M106" s="139" t="s">
        <v>19</v>
      </c>
      <c r="N106" s="140" t="s">
        <v>44</v>
      </c>
      <c r="P106" s="141">
        <f>O106*H106</f>
        <v>0</v>
      </c>
      <c r="Q106" s="141">
        <v>0</v>
      </c>
      <c r="R106" s="141">
        <f>Q106*H106</f>
        <v>0</v>
      </c>
      <c r="S106" s="141">
        <v>0</v>
      </c>
      <c r="T106" s="142">
        <f>S106*H106</f>
        <v>0</v>
      </c>
      <c r="AR106" s="143" t="s">
        <v>187</v>
      </c>
      <c r="AT106" s="143" t="s">
        <v>182</v>
      </c>
      <c r="AU106" s="143" t="s">
        <v>81</v>
      </c>
      <c r="AY106" s="18" t="s">
        <v>180</v>
      </c>
      <c r="BE106" s="144">
        <f>IF(N106="základní",J106,0)</f>
        <v>0</v>
      </c>
      <c r="BF106" s="144">
        <f>IF(N106="snížená",J106,0)</f>
        <v>0</v>
      </c>
      <c r="BG106" s="144">
        <f>IF(N106="zákl. přenesená",J106,0)</f>
        <v>0</v>
      </c>
      <c r="BH106" s="144">
        <f>IF(N106="sníž. přenesená",J106,0)</f>
        <v>0</v>
      </c>
      <c r="BI106" s="144">
        <f>IF(N106="nulová",J106,0)</f>
        <v>0</v>
      </c>
      <c r="BJ106" s="18" t="s">
        <v>81</v>
      </c>
      <c r="BK106" s="144">
        <f>ROUND(I106*H106,2)</f>
        <v>0</v>
      </c>
      <c r="BL106" s="18" t="s">
        <v>187</v>
      </c>
      <c r="BM106" s="143" t="s">
        <v>3066</v>
      </c>
    </row>
    <row r="107" spans="2:65" s="1" customFormat="1" ht="11.25">
      <c r="B107" s="33"/>
      <c r="D107" s="145" t="s">
        <v>189</v>
      </c>
      <c r="F107" s="146" t="s">
        <v>2893</v>
      </c>
      <c r="I107" s="147"/>
      <c r="L107" s="33"/>
      <c r="M107" s="148"/>
      <c r="T107" s="54"/>
      <c r="AT107" s="18" t="s">
        <v>189</v>
      </c>
      <c r="AU107" s="18" t="s">
        <v>81</v>
      </c>
    </row>
    <row r="108" spans="2:65" s="1" customFormat="1" ht="16.5" customHeight="1">
      <c r="B108" s="33"/>
      <c r="C108" s="132" t="s">
        <v>230</v>
      </c>
      <c r="D108" s="132" t="s">
        <v>182</v>
      </c>
      <c r="E108" s="133" t="s">
        <v>2895</v>
      </c>
      <c r="F108" s="134" t="s">
        <v>2896</v>
      </c>
      <c r="G108" s="135" t="s">
        <v>2876</v>
      </c>
      <c r="H108" s="136">
        <v>1</v>
      </c>
      <c r="I108" s="137"/>
      <c r="J108" s="138">
        <f>ROUND(I108*H108,2)</f>
        <v>0</v>
      </c>
      <c r="K108" s="134" t="s">
        <v>19</v>
      </c>
      <c r="L108" s="33"/>
      <c r="M108" s="139" t="s">
        <v>19</v>
      </c>
      <c r="N108" s="140" t="s">
        <v>44</v>
      </c>
      <c r="P108" s="141">
        <f>O108*H108</f>
        <v>0</v>
      </c>
      <c r="Q108" s="141">
        <v>0</v>
      </c>
      <c r="R108" s="141">
        <f>Q108*H108</f>
        <v>0</v>
      </c>
      <c r="S108" s="141">
        <v>0</v>
      </c>
      <c r="T108" s="142">
        <f>S108*H108</f>
        <v>0</v>
      </c>
      <c r="AR108" s="143" t="s">
        <v>187</v>
      </c>
      <c r="AT108" s="143" t="s">
        <v>182</v>
      </c>
      <c r="AU108" s="143" t="s">
        <v>81</v>
      </c>
      <c r="AY108" s="18" t="s">
        <v>180</v>
      </c>
      <c r="BE108" s="144">
        <f>IF(N108="základní",J108,0)</f>
        <v>0</v>
      </c>
      <c r="BF108" s="144">
        <f>IF(N108="snížená",J108,0)</f>
        <v>0</v>
      </c>
      <c r="BG108" s="144">
        <f>IF(N108="zákl. přenesená",J108,0)</f>
        <v>0</v>
      </c>
      <c r="BH108" s="144">
        <f>IF(N108="sníž. přenesená",J108,0)</f>
        <v>0</v>
      </c>
      <c r="BI108" s="144">
        <f>IF(N108="nulová",J108,0)</f>
        <v>0</v>
      </c>
      <c r="BJ108" s="18" t="s">
        <v>81</v>
      </c>
      <c r="BK108" s="144">
        <f>ROUND(I108*H108,2)</f>
        <v>0</v>
      </c>
      <c r="BL108" s="18" t="s">
        <v>187</v>
      </c>
      <c r="BM108" s="143" t="s">
        <v>3067</v>
      </c>
    </row>
    <row r="109" spans="2:65" s="1" customFormat="1" ht="11.25">
      <c r="B109" s="33"/>
      <c r="D109" s="145" t="s">
        <v>189</v>
      </c>
      <c r="F109" s="146" t="s">
        <v>2896</v>
      </c>
      <c r="I109" s="147"/>
      <c r="L109" s="33"/>
      <c r="M109" s="148"/>
      <c r="T109" s="54"/>
      <c r="AT109" s="18" t="s">
        <v>189</v>
      </c>
      <c r="AU109" s="18" t="s">
        <v>81</v>
      </c>
    </row>
    <row r="110" spans="2:65" s="1" customFormat="1" ht="16.5" customHeight="1">
      <c r="B110" s="33"/>
      <c r="C110" s="132" t="s">
        <v>238</v>
      </c>
      <c r="D110" s="132" t="s">
        <v>182</v>
      </c>
      <c r="E110" s="133" t="s">
        <v>2898</v>
      </c>
      <c r="F110" s="134" t="s">
        <v>2899</v>
      </c>
      <c r="G110" s="135" t="s">
        <v>2876</v>
      </c>
      <c r="H110" s="136">
        <v>1</v>
      </c>
      <c r="I110" s="137"/>
      <c r="J110" s="138">
        <f>ROUND(I110*H110,2)</f>
        <v>0</v>
      </c>
      <c r="K110" s="134" t="s">
        <v>19</v>
      </c>
      <c r="L110" s="33"/>
      <c r="M110" s="139" t="s">
        <v>19</v>
      </c>
      <c r="N110" s="140" t="s">
        <v>44</v>
      </c>
      <c r="P110" s="141">
        <f>O110*H110</f>
        <v>0</v>
      </c>
      <c r="Q110" s="141">
        <v>0</v>
      </c>
      <c r="R110" s="141">
        <f>Q110*H110</f>
        <v>0</v>
      </c>
      <c r="S110" s="141">
        <v>0</v>
      </c>
      <c r="T110" s="142">
        <f>S110*H110</f>
        <v>0</v>
      </c>
      <c r="AR110" s="143" t="s">
        <v>187</v>
      </c>
      <c r="AT110" s="143" t="s">
        <v>182</v>
      </c>
      <c r="AU110" s="143" t="s">
        <v>81</v>
      </c>
      <c r="AY110" s="18" t="s">
        <v>180</v>
      </c>
      <c r="BE110" s="144">
        <f>IF(N110="základní",J110,0)</f>
        <v>0</v>
      </c>
      <c r="BF110" s="144">
        <f>IF(N110="snížená",J110,0)</f>
        <v>0</v>
      </c>
      <c r="BG110" s="144">
        <f>IF(N110="zákl. přenesená",J110,0)</f>
        <v>0</v>
      </c>
      <c r="BH110" s="144">
        <f>IF(N110="sníž. přenesená",J110,0)</f>
        <v>0</v>
      </c>
      <c r="BI110" s="144">
        <f>IF(N110="nulová",J110,0)</f>
        <v>0</v>
      </c>
      <c r="BJ110" s="18" t="s">
        <v>81</v>
      </c>
      <c r="BK110" s="144">
        <f>ROUND(I110*H110,2)</f>
        <v>0</v>
      </c>
      <c r="BL110" s="18" t="s">
        <v>187</v>
      </c>
      <c r="BM110" s="143" t="s">
        <v>3068</v>
      </c>
    </row>
    <row r="111" spans="2:65" s="1" customFormat="1" ht="11.25">
      <c r="B111" s="33"/>
      <c r="D111" s="145" t="s">
        <v>189</v>
      </c>
      <c r="F111" s="146" t="s">
        <v>2899</v>
      </c>
      <c r="I111" s="147"/>
      <c r="L111" s="33"/>
      <c r="M111" s="148"/>
      <c r="T111" s="54"/>
      <c r="AT111" s="18" t="s">
        <v>189</v>
      </c>
      <c r="AU111" s="18" t="s">
        <v>81</v>
      </c>
    </row>
    <row r="112" spans="2:65" s="11" customFormat="1" ht="25.9" customHeight="1">
      <c r="B112" s="120"/>
      <c r="D112" s="121" t="s">
        <v>72</v>
      </c>
      <c r="E112" s="122" t="s">
        <v>2901</v>
      </c>
      <c r="F112" s="122" t="s">
        <v>2902</v>
      </c>
      <c r="I112" s="123"/>
      <c r="J112" s="124">
        <f>BK112</f>
        <v>0</v>
      </c>
      <c r="L112" s="120"/>
      <c r="M112" s="125"/>
      <c r="P112" s="126">
        <f>SUM(P113:P118)</f>
        <v>0</v>
      </c>
      <c r="R112" s="126">
        <f>SUM(R113:R118)</f>
        <v>0</v>
      </c>
      <c r="T112" s="127">
        <f>SUM(T113:T118)</f>
        <v>0</v>
      </c>
      <c r="AR112" s="121" t="s">
        <v>81</v>
      </c>
      <c r="AT112" s="128" t="s">
        <v>72</v>
      </c>
      <c r="AU112" s="128" t="s">
        <v>73</v>
      </c>
      <c r="AY112" s="121" t="s">
        <v>180</v>
      </c>
      <c r="BK112" s="129">
        <f>SUM(BK113:BK118)</f>
        <v>0</v>
      </c>
    </row>
    <row r="113" spans="2:65" s="1" customFormat="1" ht="44.25" customHeight="1">
      <c r="B113" s="33"/>
      <c r="C113" s="132" t="s">
        <v>245</v>
      </c>
      <c r="D113" s="132" t="s">
        <v>182</v>
      </c>
      <c r="E113" s="133" t="s">
        <v>2903</v>
      </c>
      <c r="F113" s="134" t="s">
        <v>3069</v>
      </c>
      <c r="G113" s="135" t="s">
        <v>911</v>
      </c>
      <c r="H113" s="136">
        <v>20</v>
      </c>
      <c r="I113" s="137"/>
      <c r="J113" s="138">
        <f>ROUND(I113*H113,2)</f>
        <v>0</v>
      </c>
      <c r="K113" s="134" t="s">
        <v>19</v>
      </c>
      <c r="L113" s="33"/>
      <c r="M113" s="139" t="s">
        <v>19</v>
      </c>
      <c r="N113" s="140" t="s">
        <v>44</v>
      </c>
      <c r="P113" s="141">
        <f>O113*H113</f>
        <v>0</v>
      </c>
      <c r="Q113" s="141">
        <v>0</v>
      </c>
      <c r="R113" s="141">
        <f>Q113*H113</f>
        <v>0</v>
      </c>
      <c r="S113" s="141">
        <v>0</v>
      </c>
      <c r="T113" s="142">
        <f>S113*H113</f>
        <v>0</v>
      </c>
      <c r="AR113" s="143" t="s">
        <v>187</v>
      </c>
      <c r="AT113" s="143" t="s">
        <v>182</v>
      </c>
      <c r="AU113" s="143" t="s">
        <v>81</v>
      </c>
      <c r="AY113" s="18" t="s">
        <v>180</v>
      </c>
      <c r="BE113" s="144">
        <f>IF(N113="základní",J113,0)</f>
        <v>0</v>
      </c>
      <c r="BF113" s="144">
        <f>IF(N113="snížená",J113,0)</f>
        <v>0</v>
      </c>
      <c r="BG113" s="144">
        <f>IF(N113="zákl. přenesená",J113,0)</f>
        <v>0</v>
      </c>
      <c r="BH113" s="144">
        <f>IF(N113="sníž. přenesená",J113,0)</f>
        <v>0</v>
      </c>
      <c r="BI113" s="144">
        <f>IF(N113="nulová",J113,0)</f>
        <v>0</v>
      </c>
      <c r="BJ113" s="18" t="s">
        <v>81</v>
      </c>
      <c r="BK113" s="144">
        <f>ROUND(I113*H113,2)</f>
        <v>0</v>
      </c>
      <c r="BL113" s="18" t="s">
        <v>187</v>
      </c>
      <c r="BM113" s="143" t="s">
        <v>3070</v>
      </c>
    </row>
    <row r="114" spans="2:65" s="1" customFormat="1" ht="29.25">
      <c r="B114" s="33"/>
      <c r="D114" s="145" t="s">
        <v>189</v>
      </c>
      <c r="F114" s="146" t="s">
        <v>3069</v>
      </c>
      <c r="I114" s="147"/>
      <c r="L114" s="33"/>
      <c r="M114" s="148"/>
      <c r="T114" s="54"/>
      <c r="AT114" s="18" t="s">
        <v>189</v>
      </c>
      <c r="AU114" s="18" t="s">
        <v>81</v>
      </c>
    </row>
    <row r="115" spans="2:65" s="1" customFormat="1" ht="37.9" customHeight="1">
      <c r="B115" s="33"/>
      <c r="C115" s="132" t="s">
        <v>254</v>
      </c>
      <c r="D115" s="132" t="s">
        <v>182</v>
      </c>
      <c r="E115" s="133" t="s">
        <v>2906</v>
      </c>
      <c r="F115" s="134" t="s">
        <v>3071</v>
      </c>
      <c r="G115" s="135" t="s">
        <v>257</v>
      </c>
      <c r="H115" s="136">
        <v>270</v>
      </c>
      <c r="I115" s="137"/>
      <c r="J115" s="138">
        <f>ROUND(I115*H115,2)</f>
        <v>0</v>
      </c>
      <c r="K115" s="134" t="s">
        <v>19</v>
      </c>
      <c r="L115" s="33"/>
      <c r="M115" s="139" t="s">
        <v>19</v>
      </c>
      <c r="N115" s="140" t="s">
        <v>44</v>
      </c>
      <c r="P115" s="141">
        <f>O115*H115</f>
        <v>0</v>
      </c>
      <c r="Q115" s="141">
        <v>0</v>
      </c>
      <c r="R115" s="141">
        <f>Q115*H115</f>
        <v>0</v>
      </c>
      <c r="S115" s="141">
        <v>0</v>
      </c>
      <c r="T115" s="142">
        <f>S115*H115</f>
        <v>0</v>
      </c>
      <c r="AR115" s="143" t="s">
        <v>187</v>
      </c>
      <c r="AT115" s="143" t="s">
        <v>182</v>
      </c>
      <c r="AU115" s="143" t="s">
        <v>81</v>
      </c>
      <c r="AY115" s="18" t="s">
        <v>180</v>
      </c>
      <c r="BE115" s="144">
        <f>IF(N115="základní",J115,0)</f>
        <v>0</v>
      </c>
      <c r="BF115" s="144">
        <f>IF(N115="snížená",J115,0)</f>
        <v>0</v>
      </c>
      <c r="BG115" s="144">
        <f>IF(N115="zákl. přenesená",J115,0)</f>
        <v>0</v>
      </c>
      <c r="BH115" s="144">
        <f>IF(N115="sníž. přenesená",J115,0)</f>
        <v>0</v>
      </c>
      <c r="BI115" s="144">
        <f>IF(N115="nulová",J115,0)</f>
        <v>0</v>
      </c>
      <c r="BJ115" s="18" t="s">
        <v>81</v>
      </c>
      <c r="BK115" s="144">
        <f>ROUND(I115*H115,2)</f>
        <v>0</v>
      </c>
      <c r="BL115" s="18" t="s">
        <v>187</v>
      </c>
      <c r="BM115" s="143" t="s">
        <v>3072</v>
      </c>
    </row>
    <row r="116" spans="2:65" s="1" customFormat="1" ht="19.5">
      <c r="B116" s="33"/>
      <c r="D116" s="145" t="s">
        <v>189</v>
      </c>
      <c r="F116" s="146" t="s">
        <v>3071</v>
      </c>
      <c r="I116" s="147"/>
      <c r="L116" s="33"/>
      <c r="M116" s="148"/>
      <c r="T116" s="54"/>
      <c r="AT116" s="18" t="s">
        <v>189</v>
      </c>
      <c r="AU116" s="18" t="s">
        <v>81</v>
      </c>
    </row>
    <row r="117" spans="2:65" s="1" customFormat="1" ht="37.9" customHeight="1">
      <c r="B117" s="33"/>
      <c r="C117" s="132" t="s">
        <v>265</v>
      </c>
      <c r="D117" s="132" t="s">
        <v>182</v>
      </c>
      <c r="E117" s="133" t="s">
        <v>3073</v>
      </c>
      <c r="F117" s="134" t="s">
        <v>3074</v>
      </c>
      <c r="G117" s="135" t="s">
        <v>911</v>
      </c>
      <c r="H117" s="136">
        <v>8</v>
      </c>
      <c r="I117" s="137"/>
      <c r="J117" s="138">
        <f>ROUND(I117*H117,2)</f>
        <v>0</v>
      </c>
      <c r="K117" s="134" t="s">
        <v>19</v>
      </c>
      <c r="L117" s="33"/>
      <c r="M117" s="139" t="s">
        <v>19</v>
      </c>
      <c r="N117" s="140" t="s">
        <v>44</v>
      </c>
      <c r="P117" s="141">
        <f>O117*H117</f>
        <v>0</v>
      </c>
      <c r="Q117" s="141">
        <v>0</v>
      </c>
      <c r="R117" s="141">
        <f>Q117*H117</f>
        <v>0</v>
      </c>
      <c r="S117" s="141">
        <v>0</v>
      </c>
      <c r="T117" s="142">
        <f>S117*H117</f>
        <v>0</v>
      </c>
      <c r="AR117" s="143" t="s">
        <v>187</v>
      </c>
      <c r="AT117" s="143" t="s">
        <v>182</v>
      </c>
      <c r="AU117" s="143" t="s">
        <v>81</v>
      </c>
      <c r="AY117" s="18" t="s">
        <v>180</v>
      </c>
      <c r="BE117" s="144">
        <f>IF(N117="základní",J117,0)</f>
        <v>0</v>
      </c>
      <c r="BF117" s="144">
        <f>IF(N117="snížená",J117,0)</f>
        <v>0</v>
      </c>
      <c r="BG117" s="144">
        <f>IF(N117="zákl. přenesená",J117,0)</f>
        <v>0</v>
      </c>
      <c r="BH117" s="144">
        <f>IF(N117="sníž. přenesená",J117,0)</f>
        <v>0</v>
      </c>
      <c r="BI117" s="144">
        <f>IF(N117="nulová",J117,0)</f>
        <v>0</v>
      </c>
      <c r="BJ117" s="18" t="s">
        <v>81</v>
      </c>
      <c r="BK117" s="144">
        <f>ROUND(I117*H117,2)</f>
        <v>0</v>
      </c>
      <c r="BL117" s="18" t="s">
        <v>187</v>
      </c>
      <c r="BM117" s="143" t="s">
        <v>3075</v>
      </c>
    </row>
    <row r="118" spans="2:65" s="1" customFormat="1" ht="19.5">
      <c r="B118" s="33"/>
      <c r="D118" s="145" t="s">
        <v>189</v>
      </c>
      <c r="F118" s="146" t="s">
        <v>3074</v>
      </c>
      <c r="I118" s="147"/>
      <c r="L118" s="33"/>
      <c r="M118" s="148"/>
      <c r="T118" s="54"/>
      <c r="AT118" s="18" t="s">
        <v>189</v>
      </c>
      <c r="AU118" s="18" t="s">
        <v>81</v>
      </c>
    </row>
    <row r="119" spans="2:65" s="11" customFormat="1" ht="25.9" customHeight="1">
      <c r="B119" s="120"/>
      <c r="D119" s="121" t="s">
        <v>72</v>
      </c>
      <c r="E119" s="122" t="s">
        <v>3076</v>
      </c>
      <c r="F119" s="122" t="s">
        <v>3077</v>
      </c>
      <c r="I119" s="123"/>
      <c r="J119" s="124">
        <f>BK119</f>
        <v>0</v>
      </c>
      <c r="L119" s="120"/>
      <c r="M119" s="125"/>
      <c r="P119" s="126">
        <f>SUM(P120:P162)</f>
        <v>0</v>
      </c>
      <c r="R119" s="126">
        <f>SUM(R120:R162)</f>
        <v>0</v>
      </c>
      <c r="T119" s="127">
        <f>SUM(T120:T162)</f>
        <v>0</v>
      </c>
      <c r="AR119" s="121" t="s">
        <v>81</v>
      </c>
      <c r="AT119" s="128" t="s">
        <v>72</v>
      </c>
      <c r="AU119" s="128" t="s">
        <v>73</v>
      </c>
      <c r="AY119" s="121" t="s">
        <v>180</v>
      </c>
      <c r="BK119" s="129">
        <f>SUM(BK120:BK162)</f>
        <v>0</v>
      </c>
    </row>
    <row r="120" spans="2:65" s="1" customFormat="1" ht="66.75" customHeight="1">
      <c r="B120" s="33"/>
      <c r="C120" s="132" t="s">
        <v>8</v>
      </c>
      <c r="D120" s="132" t="s">
        <v>182</v>
      </c>
      <c r="E120" s="133" t="s">
        <v>3078</v>
      </c>
      <c r="F120" s="134" t="s">
        <v>3079</v>
      </c>
      <c r="G120" s="135" t="s">
        <v>2876</v>
      </c>
      <c r="H120" s="136">
        <v>1</v>
      </c>
      <c r="I120" s="137"/>
      <c r="J120" s="138">
        <f>ROUND(I120*H120,2)</f>
        <v>0</v>
      </c>
      <c r="K120" s="134" t="s">
        <v>19</v>
      </c>
      <c r="L120" s="33"/>
      <c r="M120" s="139" t="s">
        <v>19</v>
      </c>
      <c r="N120" s="140" t="s">
        <v>44</v>
      </c>
      <c r="P120" s="141">
        <f>O120*H120</f>
        <v>0</v>
      </c>
      <c r="Q120" s="141">
        <v>0</v>
      </c>
      <c r="R120" s="141">
        <f>Q120*H120</f>
        <v>0</v>
      </c>
      <c r="S120" s="141">
        <v>0</v>
      </c>
      <c r="T120" s="142">
        <f>S120*H120</f>
        <v>0</v>
      </c>
      <c r="AR120" s="143" t="s">
        <v>187</v>
      </c>
      <c r="AT120" s="143" t="s">
        <v>182</v>
      </c>
      <c r="AU120" s="143" t="s">
        <v>81</v>
      </c>
      <c r="AY120" s="18" t="s">
        <v>180</v>
      </c>
      <c r="BE120" s="144">
        <f>IF(N120="základní",J120,0)</f>
        <v>0</v>
      </c>
      <c r="BF120" s="144">
        <f>IF(N120="snížená",J120,0)</f>
        <v>0</v>
      </c>
      <c r="BG120" s="144">
        <f>IF(N120="zákl. přenesená",J120,0)</f>
        <v>0</v>
      </c>
      <c r="BH120" s="144">
        <f>IF(N120="sníž. přenesená",J120,0)</f>
        <v>0</v>
      </c>
      <c r="BI120" s="144">
        <f>IF(N120="nulová",J120,0)</f>
        <v>0</v>
      </c>
      <c r="BJ120" s="18" t="s">
        <v>81</v>
      </c>
      <c r="BK120" s="144">
        <f>ROUND(I120*H120,2)</f>
        <v>0</v>
      </c>
      <c r="BL120" s="18" t="s">
        <v>187</v>
      </c>
      <c r="BM120" s="143" t="s">
        <v>3080</v>
      </c>
    </row>
    <row r="121" spans="2:65" s="1" customFormat="1" ht="87.75">
      <c r="B121" s="33"/>
      <c r="D121" s="145" t="s">
        <v>189</v>
      </c>
      <c r="F121" s="146" t="s">
        <v>3081</v>
      </c>
      <c r="I121" s="147"/>
      <c r="L121" s="33"/>
      <c r="M121" s="148"/>
      <c r="T121" s="54"/>
      <c r="AT121" s="18" t="s">
        <v>189</v>
      </c>
      <c r="AU121" s="18" t="s">
        <v>81</v>
      </c>
    </row>
    <row r="122" spans="2:65" s="1" customFormat="1" ht="78">
      <c r="B122" s="33"/>
      <c r="D122" s="145" t="s">
        <v>477</v>
      </c>
      <c r="F122" s="181" t="s">
        <v>3082</v>
      </c>
      <c r="I122" s="147"/>
      <c r="L122" s="33"/>
      <c r="M122" s="148"/>
      <c r="T122" s="54"/>
      <c r="AT122" s="18" t="s">
        <v>477</v>
      </c>
      <c r="AU122" s="18" t="s">
        <v>81</v>
      </c>
    </row>
    <row r="123" spans="2:65" s="1" customFormat="1" ht="33" customHeight="1">
      <c r="B123" s="33"/>
      <c r="C123" s="132" t="s">
        <v>280</v>
      </c>
      <c r="D123" s="132" t="s">
        <v>182</v>
      </c>
      <c r="E123" s="133" t="s">
        <v>3083</v>
      </c>
      <c r="F123" s="134" t="s">
        <v>3084</v>
      </c>
      <c r="G123" s="135" t="s">
        <v>2876</v>
      </c>
      <c r="H123" s="136">
        <v>3</v>
      </c>
      <c r="I123" s="137"/>
      <c r="J123" s="138">
        <f>ROUND(I123*H123,2)</f>
        <v>0</v>
      </c>
      <c r="K123" s="134" t="s">
        <v>19</v>
      </c>
      <c r="L123" s="33"/>
      <c r="M123" s="139" t="s">
        <v>19</v>
      </c>
      <c r="N123" s="140" t="s">
        <v>44</v>
      </c>
      <c r="P123" s="141">
        <f>O123*H123</f>
        <v>0</v>
      </c>
      <c r="Q123" s="141">
        <v>0</v>
      </c>
      <c r="R123" s="141">
        <f>Q123*H123</f>
        <v>0</v>
      </c>
      <c r="S123" s="141">
        <v>0</v>
      </c>
      <c r="T123" s="142">
        <f>S123*H123</f>
        <v>0</v>
      </c>
      <c r="AR123" s="143" t="s">
        <v>187</v>
      </c>
      <c r="AT123" s="143" t="s">
        <v>182</v>
      </c>
      <c r="AU123" s="143" t="s">
        <v>81</v>
      </c>
      <c r="AY123" s="18" t="s">
        <v>180</v>
      </c>
      <c r="BE123" s="144">
        <f>IF(N123="základní",J123,0)</f>
        <v>0</v>
      </c>
      <c r="BF123" s="144">
        <f>IF(N123="snížená",J123,0)</f>
        <v>0</v>
      </c>
      <c r="BG123" s="144">
        <f>IF(N123="zákl. přenesená",J123,0)</f>
        <v>0</v>
      </c>
      <c r="BH123" s="144">
        <f>IF(N123="sníž. přenesená",J123,0)</f>
        <v>0</v>
      </c>
      <c r="BI123" s="144">
        <f>IF(N123="nulová",J123,0)</f>
        <v>0</v>
      </c>
      <c r="BJ123" s="18" t="s">
        <v>81</v>
      </c>
      <c r="BK123" s="144">
        <f>ROUND(I123*H123,2)</f>
        <v>0</v>
      </c>
      <c r="BL123" s="18" t="s">
        <v>187</v>
      </c>
      <c r="BM123" s="143" t="s">
        <v>3085</v>
      </c>
    </row>
    <row r="124" spans="2:65" s="1" customFormat="1" ht="19.5">
      <c r="B124" s="33"/>
      <c r="D124" s="145" t="s">
        <v>189</v>
      </c>
      <c r="F124" s="146" t="s">
        <v>3084</v>
      </c>
      <c r="I124" s="147"/>
      <c r="L124" s="33"/>
      <c r="M124" s="148"/>
      <c r="T124" s="54"/>
      <c r="AT124" s="18" t="s">
        <v>189</v>
      </c>
      <c r="AU124" s="18" t="s">
        <v>81</v>
      </c>
    </row>
    <row r="125" spans="2:65" s="1" customFormat="1" ht="24.2" customHeight="1">
      <c r="B125" s="33"/>
      <c r="C125" s="132" t="s">
        <v>290</v>
      </c>
      <c r="D125" s="132" t="s">
        <v>182</v>
      </c>
      <c r="E125" s="133" t="s">
        <v>3086</v>
      </c>
      <c r="F125" s="134" t="s">
        <v>3087</v>
      </c>
      <c r="G125" s="135" t="s">
        <v>2876</v>
      </c>
      <c r="H125" s="136">
        <v>1</v>
      </c>
      <c r="I125" s="137"/>
      <c r="J125" s="138">
        <f>ROUND(I125*H125,2)</f>
        <v>0</v>
      </c>
      <c r="K125" s="134" t="s">
        <v>19</v>
      </c>
      <c r="L125" s="33"/>
      <c r="M125" s="139" t="s">
        <v>19</v>
      </c>
      <c r="N125" s="140" t="s">
        <v>44</v>
      </c>
      <c r="P125" s="141">
        <f>O125*H125</f>
        <v>0</v>
      </c>
      <c r="Q125" s="141">
        <v>0</v>
      </c>
      <c r="R125" s="141">
        <f>Q125*H125</f>
        <v>0</v>
      </c>
      <c r="S125" s="141">
        <v>0</v>
      </c>
      <c r="T125" s="142">
        <f>S125*H125</f>
        <v>0</v>
      </c>
      <c r="AR125" s="143" t="s">
        <v>187</v>
      </c>
      <c r="AT125" s="143" t="s">
        <v>182</v>
      </c>
      <c r="AU125" s="143" t="s">
        <v>81</v>
      </c>
      <c r="AY125" s="18" t="s">
        <v>180</v>
      </c>
      <c r="BE125" s="144">
        <f>IF(N125="základní",J125,0)</f>
        <v>0</v>
      </c>
      <c r="BF125" s="144">
        <f>IF(N125="snížená",J125,0)</f>
        <v>0</v>
      </c>
      <c r="BG125" s="144">
        <f>IF(N125="zákl. přenesená",J125,0)</f>
        <v>0</v>
      </c>
      <c r="BH125" s="144">
        <f>IF(N125="sníž. přenesená",J125,0)</f>
        <v>0</v>
      </c>
      <c r="BI125" s="144">
        <f>IF(N125="nulová",J125,0)</f>
        <v>0</v>
      </c>
      <c r="BJ125" s="18" t="s">
        <v>81</v>
      </c>
      <c r="BK125" s="144">
        <f>ROUND(I125*H125,2)</f>
        <v>0</v>
      </c>
      <c r="BL125" s="18" t="s">
        <v>187</v>
      </c>
      <c r="BM125" s="143" t="s">
        <v>3088</v>
      </c>
    </row>
    <row r="126" spans="2:65" s="1" customFormat="1" ht="19.5">
      <c r="B126" s="33"/>
      <c r="D126" s="145" t="s">
        <v>189</v>
      </c>
      <c r="F126" s="146" t="s">
        <v>3087</v>
      </c>
      <c r="I126" s="147"/>
      <c r="L126" s="33"/>
      <c r="M126" s="148"/>
      <c r="T126" s="54"/>
      <c r="AT126" s="18" t="s">
        <v>189</v>
      </c>
      <c r="AU126" s="18" t="s">
        <v>81</v>
      </c>
    </row>
    <row r="127" spans="2:65" s="1" customFormat="1" ht="24.2" customHeight="1">
      <c r="B127" s="33"/>
      <c r="C127" s="132" t="s">
        <v>302</v>
      </c>
      <c r="D127" s="132" t="s">
        <v>182</v>
      </c>
      <c r="E127" s="133" t="s">
        <v>3089</v>
      </c>
      <c r="F127" s="134" t="s">
        <v>3090</v>
      </c>
      <c r="G127" s="135" t="s">
        <v>2876</v>
      </c>
      <c r="H127" s="136">
        <v>2</v>
      </c>
      <c r="I127" s="137"/>
      <c r="J127" s="138">
        <f>ROUND(I127*H127,2)</f>
        <v>0</v>
      </c>
      <c r="K127" s="134" t="s">
        <v>19</v>
      </c>
      <c r="L127" s="33"/>
      <c r="M127" s="139" t="s">
        <v>19</v>
      </c>
      <c r="N127" s="140" t="s">
        <v>44</v>
      </c>
      <c r="P127" s="141">
        <f>O127*H127</f>
        <v>0</v>
      </c>
      <c r="Q127" s="141">
        <v>0</v>
      </c>
      <c r="R127" s="141">
        <f>Q127*H127</f>
        <v>0</v>
      </c>
      <c r="S127" s="141">
        <v>0</v>
      </c>
      <c r="T127" s="142">
        <f>S127*H127</f>
        <v>0</v>
      </c>
      <c r="AR127" s="143" t="s">
        <v>187</v>
      </c>
      <c r="AT127" s="143" t="s">
        <v>182</v>
      </c>
      <c r="AU127" s="143" t="s">
        <v>81</v>
      </c>
      <c r="AY127" s="18" t="s">
        <v>180</v>
      </c>
      <c r="BE127" s="144">
        <f>IF(N127="základní",J127,0)</f>
        <v>0</v>
      </c>
      <c r="BF127" s="144">
        <f>IF(N127="snížená",J127,0)</f>
        <v>0</v>
      </c>
      <c r="BG127" s="144">
        <f>IF(N127="zákl. přenesená",J127,0)</f>
        <v>0</v>
      </c>
      <c r="BH127" s="144">
        <f>IF(N127="sníž. přenesená",J127,0)</f>
        <v>0</v>
      </c>
      <c r="BI127" s="144">
        <f>IF(N127="nulová",J127,0)</f>
        <v>0</v>
      </c>
      <c r="BJ127" s="18" t="s">
        <v>81</v>
      </c>
      <c r="BK127" s="144">
        <f>ROUND(I127*H127,2)</f>
        <v>0</v>
      </c>
      <c r="BL127" s="18" t="s">
        <v>187</v>
      </c>
      <c r="BM127" s="143" t="s">
        <v>3091</v>
      </c>
    </row>
    <row r="128" spans="2:65" s="1" customFormat="1" ht="19.5">
      <c r="B128" s="33"/>
      <c r="D128" s="145" t="s">
        <v>189</v>
      </c>
      <c r="F128" s="146" t="s">
        <v>3090</v>
      </c>
      <c r="I128" s="147"/>
      <c r="L128" s="33"/>
      <c r="M128" s="148"/>
      <c r="T128" s="54"/>
      <c r="AT128" s="18" t="s">
        <v>189</v>
      </c>
      <c r="AU128" s="18" t="s">
        <v>81</v>
      </c>
    </row>
    <row r="129" spans="2:65" s="1" customFormat="1" ht="24.2" customHeight="1">
      <c r="B129" s="33"/>
      <c r="C129" s="132" t="s">
        <v>309</v>
      </c>
      <c r="D129" s="132" t="s">
        <v>182</v>
      </c>
      <c r="E129" s="133" t="s">
        <v>3092</v>
      </c>
      <c r="F129" s="134" t="s">
        <v>3093</v>
      </c>
      <c r="G129" s="135" t="s">
        <v>2876</v>
      </c>
      <c r="H129" s="136">
        <v>6</v>
      </c>
      <c r="I129" s="137"/>
      <c r="J129" s="138">
        <f>ROUND(I129*H129,2)</f>
        <v>0</v>
      </c>
      <c r="K129" s="134" t="s">
        <v>19</v>
      </c>
      <c r="L129" s="33"/>
      <c r="M129" s="139" t="s">
        <v>19</v>
      </c>
      <c r="N129" s="140" t="s">
        <v>44</v>
      </c>
      <c r="P129" s="141">
        <f>O129*H129</f>
        <v>0</v>
      </c>
      <c r="Q129" s="141">
        <v>0</v>
      </c>
      <c r="R129" s="141">
        <f>Q129*H129</f>
        <v>0</v>
      </c>
      <c r="S129" s="141">
        <v>0</v>
      </c>
      <c r="T129" s="142">
        <f>S129*H129</f>
        <v>0</v>
      </c>
      <c r="AR129" s="143" t="s">
        <v>187</v>
      </c>
      <c r="AT129" s="143" t="s">
        <v>182</v>
      </c>
      <c r="AU129" s="143" t="s">
        <v>81</v>
      </c>
      <c r="AY129" s="18" t="s">
        <v>180</v>
      </c>
      <c r="BE129" s="144">
        <f>IF(N129="základní",J129,0)</f>
        <v>0</v>
      </c>
      <c r="BF129" s="144">
        <f>IF(N129="snížená",J129,0)</f>
        <v>0</v>
      </c>
      <c r="BG129" s="144">
        <f>IF(N129="zákl. přenesená",J129,0)</f>
        <v>0</v>
      </c>
      <c r="BH129" s="144">
        <f>IF(N129="sníž. přenesená",J129,0)</f>
        <v>0</v>
      </c>
      <c r="BI129" s="144">
        <f>IF(N129="nulová",J129,0)</f>
        <v>0</v>
      </c>
      <c r="BJ129" s="18" t="s">
        <v>81</v>
      </c>
      <c r="BK129" s="144">
        <f>ROUND(I129*H129,2)</f>
        <v>0</v>
      </c>
      <c r="BL129" s="18" t="s">
        <v>187</v>
      </c>
      <c r="BM129" s="143" t="s">
        <v>3094</v>
      </c>
    </row>
    <row r="130" spans="2:65" s="1" customFormat="1" ht="19.5">
      <c r="B130" s="33"/>
      <c r="D130" s="145" t="s">
        <v>189</v>
      </c>
      <c r="F130" s="146" t="s">
        <v>3093</v>
      </c>
      <c r="I130" s="147"/>
      <c r="L130" s="33"/>
      <c r="M130" s="148"/>
      <c r="T130" s="54"/>
      <c r="AT130" s="18" t="s">
        <v>189</v>
      </c>
      <c r="AU130" s="18" t="s">
        <v>81</v>
      </c>
    </row>
    <row r="131" spans="2:65" s="1" customFormat="1" ht="24.2" customHeight="1">
      <c r="B131" s="33"/>
      <c r="C131" s="132" t="s">
        <v>335</v>
      </c>
      <c r="D131" s="132" t="s">
        <v>182</v>
      </c>
      <c r="E131" s="133" t="s">
        <v>3095</v>
      </c>
      <c r="F131" s="134" t="s">
        <v>3096</v>
      </c>
      <c r="G131" s="135" t="s">
        <v>2876</v>
      </c>
      <c r="H131" s="136">
        <v>6</v>
      </c>
      <c r="I131" s="137"/>
      <c r="J131" s="138">
        <f>ROUND(I131*H131,2)</f>
        <v>0</v>
      </c>
      <c r="K131" s="134" t="s">
        <v>19</v>
      </c>
      <c r="L131" s="33"/>
      <c r="M131" s="139" t="s">
        <v>19</v>
      </c>
      <c r="N131" s="140" t="s">
        <v>44</v>
      </c>
      <c r="P131" s="141">
        <f>O131*H131</f>
        <v>0</v>
      </c>
      <c r="Q131" s="141">
        <v>0</v>
      </c>
      <c r="R131" s="141">
        <f>Q131*H131</f>
        <v>0</v>
      </c>
      <c r="S131" s="141">
        <v>0</v>
      </c>
      <c r="T131" s="142">
        <f>S131*H131</f>
        <v>0</v>
      </c>
      <c r="AR131" s="143" t="s">
        <v>187</v>
      </c>
      <c r="AT131" s="143" t="s">
        <v>182</v>
      </c>
      <c r="AU131" s="143" t="s">
        <v>81</v>
      </c>
      <c r="AY131" s="18" t="s">
        <v>180</v>
      </c>
      <c r="BE131" s="144">
        <f>IF(N131="základní",J131,0)</f>
        <v>0</v>
      </c>
      <c r="BF131" s="144">
        <f>IF(N131="snížená",J131,0)</f>
        <v>0</v>
      </c>
      <c r="BG131" s="144">
        <f>IF(N131="zákl. přenesená",J131,0)</f>
        <v>0</v>
      </c>
      <c r="BH131" s="144">
        <f>IF(N131="sníž. přenesená",J131,0)</f>
        <v>0</v>
      </c>
      <c r="BI131" s="144">
        <f>IF(N131="nulová",J131,0)</f>
        <v>0</v>
      </c>
      <c r="BJ131" s="18" t="s">
        <v>81</v>
      </c>
      <c r="BK131" s="144">
        <f>ROUND(I131*H131,2)</f>
        <v>0</v>
      </c>
      <c r="BL131" s="18" t="s">
        <v>187</v>
      </c>
      <c r="BM131" s="143" t="s">
        <v>3097</v>
      </c>
    </row>
    <row r="132" spans="2:65" s="1" customFormat="1" ht="11.25">
      <c r="B132" s="33"/>
      <c r="D132" s="145" t="s">
        <v>189</v>
      </c>
      <c r="F132" s="146" t="s">
        <v>3096</v>
      </c>
      <c r="I132" s="147"/>
      <c r="L132" s="33"/>
      <c r="M132" s="148"/>
      <c r="T132" s="54"/>
      <c r="AT132" s="18" t="s">
        <v>189</v>
      </c>
      <c r="AU132" s="18" t="s">
        <v>81</v>
      </c>
    </row>
    <row r="133" spans="2:65" s="1" customFormat="1" ht="49.15" customHeight="1">
      <c r="B133" s="33"/>
      <c r="C133" s="132" t="s">
        <v>343</v>
      </c>
      <c r="D133" s="132" t="s">
        <v>182</v>
      </c>
      <c r="E133" s="133" t="s">
        <v>3098</v>
      </c>
      <c r="F133" s="134" t="s">
        <v>3099</v>
      </c>
      <c r="G133" s="135" t="s">
        <v>2876</v>
      </c>
      <c r="H133" s="136">
        <v>1</v>
      </c>
      <c r="I133" s="137"/>
      <c r="J133" s="138">
        <f>ROUND(I133*H133,2)</f>
        <v>0</v>
      </c>
      <c r="K133" s="134" t="s">
        <v>19</v>
      </c>
      <c r="L133" s="33"/>
      <c r="M133" s="139" t="s">
        <v>19</v>
      </c>
      <c r="N133" s="140" t="s">
        <v>44</v>
      </c>
      <c r="P133" s="141">
        <f>O133*H133</f>
        <v>0</v>
      </c>
      <c r="Q133" s="141">
        <v>0</v>
      </c>
      <c r="R133" s="141">
        <f>Q133*H133</f>
        <v>0</v>
      </c>
      <c r="S133" s="141">
        <v>0</v>
      </c>
      <c r="T133" s="142">
        <f>S133*H133</f>
        <v>0</v>
      </c>
      <c r="AR133" s="143" t="s">
        <v>187</v>
      </c>
      <c r="AT133" s="143" t="s">
        <v>182</v>
      </c>
      <c r="AU133" s="143" t="s">
        <v>81</v>
      </c>
      <c r="AY133" s="18" t="s">
        <v>180</v>
      </c>
      <c r="BE133" s="144">
        <f>IF(N133="základní",J133,0)</f>
        <v>0</v>
      </c>
      <c r="BF133" s="144">
        <f>IF(N133="snížená",J133,0)</f>
        <v>0</v>
      </c>
      <c r="BG133" s="144">
        <f>IF(N133="zákl. přenesená",J133,0)</f>
        <v>0</v>
      </c>
      <c r="BH133" s="144">
        <f>IF(N133="sníž. přenesená",J133,0)</f>
        <v>0</v>
      </c>
      <c r="BI133" s="144">
        <f>IF(N133="nulová",J133,0)</f>
        <v>0</v>
      </c>
      <c r="BJ133" s="18" t="s">
        <v>81</v>
      </c>
      <c r="BK133" s="144">
        <f>ROUND(I133*H133,2)</f>
        <v>0</v>
      </c>
      <c r="BL133" s="18" t="s">
        <v>187</v>
      </c>
      <c r="BM133" s="143" t="s">
        <v>3100</v>
      </c>
    </row>
    <row r="134" spans="2:65" s="1" customFormat="1" ht="29.25">
      <c r="B134" s="33"/>
      <c r="D134" s="145" t="s">
        <v>189</v>
      </c>
      <c r="F134" s="146" t="s">
        <v>3099</v>
      </c>
      <c r="I134" s="147"/>
      <c r="L134" s="33"/>
      <c r="M134" s="148"/>
      <c r="T134" s="54"/>
      <c r="AT134" s="18" t="s">
        <v>189</v>
      </c>
      <c r="AU134" s="18" t="s">
        <v>81</v>
      </c>
    </row>
    <row r="135" spans="2:65" s="1" customFormat="1" ht="49.15" customHeight="1">
      <c r="B135" s="33"/>
      <c r="C135" s="132" t="s">
        <v>352</v>
      </c>
      <c r="D135" s="132" t="s">
        <v>182</v>
      </c>
      <c r="E135" s="133" t="s">
        <v>3101</v>
      </c>
      <c r="F135" s="134" t="s">
        <v>3102</v>
      </c>
      <c r="G135" s="135" t="s">
        <v>2876</v>
      </c>
      <c r="H135" s="136">
        <v>1</v>
      </c>
      <c r="I135" s="137"/>
      <c r="J135" s="138">
        <f>ROUND(I135*H135,2)</f>
        <v>0</v>
      </c>
      <c r="K135" s="134" t="s">
        <v>19</v>
      </c>
      <c r="L135" s="33"/>
      <c r="M135" s="139" t="s">
        <v>19</v>
      </c>
      <c r="N135" s="140" t="s">
        <v>44</v>
      </c>
      <c r="P135" s="141">
        <f>O135*H135</f>
        <v>0</v>
      </c>
      <c r="Q135" s="141">
        <v>0</v>
      </c>
      <c r="R135" s="141">
        <f>Q135*H135</f>
        <v>0</v>
      </c>
      <c r="S135" s="141">
        <v>0</v>
      </c>
      <c r="T135" s="142">
        <f>S135*H135</f>
        <v>0</v>
      </c>
      <c r="AR135" s="143" t="s">
        <v>187</v>
      </c>
      <c r="AT135" s="143" t="s">
        <v>182</v>
      </c>
      <c r="AU135" s="143" t="s">
        <v>81</v>
      </c>
      <c r="AY135" s="18" t="s">
        <v>180</v>
      </c>
      <c r="BE135" s="144">
        <f>IF(N135="základní",J135,0)</f>
        <v>0</v>
      </c>
      <c r="BF135" s="144">
        <f>IF(N135="snížená",J135,0)</f>
        <v>0</v>
      </c>
      <c r="BG135" s="144">
        <f>IF(N135="zákl. přenesená",J135,0)</f>
        <v>0</v>
      </c>
      <c r="BH135" s="144">
        <f>IF(N135="sníž. přenesená",J135,0)</f>
        <v>0</v>
      </c>
      <c r="BI135" s="144">
        <f>IF(N135="nulová",J135,0)</f>
        <v>0</v>
      </c>
      <c r="BJ135" s="18" t="s">
        <v>81</v>
      </c>
      <c r="BK135" s="144">
        <f>ROUND(I135*H135,2)</f>
        <v>0</v>
      </c>
      <c r="BL135" s="18" t="s">
        <v>187</v>
      </c>
      <c r="BM135" s="143" t="s">
        <v>3103</v>
      </c>
    </row>
    <row r="136" spans="2:65" s="1" customFormat="1" ht="29.25">
      <c r="B136" s="33"/>
      <c r="D136" s="145" t="s">
        <v>189</v>
      </c>
      <c r="F136" s="146" t="s">
        <v>3102</v>
      </c>
      <c r="I136" s="147"/>
      <c r="L136" s="33"/>
      <c r="M136" s="148"/>
      <c r="T136" s="54"/>
      <c r="AT136" s="18" t="s">
        <v>189</v>
      </c>
      <c r="AU136" s="18" t="s">
        <v>81</v>
      </c>
    </row>
    <row r="137" spans="2:65" s="1" customFormat="1" ht="49.15" customHeight="1">
      <c r="B137" s="33"/>
      <c r="C137" s="132" t="s">
        <v>358</v>
      </c>
      <c r="D137" s="132" t="s">
        <v>182</v>
      </c>
      <c r="E137" s="133" t="s">
        <v>3104</v>
      </c>
      <c r="F137" s="134" t="s">
        <v>3105</v>
      </c>
      <c r="G137" s="135" t="s">
        <v>2876</v>
      </c>
      <c r="H137" s="136">
        <v>1</v>
      </c>
      <c r="I137" s="137"/>
      <c r="J137" s="138">
        <f>ROUND(I137*H137,2)</f>
        <v>0</v>
      </c>
      <c r="K137" s="134" t="s">
        <v>19</v>
      </c>
      <c r="L137" s="33"/>
      <c r="M137" s="139" t="s">
        <v>19</v>
      </c>
      <c r="N137" s="140" t="s">
        <v>44</v>
      </c>
      <c r="P137" s="141">
        <f>O137*H137</f>
        <v>0</v>
      </c>
      <c r="Q137" s="141">
        <v>0</v>
      </c>
      <c r="R137" s="141">
        <f>Q137*H137</f>
        <v>0</v>
      </c>
      <c r="S137" s="141">
        <v>0</v>
      </c>
      <c r="T137" s="142">
        <f>S137*H137</f>
        <v>0</v>
      </c>
      <c r="AR137" s="143" t="s">
        <v>187</v>
      </c>
      <c r="AT137" s="143" t="s">
        <v>182</v>
      </c>
      <c r="AU137" s="143" t="s">
        <v>81</v>
      </c>
      <c r="AY137" s="18" t="s">
        <v>180</v>
      </c>
      <c r="BE137" s="144">
        <f>IF(N137="základní",J137,0)</f>
        <v>0</v>
      </c>
      <c r="BF137" s="144">
        <f>IF(N137="snížená",J137,0)</f>
        <v>0</v>
      </c>
      <c r="BG137" s="144">
        <f>IF(N137="zákl. přenesená",J137,0)</f>
        <v>0</v>
      </c>
      <c r="BH137" s="144">
        <f>IF(N137="sníž. přenesená",J137,0)</f>
        <v>0</v>
      </c>
      <c r="BI137" s="144">
        <f>IF(N137="nulová",J137,0)</f>
        <v>0</v>
      </c>
      <c r="BJ137" s="18" t="s">
        <v>81</v>
      </c>
      <c r="BK137" s="144">
        <f>ROUND(I137*H137,2)</f>
        <v>0</v>
      </c>
      <c r="BL137" s="18" t="s">
        <v>187</v>
      </c>
      <c r="BM137" s="143" t="s">
        <v>3106</v>
      </c>
    </row>
    <row r="138" spans="2:65" s="1" customFormat="1" ht="29.25">
      <c r="B138" s="33"/>
      <c r="D138" s="145" t="s">
        <v>189</v>
      </c>
      <c r="F138" s="146" t="s">
        <v>3105</v>
      </c>
      <c r="I138" s="147"/>
      <c r="L138" s="33"/>
      <c r="M138" s="148"/>
      <c r="T138" s="54"/>
      <c r="AT138" s="18" t="s">
        <v>189</v>
      </c>
      <c r="AU138" s="18" t="s">
        <v>81</v>
      </c>
    </row>
    <row r="139" spans="2:65" s="1" customFormat="1" ht="49.15" customHeight="1">
      <c r="B139" s="33"/>
      <c r="C139" s="132" t="s">
        <v>7</v>
      </c>
      <c r="D139" s="132" t="s">
        <v>182</v>
      </c>
      <c r="E139" s="133" t="s">
        <v>3107</v>
      </c>
      <c r="F139" s="134" t="s">
        <v>3108</v>
      </c>
      <c r="G139" s="135" t="s">
        <v>2876</v>
      </c>
      <c r="H139" s="136">
        <v>1</v>
      </c>
      <c r="I139" s="137"/>
      <c r="J139" s="138">
        <f>ROUND(I139*H139,2)</f>
        <v>0</v>
      </c>
      <c r="K139" s="134" t="s">
        <v>19</v>
      </c>
      <c r="L139" s="33"/>
      <c r="M139" s="139" t="s">
        <v>19</v>
      </c>
      <c r="N139" s="140" t="s">
        <v>44</v>
      </c>
      <c r="P139" s="141">
        <f>O139*H139</f>
        <v>0</v>
      </c>
      <c r="Q139" s="141">
        <v>0</v>
      </c>
      <c r="R139" s="141">
        <f>Q139*H139</f>
        <v>0</v>
      </c>
      <c r="S139" s="141">
        <v>0</v>
      </c>
      <c r="T139" s="142">
        <f>S139*H139</f>
        <v>0</v>
      </c>
      <c r="AR139" s="143" t="s">
        <v>187</v>
      </c>
      <c r="AT139" s="143" t="s">
        <v>182</v>
      </c>
      <c r="AU139" s="143" t="s">
        <v>81</v>
      </c>
      <c r="AY139" s="18" t="s">
        <v>180</v>
      </c>
      <c r="BE139" s="144">
        <f>IF(N139="základní",J139,0)</f>
        <v>0</v>
      </c>
      <c r="BF139" s="144">
        <f>IF(N139="snížená",J139,0)</f>
        <v>0</v>
      </c>
      <c r="BG139" s="144">
        <f>IF(N139="zákl. přenesená",J139,0)</f>
        <v>0</v>
      </c>
      <c r="BH139" s="144">
        <f>IF(N139="sníž. přenesená",J139,0)</f>
        <v>0</v>
      </c>
      <c r="BI139" s="144">
        <f>IF(N139="nulová",J139,0)</f>
        <v>0</v>
      </c>
      <c r="BJ139" s="18" t="s">
        <v>81</v>
      </c>
      <c r="BK139" s="144">
        <f>ROUND(I139*H139,2)</f>
        <v>0</v>
      </c>
      <c r="BL139" s="18" t="s">
        <v>187</v>
      </c>
      <c r="BM139" s="143" t="s">
        <v>3109</v>
      </c>
    </row>
    <row r="140" spans="2:65" s="1" customFormat="1" ht="29.25">
      <c r="B140" s="33"/>
      <c r="D140" s="145" t="s">
        <v>189</v>
      </c>
      <c r="F140" s="146" t="s">
        <v>3108</v>
      </c>
      <c r="I140" s="147"/>
      <c r="L140" s="33"/>
      <c r="M140" s="148"/>
      <c r="T140" s="54"/>
      <c r="AT140" s="18" t="s">
        <v>189</v>
      </c>
      <c r="AU140" s="18" t="s">
        <v>81</v>
      </c>
    </row>
    <row r="141" spans="2:65" s="1" customFormat="1" ht="24.2" customHeight="1">
      <c r="B141" s="33"/>
      <c r="C141" s="132" t="s">
        <v>369</v>
      </c>
      <c r="D141" s="132" t="s">
        <v>182</v>
      </c>
      <c r="E141" s="133" t="s">
        <v>3110</v>
      </c>
      <c r="F141" s="134" t="s">
        <v>3111</v>
      </c>
      <c r="G141" s="135" t="s">
        <v>2876</v>
      </c>
      <c r="H141" s="136">
        <v>1</v>
      </c>
      <c r="I141" s="137"/>
      <c r="J141" s="138">
        <f>ROUND(I141*H141,2)</f>
        <v>0</v>
      </c>
      <c r="K141" s="134" t="s">
        <v>19</v>
      </c>
      <c r="L141" s="33"/>
      <c r="M141" s="139" t="s">
        <v>19</v>
      </c>
      <c r="N141" s="140" t="s">
        <v>44</v>
      </c>
      <c r="P141" s="141">
        <f>O141*H141</f>
        <v>0</v>
      </c>
      <c r="Q141" s="141">
        <v>0</v>
      </c>
      <c r="R141" s="141">
        <f>Q141*H141</f>
        <v>0</v>
      </c>
      <c r="S141" s="141">
        <v>0</v>
      </c>
      <c r="T141" s="142">
        <f>S141*H141</f>
        <v>0</v>
      </c>
      <c r="AR141" s="143" t="s">
        <v>187</v>
      </c>
      <c r="AT141" s="143" t="s">
        <v>182</v>
      </c>
      <c r="AU141" s="143" t="s">
        <v>81</v>
      </c>
      <c r="AY141" s="18" t="s">
        <v>180</v>
      </c>
      <c r="BE141" s="144">
        <f>IF(N141="základní",J141,0)</f>
        <v>0</v>
      </c>
      <c r="BF141" s="144">
        <f>IF(N141="snížená",J141,0)</f>
        <v>0</v>
      </c>
      <c r="BG141" s="144">
        <f>IF(N141="zákl. přenesená",J141,0)</f>
        <v>0</v>
      </c>
      <c r="BH141" s="144">
        <f>IF(N141="sníž. přenesená",J141,0)</f>
        <v>0</v>
      </c>
      <c r="BI141" s="144">
        <f>IF(N141="nulová",J141,0)</f>
        <v>0</v>
      </c>
      <c r="BJ141" s="18" t="s">
        <v>81</v>
      </c>
      <c r="BK141" s="144">
        <f>ROUND(I141*H141,2)</f>
        <v>0</v>
      </c>
      <c r="BL141" s="18" t="s">
        <v>187</v>
      </c>
      <c r="BM141" s="143" t="s">
        <v>3112</v>
      </c>
    </row>
    <row r="142" spans="2:65" s="1" customFormat="1" ht="19.5">
      <c r="B142" s="33"/>
      <c r="D142" s="145" t="s">
        <v>189</v>
      </c>
      <c r="F142" s="146" t="s">
        <v>3111</v>
      </c>
      <c r="I142" s="147"/>
      <c r="L142" s="33"/>
      <c r="M142" s="148"/>
      <c r="T142" s="54"/>
      <c r="AT142" s="18" t="s">
        <v>189</v>
      </c>
      <c r="AU142" s="18" t="s">
        <v>81</v>
      </c>
    </row>
    <row r="143" spans="2:65" s="1" customFormat="1" ht="24.2" customHeight="1">
      <c r="B143" s="33"/>
      <c r="C143" s="132" t="s">
        <v>379</v>
      </c>
      <c r="D143" s="132" t="s">
        <v>182</v>
      </c>
      <c r="E143" s="133" t="s">
        <v>3113</v>
      </c>
      <c r="F143" s="134" t="s">
        <v>3114</v>
      </c>
      <c r="G143" s="135" t="s">
        <v>2876</v>
      </c>
      <c r="H143" s="136">
        <v>1</v>
      </c>
      <c r="I143" s="137"/>
      <c r="J143" s="138">
        <f>ROUND(I143*H143,2)</f>
        <v>0</v>
      </c>
      <c r="K143" s="134" t="s">
        <v>19</v>
      </c>
      <c r="L143" s="33"/>
      <c r="M143" s="139" t="s">
        <v>19</v>
      </c>
      <c r="N143" s="140" t="s">
        <v>44</v>
      </c>
      <c r="P143" s="141">
        <f>O143*H143</f>
        <v>0</v>
      </c>
      <c r="Q143" s="141">
        <v>0</v>
      </c>
      <c r="R143" s="141">
        <f>Q143*H143</f>
        <v>0</v>
      </c>
      <c r="S143" s="141">
        <v>0</v>
      </c>
      <c r="T143" s="142">
        <f>S143*H143</f>
        <v>0</v>
      </c>
      <c r="AR143" s="143" t="s">
        <v>187</v>
      </c>
      <c r="AT143" s="143" t="s">
        <v>182</v>
      </c>
      <c r="AU143" s="143" t="s">
        <v>81</v>
      </c>
      <c r="AY143" s="18" t="s">
        <v>180</v>
      </c>
      <c r="BE143" s="144">
        <f>IF(N143="základní",J143,0)</f>
        <v>0</v>
      </c>
      <c r="BF143" s="144">
        <f>IF(N143="snížená",J143,0)</f>
        <v>0</v>
      </c>
      <c r="BG143" s="144">
        <f>IF(N143="zákl. přenesená",J143,0)</f>
        <v>0</v>
      </c>
      <c r="BH143" s="144">
        <f>IF(N143="sníž. přenesená",J143,0)</f>
        <v>0</v>
      </c>
      <c r="BI143" s="144">
        <f>IF(N143="nulová",J143,0)</f>
        <v>0</v>
      </c>
      <c r="BJ143" s="18" t="s">
        <v>81</v>
      </c>
      <c r="BK143" s="144">
        <f>ROUND(I143*H143,2)</f>
        <v>0</v>
      </c>
      <c r="BL143" s="18" t="s">
        <v>187</v>
      </c>
      <c r="BM143" s="143" t="s">
        <v>3115</v>
      </c>
    </row>
    <row r="144" spans="2:65" s="1" customFormat="1" ht="19.5">
      <c r="B144" s="33"/>
      <c r="D144" s="145" t="s">
        <v>189</v>
      </c>
      <c r="F144" s="146" t="s">
        <v>3114</v>
      </c>
      <c r="I144" s="147"/>
      <c r="L144" s="33"/>
      <c r="M144" s="148"/>
      <c r="T144" s="54"/>
      <c r="AT144" s="18" t="s">
        <v>189</v>
      </c>
      <c r="AU144" s="18" t="s">
        <v>81</v>
      </c>
    </row>
    <row r="145" spans="2:65" s="1" customFormat="1" ht="24.2" customHeight="1">
      <c r="B145" s="33"/>
      <c r="C145" s="132" t="s">
        <v>407</v>
      </c>
      <c r="D145" s="132" t="s">
        <v>182</v>
      </c>
      <c r="E145" s="133" t="s">
        <v>3116</v>
      </c>
      <c r="F145" s="134" t="s">
        <v>3117</v>
      </c>
      <c r="G145" s="135" t="s">
        <v>2876</v>
      </c>
      <c r="H145" s="136">
        <v>2</v>
      </c>
      <c r="I145" s="137"/>
      <c r="J145" s="138">
        <f>ROUND(I145*H145,2)</f>
        <v>0</v>
      </c>
      <c r="K145" s="134" t="s">
        <v>19</v>
      </c>
      <c r="L145" s="33"/>
      <c r="M145" s="139" t="s">
        <v>19</v>
      </c>
      <c r="N145" s="140" t="s">
        <v>44</v>
      </c>
      <c r="P145" s="141">
        <f>O145*H145</f>
        <v>0</v>
      </c>
      <c r="Q145" s="141">
        <v>0</v>
      </c>
      <c r="R145" s="141">
        <f>Q145*H145</f>
        <v>0</v>
      </c>
      <c r="S145" s="141">
        <v>0</v>
      </c>
      <c r="T145" s="142">
        <f>S145*H145</f>
        <v>0</v>
      </c>
      <c r="AR145" s="143" t="s">
        <v>187</v>
      </c>
      <c r="AT145" s="143" t="s">
        <v>182</v>
      </c>
      <c r="AU145" s="143" t="s">
        <v>81</v>
      </c>
      <c r="AY145" s="18" t="s">
        <v>180</v>
      </c>
      <c r="BE145" s="144">
        <f>IF(N145="základní",J145,0)</f>
        <v>0</v>
      </c>
      <c r="BF145" s="144">
        <f>IF(N145="snížená",J145,0)</f>
        <v>0</v>
      </c>
      <c r="BG145" s="144">
        <f>IF(N145="zákl. přenesená",J145,0)</f>
        <v>0</v>
      </c>
      <c r="BH145" s="144">
        <f>IF(N145="sníž. přenesená",J145,0)</f>
        <v>0</v>
      </c>
      <c r="BI145" s="144">
        <f>IF(N145="nulová",J145,0)</f>
        <v>0</v>
      </c>
      <c r="BJ145" s="18" t="s">
        <v>81</v>
      </c>
      <c r="BK145" s="144">
        <f>ROUND(I145*H145,2)</f>
        <v>0</v>
      </c>
      <c r="BL145" s="18" t="s">
        <v>187</v>
      </c>
      <c r="BM145" s="143" t="s">
        <v>3118</v>
      </c>
    </row>
    <row r="146" spans="2:65" s="1" customFormat="1" ht="19.5">
      <c r="B146" s="33"/>
      <c r="D146" s="145" t="s">
        <v>189</v>
      </c>
      <c r="F146" s="146" t="s">
        <v>3117</v>
      </c>
      <c r="I146" s="147"/>
      <c r="L146" s="33"/>
      <c r="M146" s="148"/>
      <c r="T146" s="54"/>
      <c r="AT146" s="18" t="s">
        <v>189</v>
      </c>
      <c r="AU146" s="18" t="s">
        <v>81</v>
      </c>
    </row>
    <row r="147" spans="2:65" s="1" customFormat="1" ht="16.5" customHeight="1">
      <c r="B147" s="33"/>
      <c r="C147" s="132" t="s">
        <v>414</v>
      </c>
      <c r="D147" s="132" t="s">
        <v>182</v>
      </c>
      <c r="E147" s="133" t="s">
        <v>3119</v>
      </c>
      <c r="F147" s="134" t="s">
        <v>3120</v>
      </c>
      <c r="G147" s="135" t="s">
        <v>338</v>
      </c>
      <c r="H147" s="136">
        <v>12</v>
      </c>
      <c r="I147" s="137"/>
      <c r="J147" s="138">
        <f>ROUND(I147*H147,2)</f>
        <v>0</v>
      </c>
      <c r="K147" s="134" t="s">
        <v>19</v>
      </c>
      <c r="L147" s="33"/>
      <c r="M147" s="139" t="s">
        <v>19</v>
      </c>
      <c r="N147" s="140" t="s">
        <v>44</v>
      </c>
      <c r="P147" s="141">
        <f>O147*H147</f>
        <v>0</v>
      </c>
      <c r="Q147" s="141">
        <v>0</v>
      </c>
      <c r="R147" s="141">
        <f>Q147*H147</f>
        <v>0</v>
      </c>
      <c r="S147" s="141">
        <v>0</v>
      </c>
      <c r="T147" s="142">
        <f>S147*H147</f>
        <v>0</v>
      </c>
      <c r="AR147" s="143" t="s">
        <v>187</v>
      </c>
      <c r="AT147" s="143" t="s">
        <v>182</v>
      </c>
      <c r="AU147" s="143" t="s">
        <v>81</v>
      </c>
      <c r="AY147" s="18" t="s">
        <v>180</v>
      </c>
      <c r="BE147" s="144">
        <f>IF(N147="základní",J147,0)</f>
        <v>0</v>
      </c>
      <c r="BF147" s="144">
        <f>IF(N147="snížená",J147,0)</f>
        <v>0</v>
      </c>
      <c r="BG147" s="144">
        <f>IF(N147="zákl. přenesená",J147,0)</f>
        <v>0</v>
      </c>
      <c r="BH147" s="144">
        <f>IF(N147="sníž. přenesená",J147,0)</f>
        <v>0</v>
      </c>
      <c r="BI147" s="144">
        <f>IF(N147="nulová",J147,0)</f>
        <v>0</v>
      </c>
      <c r="BJ147" s="18" t="s">
        <v>81</v>
      </c>
      <c r="BK147" s="144">
        <f>ROUND(I147*H147,2)</f>
        <v>0</v>
      </c>
      <c r="BL147" s="18" t="s">
        <v>187</v>
      </c>
      <c r="BM147" s="143" t="s">
        <v>3121</v>
      </c>
    </row>
    <row r="148" spans="2:65" s="1" customFormat="1" ht="11.25">
      <c r="B148" s="33"/>
      <c r="D148" s="145" t="s">
        <v>189</v>
      </c>
      <c r="F148" s="146" t="s">
        <v>3120</v>
      </c>
      <c r="I148" s="147"/>
      <c r="L148" s="33"/>
      <c r="M148" s="148"/>
      <c r="T148" s="54"/>
      <c r="AT148" s="18" t="s">
        <v>189</v>
      </c>
      <c r="AU148" s="18" t="s">
        <v>81</v>
      </c>
    </row>
    <row r="149" spans="2:65" s="1" customFormat="1" ht="16.5" customHeight="1">
      <c r="B149" s="33"/>
      <c r="C149" s="132" t="s">
        <v>421</v>
      </c>
      <c r="D149" s="132" t="s">
        <v>182</v>
      </c>
      <c r="E149" s="133" t="s">
        <v>3122</v>
      </c>
      <c r="F149" s="134" t="s">
        <v>3123</v>
      </c>
      <c r="G149" s="135" t="s">
        <v>338</v>
      </c>
      <c r="H149" s="136">
        <v>80</v>
      </c>
      <c r="I149" s="137"/>
      <c r="J149" s="138">
        <f>ROUND(I149*H149,2)</f>
        <v>0</v>
      </c>
      <c r="K149" s="134" t="s">
        <v>19</v>
      </c>
      <c r="L149" s="33"/>
      <c r="M149" s="139" t="s">
        <v>19</v>
      </c>
      <c r="N149" s="140" t="s">
        <v>44</v>
      </c>
      <c r="P149" s="141">
        <f>O149*H149</f>
        <v>0</v>
      </c>
      <c r="Q149" s="141">
        <v>0</v>
      </c>
      <c r="R149" s="141">
        <f>Q149*H149</f>
        <v>0</v>
      </c>
      <c r="S149" s="141">
        <v>0</v>
      </c>
      <c r="T149" s="142">
        <f>S149*H149</f>
        <v>0</v>
      </c>
      <c r="AR149" s="143" t="s">
        <v>187</v>
      </c>
      <c r="AT149" s="143" t="s">
        <v>182</v>
      </c>
      <c r="AU149" s="143" t="s">
        <v>81</v>
      </c>
      <c r="AY149" s="18" t="s">
        <v>180</v>
      </c>
      <c r="BE149" s="144">
        <f>IF(N149="základní",J149,0)</f>
        <v>0</v>
      </c>
      <c r="BF149" s="144">
        <f>IF(N149="snížená",J149,0)</f>
        <v>0</v>
      </c>
      <c r="BG149" s="144">
        <f>IF(N149="zákl. přenesená",J149,0)</f>
        <v>0</v>
      </c>
      <c r="BH149" s="144">
        <f>IF(N149="sníž. přenesená",J149,0)</f>
        <v>0</v>
      </c>
      <c r="BI149" s="144">
        <f>IF(N149="nulová",J149,0)</f>
        <v>0</v>
      </c>
      <c r="BJ149" s="18" t="s">
        <v>81</v>
      </c>
      <c r="BK149" s="144">
        <f>ROUND(I149*H149,2)</f>
        <v>0</v>
      </c>
      <c r="BL149" s="18" t="s">
        <v>187</v>
      </c>
      <c r="BM149" s="143" t="s">
        <v>3124</v>
      </c>
    </row>
    <row r="150" spans="2:65" s="1" customFormat="1" ht="11.25">
      <c r="B150" s="33"/>
      <c r="D150" s="145" t="s">
        <v>189</v>
      </c>
      <c r="F150" s="146" t="s">
        <v>3123</v>
      </c>
      <c r="I150" s="147"/>
      <c r="L150" s="33"/>
      <c r="M150" s="148"/>
      <c r="T150" s="54"/>
      <c r="AT150" s="18" t="s">
        <v>189</v>
      </c>
      <c r="AU150" s="18" t="s">
        <v>81</v>
      </c>
    </row>
    <row r="151" spans="2:65" s="1" customFormat="1" ht="16.5" customHeight="1">
      <c r="B151" s="33"/>
      <c r="C151" s="132" t="s">
        <v>427</v>
      </c>
      <c r="D151" s="132" t="s">
        <v>182</v>
      </c>
      <c r="E151" s="133" t="s">
        <v>3125</v>
      </c>
      <c r="F151" s="134" t="s">
        <v>3126</v>
      </c>
      <c r="G151" s="135" t="s">
        <v>2876</v>
      </c>
      <c r="H151" s="136">
        <v>6</v>
      </c>
      <c r="I151" s="137"/>
      <c r="J151" s="138">
        <f>ROUND(I151*H151,2)</f>
        <v>0</v>
      </c>
      <c r="K151" s="134" t="s">
        <v>19</v>
      </c>
      <c r="L151" s="33"/>
      <c r="M151" s="139" t="s">
        <v>19</v>
      </c>
      <c r="N151" s="140" t="s">
        <v>44</v>
      </c>
      <c r="P151" s="141">
        <f>O151*H151</f>
        <v>0</v>
      </c>
      <c r="Q151" s="141">
        <v>0</v>
      </c>
      <c r="R151" s="141">
        <f>Q151*H151</f>
        <v>0</v>
      </c>
      <c r="S151" s="141">
        <v>0</v>
      </c>
      <c r="T151" s="142">
        <f>S151*H151</f>
        <v>0</v>
      </c>
      <c r="AR151" s="143" t="s">
        <v>187</v>
      </c>
      <c r="AT151" s="143" t="s">
        <v>182</v>
      </c>
      <c r="AU151" s="143" t="s">
        <v>81</v>
      </c>
      <c r="AY151" s="18" t="s">
        <v>180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187</v>
      </c>
      <c r="BM151" s="143" t="s">
        <v>3127</v>
      </c>
    </row>
    <row r="152" spans="2:65" s="1" customFormat="1" ht="11.25">
      <c r="B152" s="33"/>
      <c r="D152" s="145" t="s">
        <v>189</v>
      </c>
      <c r="F152" s="146" t="s">
        <v>3126</v>
      </c>
      <c r="I152" s="147"/>
      <c r="L152" s="33"/>
      <c r="M152" s="148"/>
      <c r="T152" s="54"/>
      <c r="AT152" s="18" t="s">
        <v>189</v>
      </c>
      <c r="AU152" s="18" t="s">
        <v>81</v>
      </c>
    </row>
    <row r="153" spans="2:65" s="1" customFormat="1" ht="16.5" customHeight="1">
      <c r="B153" s="33"/>
      <c r="C153" s="132" t="s">
        <v>433</v>
      </c>
      <c r="D153" s="132" t="s">
        <v>182</v>
      </c>
      <c r="E153" s="133" t="s">
        <v>3128</v>
      </c>
      <c r="F153" s="134" t="s">
        <v>3129</v>
      </c>
      <c r="G153" s="135" t="s">
        <v>2876</v>
      </c>
      <c r="H153" s="136">
        <v>4</v>
      </c>
      <c r="I153" s="137"/>
      <c r="J153" s="138">
        <f>ROUND(I153*H153,2)</f>
        <v>0</v>
      </c>
      <c r="K153" s="134" t="s">
        <v>19</v>
      </c>
      <c r="L153" s="33"/>
      <c r="M153" s="139" t="s">
        <v>19</v>
      </c>
      <c r="N153" s="140" t="s">
        <v>44</v>
      </c>
      <c r="P153" s="141">
        <f>O153*H153</f>
        <v>0</v>
      </c>
      <c r="Q153" s="141">
        <v>0</v>
      </c>
      <c r="R153" s="141">
        <f>Q153*H153</f>
        <v>0</v>
      </c>
      <c r="S153" s="141">
        <v>0</v>
      </c>
      <c r="T153" s="142">
        <f>S153*H153</f>
        <v>0</v>
      </c>
      <c r="AR153" s="143" t="s">
        <v>187</v>
      </c>
      <c r="AT153" s="143" t="s">
        <v>182</v>
      </c>
      <c r="AU153" s="143" t="s">
        <v>81</v>
      </c>
      <c r="AY153" s="18" t="s">
        <v>180</v>
      </c>
      <c r="BE153" s="144">
        <f>IF(N153="základní",J153,0)</f>
        <v>0</v>
      </c>
      <c r="BF153" s="144">
        <f>IF(N153="snížená",J153,0)</f>
        <v>0</v>
      </c>
      <c r="BG153" s="144">
        <f>IF(N153="zákl. přenesená",J153,0)</f>
        <v>0</v>
      </c>
      <c r="BH153" s="144">
        <f>IF(N153="sníž. přenesená",J153,0)</f>
        <v>0</v>
      </c>
      <c r="BI153" s="144">
        <f>IF(N153="nulová",J153,0)</f>
        <v>0</v>
      </c>
      <c r="BJ153" s="18" t="s">
        <v>81</v>
      </c>
      <c r="BK153" s="144">
        <f>ROUND(I153*H153,2)</f>
        <v>0</v>
      </c>
      <c r="BL153" s="18" t="s">
        <v>187</v>
      </c>
      <c r="BM153" s="143" t="s">
        <v>3130</v>
      </c>
    </row>
    <row r="154" spans="2:65" s="1" customFormat="1" ht="11.25">
      <c r="B154" s="33"/>
      <c r="D154" s="145" t="s">
        <v>189</v>
      </c>
      <c r="F154" s="146" t="s">
        <v>3129</v>
      </c>
      <c r="I154" s="147"/>
      <c r="L154" s="33"/>
      <c r="M154" s="148"/>
      <c r="T154" s="54"/>
      <c r="AT154" s="18" t="s">
        <v>189</v>
      </c>
      <c r="AU154" s="18" t="s">
        <v>81</v>
      </c>
    </row>
    <row r="155" spans="2:65" s="1" customFormat="1" ht="49.15" customHeight="1">
      <c r="B155" s="33"/>
      <c r="C155" s="132" t="s">
        <v>440</v>
      </c>
      <c r="D155" s="132" t="s">
        <v>182</v>
      </c>
      <c r="E155" s="133" t="s">
        <v>3131</v>
      </c>
      <c r="F155" s="134" t="s">
        <v>3132</v>
      </c>
      <c r="G155" s="135" t="s">
        <v>257</v>
      </c>
      <c r="H155" s="136">
        <v>52</v>
      </c>
      <c r="I155" s="137"/>
      <c r="J155" s="138">
        <f>ROUND(I155*H155,2)</f>
        <v>0</v>
      </c>
      <c r="K155" s="134" t="s">
        <v>19</v>
      </c>
      <c r="L155" s="33"/>
      <c r="M155" s="139" t="s">
        <v>19</v>
      </c>
      <c r="N155" s="140" t="s">
        <v>44</v>
      </c>
      <c r="P155" s="141">
        <f>O155*H155</f>
        <v>0</v>
      </c>
      <c r="Q155" s="141">
        <v>0</v>
      </c>
      <c r="R155" s="141">
        <f>Q155*H155</f>
        <v>0</v>
      </c>
      <c r="S155" s="141">
        <v>0</v>
      </c>
      <c r="T155" s="142">
        <f>S155*H155</f>
        <v>0</v>
      </c>
      <c r="AR155" s="143" t="s">
        <v>187</v>
      </c>
      <c r="AT155" s="143" t="s">
        <v>182</v>
      </c>
      <c r="AU155" s="143" t="s">
        <v>81</v>
      </c>
      <c r="AY155" s="18" t="s">
        <v>180</v>
      </c>
      <c r="BE155" s="144">
        <f>IF(N155="základní",J155,0)</f>
        <v>0</v>
      </c>
      <c r="BF155" s="144">
        <f>IF(N155="snížená",J155,0)</f>
        <v>0</v>
      </c>
      <c r="BG155" s="144">
        <f>IF(N155="zákl. přenesená",J155,0)</f>
        <v>0</v>
      </c>
      <c r="BH155" s="144">
        <f>IF(N155="sníž. přenesená",J155,0)</f>
        <v>0</v>
      </c>
      <c r="BI155" s="144">
        <f>IF(N155="nulová",J155,0)</f>
        <v>0</v>
      </c>
      <c r="BJ155" s="18" t="s">
        <v>81</v>
      </c>
      <c r="BK155" s="144">
        <f>ROUND(I155*H155,2)</f>
        <v>0</v>
      </c>
      <c r="BL155" s="18" t="s">
        <v>187</v>
      </c>
      <c r="BM155" s="143" t="s">
        <v>3133</v>
      </c>
    </row>
    <row r="156" spans="2:65" s="1" customFormat="1" ht="29.25">
      <c r="B156" s="33"/>
      <c r="D156" s="145" t="s">
        <v>189</v>
      </c>
      <c r="F156" s="146" t="s">
        <v>3132</v>
      </c>
      <c r="I156" s="147"/>
      <c r="L156" s="33"/>
      <c r="M156" s="148"/>
      <c r="T156" s="54"/>
      <c r="AT156" s="18" t="s">
        <v>189</v>
      </c>
      <c r="AU156" s="18" t="s">
        <v>81</v>
      </c>
    </row>
    <row r="157" spans="2:65" s="1" customFormat="1" ht="33" customHeight="1">
      <c r="B157" s="33"/>
      <c r="C157" s="132" t="s">
        <v>448</v>
      </c>
      <c r="D157" s="132" t="s">
        <v>182</v>
      </c>
      <c r="E157" s="133" t="s">
        <v>3134</v>
      </c>
      <c r="F157" s="134" t="s">
        <v>3135</v>
      </c>
      <c r="G157" s="135" t="s">
        <v>257</v>
      </c>
      <c r="H157" s="136">
        <v>19</v>
      </c>
      <c r="I157" s="137"/>
      <c r="J157" s="138">
        <f>ROUND(I157*H157,2)</f>
        <v>0</v>
      </c>
      <c r="K157" s="134" t="s">
        <v>19</v>
      </c>
      <c r="L157" s="33"/>
      <c r="M157" s="139" t="s">
        <v>19</v>
      </c>
      <c r="N157" s="140" t="s">
        <v>44</v>
      </c>
      <c r="P157" s="141">
        <f>O157*H157</f>
        <v>0</v>
      </c>
      <c r="Q157" s="141">
        <v>0</v>
      </c>
      <c r="R157" s="141">
        <f>Q157*H157</f>
        <v>0</v>
      </c>
      <c r="S157" s="141">
        <v>0</v>
      </c>
      <c r="T157" s="142">
        <f>S157*H157</f>
        <v>0</v>
      </c>
      <c r="AR157" s="143" t="s">
        <v>187</v>
      </c>
      <c r="AT157" s="143" t="s">
        <v>182</v>
      </c>
      <c r="AU157" s="143" t="s">
        <v>81</v>
      </c>
      <c r="AY157" s="18" t="s">
        <v>180</v>
      </c>
      <c r="BE157" s="144">
        <f>IF(N157="základní",J157,0)</f>
        <v>0</v>
      </c>
      <c r="BF157" s="144">
        <f>IF(N157="snížená",J157,0)</f>
        <v>0</v>
      </c>
      <c r="BG157" s="144">
        <f>IF(N157="zákl. přenesená",J157,0)</f>
        <v>0</v>
      </c>
      <c r="BH157" s="144">
        <f>IF(N157="sníž. přenesená",J157,0)</f>
        <v>0</v>
      </c>
      <c r="BI157" s="144">
        <f>IF(N157="nulová",J157,0)</f>
        <v>0</v>
      </c>
      <c r="BJ157" s="18" t="s">
        <v>81</v>
      </c>
      <c r="BK157" s="144">
        <f>ROUND(I157*H157,2)</f>
        <v>0</v>
      </c>
      <c r="BL157" s="18" t="s">
        <v>187</v>
      </c>
      <c r="BM157" s="143" t="s">
        <v>3136</v>
      </c>
    </row>
    <row r="158" spans="2:65" s="1" customFormat="1" ht="19.5">
      <c r="B158" s="33"/>
      <c r="D158" s="145" t="s">
        <v>189</v>
      </c>
      <c r="F158" s="146" t="s">
        <v>3135</v>
      </c>
      <c r="I158" s="147"/>
      <c r="L158" s="33"/>
      <c r="M158" s="148"/>
      <c r="T158" s="54"/>
      <c r="AT158" s="18" t="s">
        <v>189</v>
      </c>
      <c r="AU158" s="18" t="s">
        <v>81</v>
      </c>
    </row>
    <row r="159" spans="2:65" s="1" customFormat="1" ht="24.2" customHeight="1">
      <c r="B159" s="33"/>
      <c r="C159" s="132" t="s">
        <v>458</v>
      </c>
      <c r="D159" s="132" t="s">
        <v>182</v>
      </c>
      <c r="E159" s="133" t="s">
        <v>3137</v>
      </c>
      <c r="F159" s="134" t="s">
        <v>3138</v>
      </c>
      <c r="G159" s="135" t="s">
        <v>257</v>
      </c>
      <c r="H159" s="136">
        <v>11</v>
      </c>
      <c r="I159" s="137"/>
      <c r="J159" s="138">
        <f>ROUND(I159*H159,2)</f>
        <v>0</v>
      </c>
      <c r="K159" s="134" t="s">
        <v>19</v>
      </c>
      <c r="L159" s="33"/>
      <c r="M159" s="139" t="s">
        <v>19</v>
      </c>
      <c r="N159" s="140" t="s">
        <v>44</v>
      </c>
      <c r="P159" s="141">
        <f>O159*H159</f>
        <v>0</v>
      </c>
      <c r="Q159" s="141">
        <v>0</v>
      </c>
      <c r="R159" s="141">
        <f>Q159*H159</f>
        <v>0</v>
      </c>
      <c r="S159" s="141">
        <v>0</v>
      </c>
      <c r="T159" s="142">
        <f>S159*H159</f>
        <v>0</v>
      </c>
      <c r="AR159" s="143" t="s">
        <v>187</v>
      </c>
      <c r="AT159" s="143" t="s">
        <v>182</v>
      </c>
      <c r="AU159" s="143" t="s">
        <v>81</v>
      </c>
      <c r="AY159" s="18" t="s">
        <v>180</v>
      </c>
      <c r="BE159" s="144">
        <f>IF(N159="základní",J159,0)</f>
        <v>0</v>
      </c>
      <c r="BF159" s="144">
        <f>IF(N159="snížená",J159,0)</f>
        <v>0</v>
      </c>
      <c r="BG159" s="144">
        <f>IF(N159="zákl. přenesená",J159,0)</f>
        <v>0</v>
      </c>
      <c r="BH159" s="144">
        <f>IF(N159="sníž. přenesená",J159,0)</f>
        <v>0</v>
      </c>
      <c r="BI159" s="144">
        <f>IF(N159="nulová",J159,0)</f>
        <v>0</v>
      </c>
      <c r="BJ159" s="18" t="s">
        <v>81</v>
      </c>
      <c r="BK159" s="144">
        <f>ROUND(I159*H159,2)</f>
        <v>0</v>
      </c>
      <c r="BL159" s="18" t="s">
        <v>187</v>
      </c>
      <c r="BM159" s="143" t="s">
        <v>3139</v>
      </c>
    </row>
    <row r="160" spans="2:65" s="1" customFormat="1" ht="19.5">
      <c r="B160" s="33"/>
      <c r="D160" s="145" t="s">
        <v>189</v>
      </c>
      <c r="F160" s="146" t="s">
        <v>3138</v>
      </c>
      <c r="I160" s="147"/>
      <c r="L160" s="33"/>
      <c r="M160" s="148"/>
      <c r="T160" s="54"/>
      <c r="AT160" s="18" t="s">
        <v>189</v>
      </c>
      <c r="AU160" s="18" t="s">
        <v>81</v>
      </c>
    </row>
    <row r="161" spans="2:65" s="1" customFormat="1" ht="37.9" customHeight="1">
      <c r="B161" s="33"/>
      <c r="C161" s="132" t="s">
        <v>466</v>
      </c>
      <c r="D161" s="132" t="s">
        <v>182</v>
      </c>
      <c r="E161" s="133" t="s">
        <v>3140</v>
      </c>
      <c r="F161" s="134" t="s">
        <v>3141</v>
      </c>
      <c r="G161" s="135" t="s">
        <v>2876</v>
      </c>
      <c r="H161" s="136">
        <v>3</v>
      </c>
      <c r="I161" s="137"/>
      <c r="J161" s="138">
        <f>ROUND(I161*H161,2)</f>
        <v>0</v>
      </c>
      <c r="K161" s="134" t="s">
        <v>19</v>
      </c>
      <c r="L161" s="33"/>
      <c r="M161" s="139" t="s">
        <v>19</v>
      </c>
      <c r="N161" s="140" t="s">
        <v>44</v>
      </c>
      <c r="P161" s="141">
        <f>O161*H161</f>
        <v>0</v>
      </c>
      <c r="Q161" s="141">
        <v>0</v>
      </c>
      <c r="R161" s="141">
        <f>Q161*H161</f>
        <v>0</v>
      </c>
      <c r="S161" s="141">
        <v>0</v>
      </c>
      <c r="T161" s="142">
        <f>S161*H161</f>
        <v>0</v>
      </c>
      <c r="AR161" s="143" t="s">
        <v>187</v>
      </c>
      <c r="AT161" s="143" t="s">
        <v>182</v>
      </c>
      <c r="AU161" s="143" t="s">
        <v>81</v>
      </c>
      <c r="AY161" s="18" t="s">
        <v>180</v>
      </c>
      <c r="BE161" s="144">
        <f>IF(N161="základní",J161,0)</f>
        <v>0</v>
      </c>
      <c r="BF161" s="144">
        <f>IF(N161="snížená",J161,0)</f>
        <v>0</v>
      </c>
      <c r="BG161" s="144">
        <f>IF(N161="zákl. přenesená",J161,0)</f>
        <v>0</v>
      </c>
      <c r="BH161" s="144">
        <f>IF(N161="sníž. přenesená",J161,0)</f>
        <v>0</v>
      </c>
      <c r="BI161" s="144">
        <f>IF(N161="nulová",J161,0)</f>
        <v>0</v>
      </c>
      <c r="BJ161" s="18" t="s">
        <v>81</v>
      </c>
      <c r="BK161" s="144">
        <f>ROUND(I161*H161,2)</f>
        <v>0</v>
      </c>
      <c r="BL161" s="18" t="s">
        <v>187</v>
      </c>
      <c r="BM161" s="143" t="s">
        <v>3142</v>
      </c>
    </row>
    <row r="162" spans="2:65" s="1" customFormat="1" ht="29.25">
      <c r="B162" s="33"/>
      <c r="D162" s="145" t="s">
        <v>189</v>
      </c>
      <c r="F162" s="146" t="s">
        <v>3141</v>
      </c>
      <c r="I162" s="147"/>
      <c r="L162" s="33"/>
      <c r="M162" s="148"/>
      <c r="T162" s="54"/>
      <c r="AT162" s="18" t="s">
        <v>189</v>
      </c>
      <c r="AU162" s="18" t="s">
        <v>81</v>
      </c>
    </row>
    <row r="163" spans="2:65" s="11" customFormat="1" ht="25.9" customHeight="1">
      <c r="B163" s="120"/>
      <c r="D163" s="121" t="s">
        <v>72</v>
      </c>
      <c r="E163" s="122" t="s">
        <v>3143</v>
      </c>
      <c r="F163" s="122" t="s">
        <v>3144</v>
      </c>
      <c r="I163" s="123"/>
      <c r="J163" s="124">
        <f>BK163</f>
        <v>0</v>
      </c>
      <c r="L163" s="120"/>
      <c r="M163" s="125"/>
      <c r="P163" s="126">
        <f>SUM(P164:P203)</f>
        <v>0</v>
      </c>
      <c r="R163" s="126">
        <f>SUM(R164:R203)</f>
        <v>0</v>
      </c>
      <c r="T163" s="127">
        <f>SUM(T164:T203)</f>
        <v>0</v>
      </c>
      <c r="AR163" s="121" t="s">
        <v>81</v>
      </c>
      <c r="AT163" s="128" t="s">
        <v>72</v>
      </c>
      <c r="AU163" s="128" t="s">
        <v>73</v>
      </c>
      <c r="AY163" s="121" t="s">
        <v>180</v>
      </c>
      <c r="BK163" s="129">
        <f>SUM(BK164:BK203)</f>
        <v>0</v>
      </c>
    </row>
    <row r="164" spans="2:65" s="1" customFormat="1" ht="66.75" customHeight="1">
      <c r="B164" s="33"/>
      <c r="C164" s="132" t="s">
        <v>471</v>
      </c>
      <c r="D164" s="132" t="s">
        <v>182</v>
      </c>
      <c r="E164" s="133" t="s">
        <v>3145</v>
      </c>
      <c r="F164" s="134" t="s">
        <v>3146</v>
      </c>
      <c r="G164" s="135" t="s">
        <v>2876</v>
      </c>
      <c r="H164" s="136">
        <v>1</v>
      </c>
      <c r="I164" s="137"/>
      <c r="J164" s="138">
        <f>ROUND(I164*H164,2)</f>
        <v>0</v>
      </c>
      <c r="K164" s="134" t="s">
        <v>19</v>
      </c>
      <c r="L164" s="33"/>
      <c r="M164" s="139" t="s">
        <v>19</v>
      </c>
      <c r="N164" s="140" t="s">
        <v>44</v>
      </c>
      <c r="P164" s="141">
        <f>O164*H164</f>
        <v>0</v>
      </c>
      <c r="Q164" s="141">
        <v>0</v>
      </c>
      <c r="R164" s="141">
        <f>Q164*H164</f>
        <v>0</v>
      </c>
      <c r="S164" s="141">
        <v>0</v>
      </c>
      <c r="T164" s="142">
        <f>S164*H164</f>
        <v>0</v>
      </c>
      <c r="AR164" s="143" t="s">
        <v>187</v>
      </c>
      <c r="AT164" s="143" t="s">
        <v>182</v>
      </c>
      <c r="AU164" s="143" t="s">
        <v>81</v>
      </c>
      <c r="AY164" s="18" t="s">
        <v>180</v>
      </c>
      <c r="BE164" s="144">
        <f>IF(N164="základní",J164,0)</f>
        <v>0</v>
      </c>
      <c r="BF164" s="144">
        <f>IF(N164="snížená",J164,0)</f>
        <v>0</v>
      </c>
      <c r="BG164" s="144">
        <f>IF(N164="zákl. přenesená",J164,0)</f>
        <v>0</v>
      </c>
      <c r="BH164" s="144">
        <f>IF(N164="sníž. přenesená",J164,0)</f>
        <v>0</v>
      </c>
      <c r="BI164" s="144">
        <f>IF(N164="nulová",J164,0)</f>
        <v>0</v>
      </c>
      <c r="BJ164" s="18" t="s">
        <v>81</v>
      </c>
      <c r="BK164" s="144">
        <f>ROUND(I164*H164,2)</f>
        <v>0</v>
      </c>
      <c r="BL164" s="18" t="s">
        <v>187</v>
      </c>
      <c r="BM164" s="143" t="s">
        <v>3147</v>
      </c>
    </row>
    <row r="165" spans="2:65" s="1" customFormat="1" ht="48.75">
      <c r="B165" s="33"/>
      <c r="D165" s="145" t="s">
        <v>189</v>
      </c>
      <c r="F165" s="146" t="s">
        <v>3148</v>
      </c>
      <c r="I165" s="147"/>
      <c r="L165" s="33"/>
      <c r="M165" s="148"/>
      <c r="T165" s="54"/>
      <c r="AT165" s="18" t="s">
        <v>189</v>
      </c>
      <c r="AU165" s="18" t="s">
        <v>81</v>
      </c>
    </row>
    <row r="166" spans="2:65" s="1" customFormat="1" ht="66.75" customHeight="1">
      <c r="B166" s="33"/>
      <c r="C166" s="132" t="s">
        <v>479</v>
      </c>
      <c r="D166" s="132" t="s">
        <v>182</v>
      </c>
      <c r="E166" s="133" t="s">
        <v>3149</v>
      </c>
      <c r="F166" s="134" t="s">
        <v>3150</v>
      </c>
      <c r="G166" s="135" t="s">
        <v>2876</v>
      </c>
      <c r="H166" s="136">
        <v>11</v>
      </c>
      <c r="I166" s="137"/>
      <c r="J166" s="138">
        <f>ROUND(I166*H166,2)</f>
        <v>0</v>
      </c>
      <c r="K166" s="134" t="s">
        <v>19</v>
      </c>
      <c r="L166" s="33"/>
      <c r="M166" s="139" t="s">
        <v>19</v>
      </c>
      <c r="N166" s="140" t="s">
        <v>44</v>
      </c>
      <c r="P166" s="141">
        <f>O166*H166</f>
        <v>0</v>
      </c>
      <c r="Q166" s="141">
        <v>0</v>
      </c>
      <c r="R166" s="141">
        <f>Q166*H166</f>
        <v>0</v>
      </c>
      <c r="S166" s="141">
        <v>0</v>
      </c>
      <c r="T166" s="142">
        <f>S166*H166</f>
        <v>0</v>
      </c>
      <c r="AR166" s="143" t="s">
        <v>187</v>
      </c>
      <c r="AT166" s="143" t="s">
        <v>182</v>
      </c>
      <c r="AU166" s="143" t="s">
        <v>81</v>
      </c>
      <c r="AY166" s="18" t="s">
        <v>180</v>
      </c>
      <c r="BE166" s="144">
        <f>IF(N166="základní",J166,0)</f>
        <v>0</v>
      </c>
      <c r="BF166" s="144">
        <f>IF(N166="snížená",J166,0)</f>
        <v>0</v>
      </c>
      <c r="BG166" s="144">
        <f>IF(N166="zákl. přenesená",J166,0)</f>
        <v>0</v>
      </c>
      <c r="BH166" s="144">
        <f>IF(N166="sníž. přenesená",J166,0)</f>
        <v>0</v>
      </c>
      <c r="BI166" s="144">
        <f>IF(N166="nulová",J166,0)</f>
        <v>0</v>
      </c>
      <c r="BJ166" s="18" t="s">
        <v>81</v>
      </c>
      <c r="BK166" s="144">
        <f>ROUND(I166*H166,2)</f>
        <v>0</v>
      </c>
      <c r="BL166" s="18" t="s">
        <v>187</v>
      </c>
      <c r="BM166" s="143" t="s">
        <v>3151</v>
      </c>
    </row>
    <row r="167" spans="2:65" s="1" customFormat="1" ht="48.75">
      <c r="B167" s="33"/>
      <c r="D167" s="145" t="s">
        <v>189</v>
      </c>
      <c r="F167" s="146" t="s">
        <v>3152</v>
      </c>
      <c r="I167" s="147"/>
      <c r="L167" s="33"/>
      <c r="M167" s="148"/>
      <c r="T167" s="54"/>
      <c r="AT167" s="18" t="s">
        <v>189</v>
      </c>
      <c r="AU167" s="18" t="s">
        <v>81</v>
      </c>
    </row>
    <row r="168" spans="2:65" s="1" customFormat="1" ht="66.75" customHeight="1">
      <c r="B168" s="33"/>
      <c r="C168" s="132" t="s">
        <v>487</v>
      </c>
      <c r="D168" s="132" t="s">
        <v>182</v>
      </c>
      <c r="E168" s="133" t="s">
        <v>3153</v>
      </c>
      <c r="F168" s="134" t="s">
        <v>3154</v>
      </c>
      <c r="G168" s="135" t="s">
        <v>2876</v>
      </c>
      <c r="H168" s="136">
        <v>1</v>
      </c>
      <c r="I168" s="137"/>
      <c r="J168" s="138">
        <f>ROUND(I168*H168,2)</f>
        <v>0</v>
      </c>
      <c r="K168" s="134" t="s">
        <v>19</v>
      </c>
      <c r="L168" s="33"/>
      <c r="M168" s="139" t="s">
        <v>19</v>
      </c>
      <c r="N168" s="140" t="s">
        <v>44</v>
      </c>
      <c r="P168" s="141">
        <f>O168*H168</f>
        <v>0</v>
      </c>
      <c r="Q168" s="141">
        <v>0</v>
      </c>
      <c r="R168" s="141">
        <f>Q168*H168</f>
        <v>0</v>
      </c>
      <c r="S168" s="141">
        <v>0</v>
      </c>
      <c r="T168" s="142">
        <f>S168*H168</f>
        <v>0</v>
      </c>
      <c r="AR168" s="143" t="s">
        <v>187</v>
      </c>
      <c r="AT168" s="143" t="s">
        <v>182</v>
      </c>
      <c r="AU168" s="143" t="s">
        <v>81</v>
      </c>
      <c r="AY168" s="18" t="s">
        <v>180</v>
      </c>
      <c r="BE168" s="144">
        <f>IF(N168="základní",J168,0)</f>
        <v>0</v>
      </c>
      <c r="BF168" s="144">
        <f>IF(N168="snížená",J168,0)</f>
        <v>0</v>
      </c>
      <c r="BG168" s="144">
        <f>IF(N168="zákl. přenesená",J168,0)</f>
        <v>0</v>
      </c>
      <c r="BH168" s="144">
        <f>IF(N168="sníž. přenesená",J168,0)</f>
        <v>0</v>
      </c>
      <c r="BI168" s="144">
        <f>IF(N168="nulová",J168,0)</f>
        <v>0</v>
      </c>
      <c r="BJ168" s="18" t="s">
        <v>81</v>
      </c>
      <c r="BK168" s="144">
        <f>ROUND(I168*H168,2)</f>
        <v>0</v>
      </c>
      <c r="BL168" s="18" t="s">
        <v>187</v>
      </c>
      <c r="BM168" s="143" t="s">
        <v>3155</v>
      </c>
    </row>
    <row r="169" spans="2:65" s="1" customFormat="1" ht="48.75">
      <c r="B169" s="33"/>
      <c r="D169" s="145" t="s">
        <v>189</v>
      </c>
      <c r="F169" s="146" t="s">
        <v>3156</v>
      </c>
      <c r="I169" s="147"/>
      <c r="L169" s="33"/>
      <c r="M169" s="148"/>
      <c r="T169" s="54"/>
      <c r="AT169" s="18" t="s">
        <v>189</v>
      </c>
      <c r="AU169" s="18" t="s">
        <v>81</v>
      </c>
    </row>
    <row r="170" spans="2:65" s="1" customFormat="1" ht="16.5" customHeight="1">
      <c r="B170" s="33"/>
      <c r="C170" s="132" t="s">
        <v>492</v>
      </c>
      <c r="D170" s="132" t="s">
        <v>182</v>
      </c>
      <c r="E170" s="133" t="s">
        <v>3157</v>
      </c>
      <c r="F170" s="134" t="s">
        <v>3158</v>
      </c>
      <c r="G170" s="135" t="s">
        <v>2876</v>
      </c>
      <c r="H170" s="136">
        <v>9</v>
      </c>
      <c r="I170" s="137"/>
      <c r="J170" s="138">
        <f>ROUND(I170*H170,2)</f>
        <v>0</v>
      </c>
      <c r="K170" s="134" t="s">
        <v>19</v>
      </c>
      <c r="L170" s="33"/>
      <c r="M170" s="139" t="s">
        <v>19</v>
      </c>
      <c r="N170" s="140" t="s">
        <v>44</v>
      </c>
      <c r="P170" s="141">
        <f>O170*H170</f>
        <v>0</v>
      </c>
      <c r="Q170" s="141">
        <v>0</v>
      </c>
      <c r="R170" s="141">
        <f>Q170*H170</f>
        <v>0</v>
      </c>
      <c r="S170" s="141">
        <v>0</v>
      </c>
      <c r="T170" s="142">
        <f>S170*H170</f>
        <v>0</v>
      </c>
      <c r="AR170" s="143" t="s">
        <v>187</v>
      </c>
      <c r="AT170" s="143" t="s">
        <v>182</v>
      </c>
      <c r="AU170" s="143" t="s">
        <v>81</v>
      </c>
      <c r="AY170" s="18" t="s">
        <v>180</v>
      </c>
      <c r="BE170" s="144">
        <f>IF(N170="základní",J170,0)</f>
        <v>0</v>
      </c>
      <c r="BF170" s="144">
        <f>IF(N170="snížená",J170,0)</f>
        <v>0</v>
      </c>
      <c r="BG170" s="144">
        <f>IF(N170="zákl. přenesená",J170,0)</f>
        <v>0</v>
      </c>
      <c r="BH170" s="144">
        <f>IF(N170="sníž. přenesená",J170,0)</f>
        <v>0</v>
      </c>
      <c r="BI170" s="144">
        <f>IF(N170="nulová",J170,0)</f>
        <v>0</v>
      </c>
      <c r="BJ170" s="18" t="s">
        <v>81</v>
      </c>
      <c r="BK170" s="144">
        <f>ROUND(I170*H170,2)</f>
        <v>0</v>
      </c>
      <c r="BL170" s="18" t="s">
        <v>187</v>
      </c>
      <c r="BM170" s="143" t="s">
        <v>3159</v>
      </c>
    </row>
    <row r="171" spans="2:65" s="1" customFormat="1" ht="11.25">
      <c r="B171" s="33"/>
      <c r="D171" s="145" t="s">
        <v>189</v>
      </c>
      <c r="F171" s="146" t="s">
        <v>3158</v>
      </c>
      <c r="I171" s="147"/>
      <c r="L171" s="33"/>
      <c r="M171" s="148"/>
      <c r="T171" s="54"/>
      <c r="AT171" s="18" t="s">
        <v>189</v>
      </c>
      <c r="AU171" s="18" t="s">
        <v>81</v>
      </c>
    </row>
    <row r="172" spans="2:65" s="1" customFormat="1" ht="16.5" customHeight="1">
      <c r="B172" s="33"/>
      <c r="C172" s="132" t="s">
        <v>500</v>
      </c>
      <c r="D172" s="132" t="s">
        <v>182</v>
      </c>
      <c r="E172" s="133" t="s">
        <v>3160</v>
      </c>
      <c r="F172" s="134" t="s">
        <v>3161</v>
      </c>
      <c r="G172" s="135" t="s">
        <v>2876</v>
      </c>
      <c r="H172" s="136">
        <v>2</v>
      </c>
      <c r="I172" s="137"/>
      <c r="J172" s="138">
        <f>ROUND(I172*H172,2)</f>
        <v>0</v>
      </c>
      <c r="K172" s="134" t="s">
        <v>19</v>
      </c>
      <c r="L172" s="33"/>
      <c r="M172" s="139" t="s">
        <v>19</v>
      </c>
      <c r="N172" s="140" t="s">
        <v>44</v>
      </c>
      <c r="P172" s="141">
        <f>O172*H172</f>
        <v>0</v>
      </c>
      <c r="Q172" s="141">
        <v>0</v>
      </c>
      <c r="R172" s="141">
        <f>Q172*H172</f>
        <v>0</v>
      </c>
      <c r="S172" s="141">
        <v>0</v>
      </c>
      <c r="T172" s="142">
        <f>S172*H172</f>
        <v>0</v>
      </c>
      <c r="AR172" s="143" t="s">
        <v>187</v>
      </c>
      <c r="AT172" s="143" t="s">
        <v>182</v>
      </c>
      <c r="AU172" s="143" t="s">
        <v>81</v>
      </c>
      <c r="AY172" s="18" t="s">
        <v>180</v>
      </c>
      <c r="BE172" s="144">
        <f>IF(N172="základní",J172,0)</f>
        <v>0</v>
      </c>
      <c r="BF172" s="144">
        <f>IF(N172="snížená",J172,0)</f>
        <v>0</v>
      </c>
      <c r="BG172" s="144">
        <f>IF(N172="zákl. přenesená",J172,0)</f>
        <v>0</v>
      </c>
      <c r="BH172" s="144">
        <f>IF(N172="sníž. přenesená",J172,0)</f>
        <v>0</v>
      </c>
      <c r="BI172" s="144">
        <f>IF(N172="nulová",J172,0)</f>
        <v>0</v>
      </c>
      <c r="BJ172" s="18" t="s">
        <v>81</v>
      </c>
      <c r="BK172" s="144">
        <f>ROUND(I172*H172,2)</f>
        <v>0</v>
      </c>
      <c r="BL172" s="18" t="s">
        <v>187</v>
      </c>
      <c r="BM172" s="143" t="s">
        <v>3162</v>
      </c>
    </row>
    <row r="173" spans="2:65" s="1" customFormat="1" ht="11.25">
      <c r="B173" s="33"/>
      <c r="D173" s="145" t="s">
        <v>189</v>
      </c>
      <c r="F173" s="146" t="s">
        <v>3161</v>
      </c>
      <c r="I173" s="147"/>
      <c r="L173" s="33"/>
      <c r="M173" s="148"/>
      <c r="T173" s="54"/>
      <c r="AT173" s="18" t="s">
        <v>189</v>
      </c>
      <c r="AU173" s="18" t="s">
        <v>81</v>
      </c>
    </row>
    <row r="174" spans="2:65" s="1" customFormat="1" ht="16.5" customHeight="1">
      <c r="B174" s="33"/>
      <c r="C174" s="132" t="s">
        <v>526</v>
      </c>
      <c r="D174" s="132" t="s">
        <v>182</v>
      </c>
      <c r="E174" s="133" t="s">
        <v>3163</v>
      </c>
      <c r="F174" s="134" t="s">
        <v>3164</v>
      </c>
      <c r="G174" s="135" t="s">
        <v>338</v>
      </c>
      <c r="H174" s="136">
        <v>4</v>
      </c>
      <c r="I174" s="137"/>
      <c r="J174" s="138">
        <f>ROUND(I174*H174,2)</f>
        <v>0</v>
      </c>
      <c r="K174" s="134" t="s">
        <v>19</v>
      </c>
      <c r="L174" s="33"/>
      <c r="M174" s="139" t="s">
        <v>19</v>
      </c>
      <c r="N174" s="140" t="s">
        <v>44</v>
      </c>
      <c r="P174" s="141">
        <f>O174*H174</f>
        <v>0</v>
      </c>
      <c r="Q174" s="141">
        <v>0</v>
      </c>
      <c r="R174" s="141">
        <f>Q174*H174</f>
        <v>0</v>
      </c>
      <c r="S174" s="141">
        <v>0</v>
      </c>
      <c r="T174" s="142">
        <f>S174*H174</f>
        <v>0</v>
      </c>
      <c r="AR174" s="143" t="s">
        <v>187</v>
      </c>
      <c r="AT174" s="143" t="s">
        <v>182</v>
      </c>
      <c r="AU174" s="143" t="s">
        <v>81</v>
      </c>
      <c r="AY174" s="18" t="s">
        <v>180</v>
      </c>
      <c r="BE174" s="144">
        <f>IF(N174="základní",J174,0)</f>
        <v>0</v>
      </c>
      <c r="BF174" s="144">
        <f>IF(N174="snížená",J174,0)</f>
        <v>0</v>
      </c>
      <c r="BG174" s="144">
        <f>IF(N174="zákl. přenesená",J174,0)</f>
        <v>0</v>
      </c>
      <c r="BH174" s="144">
        <f>IF(N174="sníž. přenesená",J174,0)</f>
        <v>0</v>
      </c>
      <c r="BI174" s="144">
        <f>IF(N174="nulová",J174,0)</f>
        <v>0</v>
      </c>
      <c r="BJ174" s="18" t="s">
        <v>81</v>
      </c>
      <c r="BK174" s="144">
        <f>ROUND(I174*H174,2)</f>
        <v>0</v>
      </c>
      <c r="BL174" s="18" t="s">
        <v>187</v>
      </c>
      <c r="BM174" s="143" t="s">
        <v>3165</v>
      </c>
    </row>
    <row r="175" spans="2:65" s="1" customFormat="1" ht="11.25">
      <c r="B175" s="33"/>
      <c r="D175" s="145" t="s">
        <v>189</v>
      </c>
      <c r="F175" s="146" t="s">
        <v>3164</v>
      </c>
      <c r="I175" s="147"/>
      <c r="L175" s="33"/>
      <c r="M175" s="148"/>
      <c r="T175" s="54"/>
      <c r="AT175" s="18" t="s">
        <v>189</v>
      </c>
      <c r="AU175" s="18" t="s">
        <v>81</v>
      </c>
    </row>
    <row r="176" spans="2:65" s="1" customFormat="1" ht="16.5" customHeight="1">
      <c r="B176" s="33"/>
      <c r="C176" s="132" t="s">
        <v>533</v>
      </c>
      <c r="D176" s="132" t="s">
        <v>182</v>
      </c>
      <c r="E176" s="133" t="s">
        <v>3166</v>
      </c>
      <c r="F176" s="134" t="s">
        <v>3167</v>
      </c>
      <c r="G176" s="135" t="s">
        <v>338</v>
      </c>
      <c r="H176" s="136">
        <v>5</v>
      </c>
      <c r="I176" s="137"/>
      <c r="J176" s="138">
        <f>ROUND(I176*H176,2)</f>
        <v>0</v>
      </c>
      <c r="K176" s="134" t="s">
        <v>19</v>
      </c>
      <c r="L176" s="33"/>
      <c r="M176" s="139" t="s">
        <v>19</v>
      </c>
      <c r="N176" s="140" t="s">
        <v>44</v>
      </c>
      <c r="P176" s="141">
        <f>O176*H176</f>
        <v>0</v>
      </c>
      <c r="Q176" s="141">
        <v>0</v>
      </c>
      <c r="R176" s="141">
        <f>Q176*H176</f>
        <v>0</v>
      </c>
      <c r="S176" s="141">
        <v>0</v>
      </c>
      <c r="T176" s="142">
        <f>S176*H176</f>
        <v>0</v>
      </c>
      <c r="AR176" s="143" t="s">
        <v>187</v>
      </c>
      <c r="AT176" s="143" t="s">
        <v>182</v>
      </c>
      <c r="AU176" s="143" t="s">
        <v>81</v>
      </c>
      <c r="AY176" s="18" t="s">
        <v>180</v>
      </c>
      <c r="BE176" s="144">
        <f>IF(N176="základní",J176,0)</f>
        <v>0</v>
      </c>
      <c r="BF176" s="144">
        <f>IF(N176="snížená",J176,0)</f>
        <v>0</v>
      </c>
      <c r="BG176" s="144">
        <f>IF(N176="zákl. přenesená",J176,0)</f>
        <v>0</v>
      </c>
      <c r="BH176" s="144">
        <f>IF(N176="sníž. přenesená",J176,0)</f>
        <v>0</v>
      </c>
      <c r="BI176" s="144">
        <f>IF(N176="nulová",J176,0)</f>
        <v>0</v>
      </c>
      <c r="BJ176" s="18" t="s">
        <v>81</v>
      </c>
      <c r="BK176" s="144">
        <f>ROUND(I176*H176,2)</f>
        <v>0</v>
      </c>
      <c r="BL176" s="18" t="s">
        <v>187</v>
      </c>
      <c r="BM176" s="143" t="s">
        <v>3168</v>
      </c>
    </row>
    <row r="177" spans="2:65" s="1" customFormat="1" ht="11.25">
      <c r="B177" s="33"/>
      <c r="D177" s="145" t="s">
        <v>189</v>
      </c>
      <c r="F177" s="146" t="s">
        <v>3167</v>
      </c>
      <c r="I177" s="147"/>
      <c r="L177" s="33"/>
      <c r="M177" s="148"/>
      <c r="T177" s="54"/>
      <c r="AT177" s="18" t="s">
        <v>189</v>
      </c>
      <c r="AU177" s="18" t="s">
        <v>81</v>
      </c>
    </row>
    <row r="178" spans="2:65" s="1" customFormat="1" ht="16.5" customHeight="1">
      <c r="B178" s="33"/>
      <c r="C178" s="132" t="s">
        <v>538</v>
      </c>
      <c r="D178" s="132" t="s">
        <v>182</v>
      </c>
      <c r="E178" s="133" t="s">
        <v>3169</v>
      </c>
      <c r="F178" s="134" t="s">
        <v>3170</v>
      </c>
      <c r="G178" s="135" t="s">
        <v>338</v>
      </c>
      <c r="H178" s="136">
        <v>15</v>
      </c>
      <c r="I178" s="137"/>
      <c r="J178" s="138">
        <f>ROUND(I178*H178,2)</f>
        <v>0</v>
      </c>
      <c r="K178" s="134" t="s">
        <v>19</v>
      </c>
      <c r="L178" s="33"/>
      <c r="M178" s="139" t="s">
        <v>19</v>
      </c>
      <c r="N178" s="140" t="s">
        <v>44</v>
      </c>
      <c r="P178" s="141">
        <f>O178*H178</f>
        <v>0</v>
      </c>
      <c r="Q178" s="141">
        <v>0</v>
      </c>
      <c r="R178" s="141">
        <f>Q178*H178</f>
        <v>0</v>
      </c>
      <c r="S178" s="141">
        <v>0</v>
      </c>
      <c r="T178" s="142">
        <f>S178*H178</f>
        <v>0</v>
      </c>
      <c r="AR178" s="143" t="s">
        <v>187</v>
      </c>
      <c r="AT178" s="143" t="s">
        <v>182</v>
      </c>
      <c r="AU178" s="143" t="s">
        <v>81</v>
      </c>
      <c r="AY178" s="18" t="s">
        <v>180</v>
      </c>
      <c r="BE178" s="144">
        <f>IF(N178="základní",J178,0)</f>
        <v>0</v>
      </c>
      <c r="BF178" s="144">
        <f>IF(N178="snížená",J178,0)</f>
        <v>0</v>
      </c>
      <c r="BG178" s="144">
        <f>IF(N178="zákl. přenesená",J178,0)</f>
        <v>0</v>
      </c>
      <c r="BH178" s="144">
        <f>IF(N178="sníž. přenesená",J178,0)</f>
        <v>0</v>
      </c>
      <c r="BI178" s="144">
        <f>IF(N178="nulová",J178,0)</f>
        <v>0</v>
      </c>
      <c r="BJ178" s="18" t="s">
        <v>81</v>
      </c>
      <c r="BK178" s="144">
        <f>ROUND(I178*H178,2)</f>
        <v>0</v>
      </c>
      <c r="BL178" s="18" t="s">
        <v>187</v>
      </c>
      <c r="BM178" s="143" t="s">
        <v>3171</v>
      </c>
    </row>
    <row r="179" spans="2:65" s="1" customFormat="1" ht="11.25">
      <c r="B179" s="33"/>
      <c r="D179" s="145" t="s">
        <v>189</v>
      </c>
      <c r="F179" s="146" t="s">
        <v>3170</v>
      </c>
      <c r="I179" s="147"/>
      <c r="L179" s="33"/>
      <c r="M179" s="148"/>
      <c r="T179" s="54"/>
      <c r="AT179" s="18" t="s">
        <v>189</v>
      </c>
      <c r="AU179" s="18" t="s">
        <v>81</v>
      </c>
    </row>
    <row r="180" spans="2:65" s="1" customFormat="1" ht="16.5" customHeight="1">
      <c r="B180" s="33"/>
      <c r="C180" s="132" t="s">
        <v>546</v>
      </c>
      <c r="D180" s="132" t="s">
        <v>182</v>
      </c>
      <c r="E180" s="133" t="s">
        <v>3172</v>
      </c>
      <c r="F180" s="134" t="s">
        <v>3173</v>
      </c>
      <c r="G180" s="135" t="s">
        <v>338</v>
      </c>
      <c r="H180" s="136">
        <v>17</v>
      </c>
      <c r="I180" s="137"/>
      <c r="J180" s="138">
        <f>ROUND(I180*H180,2)</f>
        <v>0</v>
      </c>
      <c r="K180" s="134" t="s">
        <v>19</v>
      </c>
      <c r="L180" s="33"/>
      <c r="M180" s="139" t="s">
        <v>19</v>
      </c>
      <c r="N180" s="140" t="s">
        <v>44</v>
      </c>
      <c r="P180" s="141">
        <f>O180*H180</f>
        <v>0</v>
      </c>
      <c r="Q180" s="141">
        <v>0</v>
      </c>
      <c r="R180" s="141">
        <f>Q180*H180</f>
        <v>0</v>
      </c>
      <c r="S180" s="141">
        <v>0</v>
      </c>
      <c r="T180" s="142">
        <f>S180*H180</f>
        <v>0</v>
      </c>
      <c r="AR180" s="143" t="s">
        <v>187</v>
      </c>
      <c r="AT180" s="143" t="s">
        <v>182</v>
      </c>
      <c r="AU180" s="143" t="s">
        <v>81</v>
      </c>
      <c r="AY180" s="18" t="s">
        <v>180</v>
      </c>
      <c r="BE180" s="144">
        <f>IF(N180="základní",J180,0)</f>
        <v>0</v>
      </c>
      <c r="BF180" s="144">
        <f>IF(N180="snížená",J180,0)</f>
        <v>0</v>
      </c>
      <c r="BG180" s="144">
        <f>IF(N180="zákl. přenesená",J180,0)</f>
        <v>0</v>
      </c>
      <c r="BH180" s="144">
        <f>IF(N180="sníž. přenesená",J180,0)</f>
        <v>0</v>
      </c>
      <c r="BI180" s="144">
        <f>IF(N180="nulová",J180,0)</f>
        <v>0</v>
      </c>
      <c r="BJ180" s="18" t="s">
        <v>81</v>
      </c>
      <c r="BK180" s="144">
        <f>ROUND(I180*H180,2)</f>
        <v>0</v>
      </c>
      <c r="BL180" s="18" t="s">
        <v>187</v>
      </c>
      <c r="BM180" s="143" t="s">
        <v>3174</v>
      </c>
    </row>
    <row r="181" spans="2:65" s="1" customFormat="1" ht="11.25">
      <c r="B181" s="33"/>
      <c r="D181" s="145" t="s">
        <v>189</v>
      </c>
      <c r="F181" s="146" t="s">
        <v>3173</v>
      </c>
      <c r="I181" s="147"/>
      <c r="L181" s="33"/>
      <c r="M181" s="148"/>
      <c r="T181" s="54"/>
      <c r="AT181" s="18" t="s">
        <v>189</v>
      </c>
      <c r="AU181" s="18" t="s">
        <v>81</v>
      </c>
    </row>
    <row r="182" spans="2:65" s="1" customFormat="1" ht="16.5" customHeight="1">
      <c r="B182" s="33"/>
      <c r="C182" s="132" t="s">
        <v>554</v>
      </c>
      <c r="D182" s="132" t="s">
        <v>182</v>
      </c>
      <c r="E182" s="133" t="s">
        <v>3175</v>
      </c>
      <c r="F182" s="134" t="s">
        <v>3176</v>
      </c>
      <c r="G182" s="135" t="s">
        <v>338</v>
      </c>
      <c r="H182" s="136">
        <v>64</v>
      </c>
      <c r="I182" s="137"/>
      <c r="J182" s="138">
        <f>ROUND(I182*H182,2)</f>
        <v>0</v>
      </c>
      <c r="K182" s="134" t="s">
        <v>19</v>
      </c>
      <c r="L182" s="33"/>
      <c r="M182" s="139" t="s">
        <v>19</v>
      </c>
      <c r="N182" s="140" t="s">
        <v>44</v>
      </c>
      <c r="P182" s="141">
        <f>O182*H182</f>
        <v>0</v>
      </c>
      <c r="Q182" s="141">
        <v>0</v>
      </c>
      <c r="R182" s="141">
        <f>Q182*H182</f>
        <v>0</v>
      </c>
      <c r="S182" s="141">
        <v>0</v>
      </c>
      <c r="T182" s="142">
        <f>S182*H182</f>
        <v>0</v>
      </c>
      <c r="AR182" s="143" t="s">
        <v>187</v>
      </c>
      <c r="AT182" s="143" t="s">
        <v>182</v>
      </c>
      <c r="AU182" s="143" t="s">
        <v>81</v>
      </c>
      <c r="AY182" s="18" t="s">
        <v>180</v>
      </c>
      <c r="BE182" s="144">
        <f>IF(N182="základní",J182,0)</f>
        <v>0</v>
      </c>
      <c r="BF182" s="144">
        <f>IF(N182="snížená",J182,0)</f>
        <v>0</v>
      </c>
      <c r="BG182" s="144">
        <f>IF(N182="zákl. přenesená",J182,0)</f>
        <v>0</v>
      </c>
      <c r="BH182" s="144">
        <f>IF(N182="sníž. přenesená",J182,0)</f>
        <v>0</v>
      </c>
      <c r="BI182" s="144">
        <f>IF(N182="nulová",J182,0)</f>
        <v>0</v>
      </c>
      <c r="BJ182" s="18" t="s">
        <v>81</v>
      </c>
      <c r="BK182" s="144">
        <f>ROUND(I182*H182,2)</f>
        <v>0</v>
      </c>
      <c r="BL182" s="18" t="s">
        <v>187</v>
      </c>
      <c r="BM182" s="143" t="s">
        <v>3177</v>
      </c>
    </row>
    <row r="183" spans="2:65" s="1" customFormat="1" ht="11.25">
      <c r="B183" s="33"/>
      <c r="D183" s="145" t="s">
        <v>189</v>
      </c>
      <c r="F183" s="146" t="s">
        <v>3176</v>
      </c>
      <c r="I183" s="147"/>
      <c r="L183" s="33"/>
      <c r="M183" s="148"/>
      <c r="T183" s="54"/>
      <c r="AT183" s="18" t="s">
        <v>189</v>
      </c>
      <c r="AU183" s="18" t="s">
        <v>81</v>
      </c>
    </row>
    <row r="184" spans="2:65" s="1" customFormat="1" ht="16.5" customHeight="1">
      <c r="B184" s="33"/>
      <c r="C184" s="132" t="s">
        <v>562</v>
      </c>
      <c r="D184" s="132" t="s">
        <v>182</v>
      </c>
      <c r="E184" s="133" t="s">
        <v>3178</v>
      </c>
      <c r="F184" s="134" t="s">
        <v>3179</v>
      </c>
      <c r="G184" s="135" t="s">
        <v>338</v>
      </c>
      <c r="H184" s="136">
        <v>41</v>
      </c>
      <c r="I184" s="137"/>
      <c r="J184" s="138">
        <f>ROUND(I184*H184,2)</f>
        <v>0</v>
      </c>
      <c r="K184" s="134" t="s">
        <v>19</v>
      </c>
      <c r="L184" s="33"/>
      <c r="M184" s="139" t="s">
        <v>19</v>
      </c>
      <c r="N184" s="140" t="s">
        <v>44</v>
      </c>
      <c r="P184" s="141">
        <f>O184*H184</f>
        <v>0</v>
      </c>
      <c r="Q184" s="141">
        <v>0</v>
      </c>
      <c r="R184" s="141">
        <f>Q184*H184</f>
        <v>0</v>
      </c>
      <c r="S184" s="141">
        <v>0</v>
      </c>
      <c r="T184" s="142">
        <f>S184*H184</f>
        <v>0</v>
      </c>
      <c r="AR184" s="143" t="s">
        <v>187</v>
      </c>
      <c r="AT184" s="143" t="s">
        <v>182</v>
      </c>
      <c r="AU184" s="143" t="s">
        <v>81</v>
      </c>
      <c r="AY184" s="18" t="s">
        <v>180</v>
      </c>
      <c r="BE184" s="144">
        <f>IF(N184="základní",J184,0)</f>
        <v>0</v>
      </c>
      <c r="BF184" s="144">
        <f>IF(N184="snížená",J184,0)</f>
        <v>0</v>
      </c>
      <c r="BG184" s="144">
        <f>IF(N184="zákl. přenesená",J184,0)</f>
        <v>0</v>
      </c>
      <c r="BH184" s="144">
        <f>IF(N184="sníž. přenesená",J184,0)</f>
        <v>0</v>
      </c>
      <c r="BI184" s="144">
        <f>IF(N184="nulová",J184,0)</f>
        <v>0</v>
      </c>
      <c r="BJ184" s="18" t="s">
        <v>81</v>
      </c>
      <c r="BK184" s="144">
        <f>ROUND(I184*H184,2)</f>
        <v>0</v>
      </c>
      <c r="BL184" s="18" t="s">
        <v>187</v>
      </c>
      <c r="BM184" s="143" t="s">
        <v>3180</v>
      </c>
    </row>
    <row r="185" spans="2:65" s="1" customFormat="1" ht="11.25">
      <c r="B185" s="33"/>
      <c r="D185" s="145" t="s">
        <v>189</v>
      </c>
      <c r="F185" s="146" t="s">
        <v>3179</v>
      </c>
      <c r="I185" s="147"/>
      <c r="L185" s="33"/>
      <c r="M185" s="148"/>
      <c r="T185" s="54"/>
      <c r="AT185" s="18" t="s">
        <v>189</v>
      </c>
      <c r="AU185" s="18" t="s">
        <v>81</v>
      </c>
    </row>
    <row r="186" spans="2:65" s="1" customFormat="1" ht="37.9" customHeight="1">
      <c r="B186" s="33"/>
      <c r="C186" s="132" t="s">
        <v>569</v>
      </c>
      <c r="D186" s="132" t="s">
        <v>182</v>
      </c>
      <c r="E186" s="133" t="s">
        <v>3181</v>
      </c>
      <c r="F186" s="134" t="s">
        <v>3182</v>
      </c>
      <c r="G186" s="135" t="s">
        <v>338</v>
      </c>
      <c r="H186" s="136">
        <v>4</v>
      </c>
      <c r="I186" s="137"/>
      <c r="J186" s="138">
        <f>ROUND(I186*H186,2)</f>
        <v>0</v>
      </c>
      <c r="K186" s="134" t="s">
        <v>19</v>
      </c>
      <c r="L186" s="33"/>
      <c r="M186" s="139" t="s">
        <v>19</v>
      </c>
      <c r="N186" s="140" t="s">
        <v>44</v>
      </c>
      <c r="P186" s="141">
        <f>O186*H186</f>
        <v>0</v>
      </c>
      <c r="Q186" s="141">
        <v>0</v>
      </c>
      <c r="R186" s="141">
        <f>Q186*H186</f>
        <v>0</v>
      </c>
      <c r="S186" s="141">
        <v>0</v>
      </c>
      <c r="T186" s="142">
        <f>S186*H186</f>
        <v>0</v>
      </c>
      <c r="AR186" s="143" t="s">
        <v>187</v>
      </c>
      <c r="AT186" s="143" t="s">
        <v>182</v>
      </c>
      <c r="AU186" s="143" t="s">
        <v>81</v>
      </c>
      <c r="AY186" s="18" t="s">
        <v>180</v>
      </c>
      <c r="BE186" s="144">
        <f>IF(N186="základní",J186,0)</f>
        <v>0</v>
      </c>
      <c r="BF186" s="144">
        <f>IF(N186="snížená",J186,0)</f>
        <v>0</v>
      </c>
      <c r="BG186" s="144">
        <f>IF(N186="zákl. přenesená",J186,0)</f>
        <v>0</v>
      </c>
      <c r="BH186" s="144">
        <f>IF(N186="sníž. přenesená",J186,0)</f>
        <v>0</v>
      </c>
      <c r="BI186" s="144">
        <f>IF(N186="nulová",J186,0)</f>
        <v>0</v>
      </c>
      <c r="BJ186" s="18" t="s">
        <v>81</v>
      </c>
      <c r="BK186" s="144">
        <f>ROUND(I186*H186,2)</f>
        <v>0</v>
      </c>
      <c r="BL186" s="18" t="s">
        <v>187</v>
      </c>
      <c r="BM186" s="143" t="s">
        <v>3183</v>
      </c>
    </row>
    <row r="187" spans="2:65" s="1" customFormat="1" ht="19.5">
      <c r="B187" s="33"/>
      <c r="D187" s="145" t="s">
        <v>189</v>
      </c>
      <c r="F187" s="146" t="s">
        <v>3182</v>
      </c>
      <c r="I187" s="147"/>
      <c r="L187" s="33"/>
      <c r="M187" s="148"/>
      <c r="T187" s="54"/>
      <c r="AT187" s="18" t="s">
        <v>189</v>
      </c>
      <c r="AU187" s="18" t="s">
        <v>81</v>
      </c>
    </row>
    <row r="188" spans="2:65" s="1" customFormat="1" ht="24.2" customHeight="1">
      <c r="B188" s="33"/>
      <c r="C188" s="132" t="s">
        <v>576</v>
      </c>
      <c r="D188" s="132" t="s">
        <v>182</v>
      </c>
      <c r="E188" s="133" t="s">
        <v>3184</v>
      </c>
      <c r="F188" s="134" t="s">
        <v>3185</v>
      </c>
      <c r="G188" s="135" t="s">
        <v>338</v>
      </c>
      <c r="H188" s="136">
        <v>5</v>
      </c>
      <c r="I188" s="137"/>
      <c r="J188" s="138">
        <f>ROUND(I188*H188,2)</f>
        <v>0</v>
      </c>
      <c r="K188" s="134" t="s">
        <v>19</v>
      </c>
      <c r="L188" s="33"/>
      <c r="M188" s="139" t="s">
        <v>19</v>
      </c>
      <c r="N188" s="140" t="s">
        <v>44</v>
      </c>
      <c r="P188" s="141">
        <f>O188*H188</f>
        <v>0</v>
      </c>
      <c r="Q188" s="141">
        <v>0</v>
      </c>
      <c r="R188" s="141">
        <f>Q188*H188</f>
        <v>0</v>
      </c>
      <c r="S188" s="141">
        <v>0</v>
      </c>
      <c r="T188" s="142">
        <f>S188*H188</f>
        <v>0</v>
      </c>
      <c r="AR188" s="143" t="s">
        <v>187</v>
      </c>
      <c r="AT188" s="143" t="s">
        <v>182</v>
      </c>
      <c r="AU188" s="143" t="s">
        <v>81</v>
      </c>
      <c r="AY188" s="18" t="s">
        <v>180</v>
      </c>
      <c r="BE188" s="144">
        <f>IF(N188="základní",J188,0)</f>
        <v>0</v>
      </c>
      <c r="BF188" s="144">
        <f>IF(N188="snížená",J188,0)</f>
        <v>0</v>
      </c>
      <c r="BG188" s="144">
        <f>IF(N188="zákl. přenesená",J188,0)</f>
        <v>0</v>
      </c>
      <c r="BH188" s="144">
        <f>IF(N188="sníž. přenesená",J188,0)</f>
        <v>0</v>
      </c>
      <c r="BI188" s="144">
        <f>IF(N188="nulová",J188,0)</f>
        <v>0</v>
      </c>
      <c r="BJ188" s="18" t="s">
        <v>81</v>
      </c>
      <c r="BK188" s="144">
        <f>ROUND(I188*H188,2)</f>
        <v>0</v>
      </c>
      <c r="BL188" s="18" t="s">
        <v>187</v>
      </c>
      <c r="BM188" s="143" t="s">
        <v>3186</v>
      </c>
    </row>
    <row r="189" spans="2:65" s="1" customFormat="1" ht="19.5">
      <c r="B189" s="33"/>
      <c r="D189" s="145" t="s">
        <v>189</v>
      </c>
      <c r="F189" s="146" t="s">
        <v>3185</v>
      </c>
      <c r="I189" s="147"/>
      <c r="L189" s="33"/>
      <c r="M189" s="148"/>
      <c r="T189" s="54"/>
      <c r="AT189" s="18" t="s">
        <v>189</v>
      </c>
      <c r="AU189" s="18" t="s">
        <v>81</v>
      </c>
    </row>
    <row r="190" spans="2:65" s="1" customFormat="1" ht="24.2" customHeight="1">
      <c r="B190" s="33"/>
      <c r="C190" s="132" t="s">
        <v>581</v>
      </c>
      <c r="D190" s="132" t="s">
        <v>182</v>
      </c>
      <c r="E190" s="133" t="s">
        <v>3187</v>
      </c>
      <c r="F190" s="134" t="s">
        <v>3188</v>
      </c>
      <c r="G190" s="135" t="s">
        <v>338</v>
      </c>
      <c r="H190" s="136">
        <v>15</v>
      </c>
      <c r="I190" s="137"/>
      <c r="J190" s="138">
        <f>ROUND(I190*H190,2)</f>
        <v>0</v>
      </c>
      <c r="K190" s="134" t="s">
        <v>19</v>
      </c>
      <c r="L190" s="33"/>
      <c r="M190" s="139" t="s">
        <v>19</v>
      </c>
      <c r="N190" s="140" t="s">
        <v>44</v>
      </c>
      <c r="P190" s="141">
        <f>O190*H190</f>
        <v>0</v>
      </c>
      <c r="Q190" s="141">
        <v>0</v>
      </c>
      <c r="R190" s="141">
        <f>Q190*H190</f>
        <v>0</v>
      </c>
      <c r="S190" s="141">
        <v>0</v>
      </c>
      <c r="T190" s="142">
        <f>S190*H190</f>
        <v>0</v>
      </c>
      <c r="AR190" s="143" t="s">
        <v>187</v>
      </c>
      <c r="AT190" s="143" t="s">
        <v>182</v>
      </c>
      <c r="AU190" s="143" t="s">
        <v>81</v>
      </c>
      <c r="AY190" s="18" t="s">
        <v>180</v>
      </c>
      <c r="BE190" s="144">
        <f>IF(N190="základní",J190,0)</f>
        <v>0</v>
      </c>
      <c r="BF190" s="144">
        <f>IF(N190="snížená",J190,0)</f>
        <v>0</v>
      </c>
      <c r="BG190" s="144">
        <f>IF(N190="zákl. přenesená",J190,0)</f>
        <v>0</v>
      </c>
      <c r="BH190" s="144">
        <f>IF(N190="sníž. přenesená",J190,0)</f>
        <v>0</v>
      </c>
      <c r="BI190" s="144">
        <f>IF(N190="nulová",J190,0)</f>
        <v>0</v>
      </c>
      <c r="BJ190" s="18" t="s">
        <v>81</v>
      </c>
      <c r="BK190" s="144">
        <f>ROUND(I190*H190,2)</f>
        <v>0</v>
      </c>
      <c r="BL190" s="18" t="s">
        <v>187</v>
      </c>
      <c r="BM190" s="143" t="s">
        <v>3189</v>
      </c>
    </row>
    <row r="191" spans="2:65" s="1" customFormat="1" ht="19.5">
      <c r="B191" s="33"/>
      <c r="D191" s="145" t="s">
        <v>189</v>
      </c>
      <c r="F191" s="146" t="s">
        <v>3190</v>
      </c>
      <c r="I191" s="147"/>
      <c r="L191" s="33"/>
      <c r="M191" s="148"/>
      <c r="T191" s="54"/>
      <c r="AT191" s="18" t="s">
        <v>189</v>
      </c>
      <c r="AU191" s="18" t="s">
        <v>81</v>
      </c>
    </row>
    <row r="192" spans="2:65" s="1" customFormat="1" ht="37.9" customHeight="1">
      <c r="B192" s="33"/>
      <c r="C192" s="132" t="s">
        <v>587</v>
      </c>
      <c r="D192" s="132" t="s">
        <v>182</v>
      </c>
      <c r="E192" s="133" t="s">
        <v>3191</v>
      </c>
      <c r="F192" s="134" t="s">
        <v>3192</v>
      </c>
      <c r="G192" s="135" t="s">
        <v>338</v>
      </c>
      <c r="H192" s="136">
        <v>17</v>
      </c>
      <c r="I192" s="137"/>
      <c r="J192" s="138">
        <f>ROUND(I192*H192,2)</f>
        <v>0</v>
      </c>
      <c r="K192" s="134" t="s">
        <v>19</v>
      </c>
      <c r="L192" s="33"/>
      <c r="M192" s="139" t="s">
        <v>19</v>
      </c>
      <c r="N192" s="140" t="s">
        <v>44</v>
      </c>
      <c r="P192" s="141">
        <f>O192*H192</f>
        <v>0</v>
      </c>
      <c r="Q192" s="141">
        <v>0</v>
      </c>
      <c r="R192" s="141">
        <f>Q192*H192</f>
        <v>0</v>
      </c>
      <c r="S192" s="141">
        <v>0</v>
      </c>
      <c r="T192" s="142">
        <f>S192*H192</f>
        <v>0</v>
      </c>
      <c r="AR192" s="143" t="s">
        <v>187</v>
      </c>
      <c r="AT192" s="143" t="s">
        <v>182</v>
      </c>
      <c r="AU192" s="143" t="s">
        <v>81</v>
      </c>
      <c r="AY192" s="18" t="s">
        <v>180</v>
      </c>
      <c r="BE192" s="144">
        <f>IF(N192="základní",J192,0)</f>
        <v>0</v>
      </c>
      <c r="BF192" s="144">
        <f>IF(N192="snížená",J192,0)</f>
        <v>0</v>
      </c>
      <c r="BG192" s="144">
        <f>IF(N192="zákl. přenesená",J192,0)</f>
        <v>0</v>
      </c>
      <c r="BH192" s="144">
        <f>IF(N192="sníž. přenesená",J192,0)</f>
        <v>0</v>
      </c>
      <c r="BI192" s="144">
        <f>IF(N192="nulová",J192,0)</f>
        <v>0</v>
      </c>
      <c r="BJ192" s="18" t="s">
        <v>81</v>
      </c>
      <c r="BK192" s="144">
        <f>ROUND(I192*H192,2)</f>
        <v>0</v>
      </c>
      <c r="BL192" s="18" t="s">
        <v>187</v>
      </c>
      <c r="BM192" s="143" t="s">
        <v>3193</v>
      </c>
    </row>
    <row r="193" spans="2:65" s="1" customFormat="1" ht="19.5">
      <c r="B193" s="33"/>
      <c r="D193" s="145" t="s">
        <v>189</v>
      </c>
      <c r="F193" s="146" t="s">
        <v>3192</v>
      </c>
      <c r="I193" s="147"/>
      <c r="L193" s="33"/>
      <c r="M193" s="148"/>
      <c r="T193" s="54"/>
      <c r="AT193" s="18" t="s">
        <v>189</v>
      </c>
      <c r="AU193" s="18" t="s">
        <v>81</v>
      </c>
    </row>
    <row r="194" spans="2:65" s="1" customFormat="1" ht="24.2" customHeight="1">
      <c r="B194" s="33"/>
      <c r="C194" s="132" t="s">
        <v>592</v>
      </c>
      <c r="D194" s="132" t="s">
        <v>182</v>
      </c>
      <c r="E194" s="133" t="s">
        <v>3194</v>
      </c>
      <c r="F194" s="134" t="s">
        <v>3195</v>
      </c>
      <c r="G194" s="135" t="s">
        <v>338</v>
      </c>
      <c r="H194" s="136">
        <v>64</v>
      </c>
      <c r="I194" s="137"/>
      <c r="J194" s="138">
        <f>ROUND(I194*H194,2)</f>
        <v>0</v>
      </c>
      <c r="K194" s="134" t="s">
        <v>19</v>
      </c>
      <c r="L194" s="33"/>
      <c r="M194" s="139" t="s">
        <v>19</v>
      </c>
      <c r="N194" s="140" t="s">
        <v>44</v>
      </c>
      <c r="P194" s="141">
        <f>O194*H194</f>
        <v>0</v>
      </c>
      <c r="Q194" s="141">
        <v>0</v>
      </c>
      <c r="R194" s="141">
        <f>Q194*H194</f>
        <v>0</v>
      </c>
      <c r="S194" s="141">
        <v>0</v>
      </c>
      <c r="T194" s="142">
        <f>S194*H194</f>
        <v>0</v>
      </c>
      <c r="AR194" s="143" t="s">
        <v>187</v>
      </c>
      <c r="AT194" s="143" t="s">
        <v>182</v>
      </c>
      <c r="AU194" s="143" t="s">
        <v>81</v>
      </c>
      <c r="AY194" s="18" t="s">
        <v>180</v>
      </c>
      <c r="BE194" s="144">
        <f>IF(N194="základní",J194,0)</f>
        <v>0</v>
      </c>
      <c r="BF194" s="144">
        <f>IF(N194="snížená",J194,0)</f>
        <v>0</v>
      </c>
      <c r="BG194" s="144">
        <f>IF(N194="zákl. přenesená",J194,0)</f>
        <v>0</v>
      </c>
      <c r="BH194" s="144">
        <f>IF(N194="sníž. přenesená",J194,0)</f>
        <v>0</v>
      </c>
      <c r="BI194" s="144">
        <f>IF(N194="nulová",J194,0)</f>
        <v>0</v>
      </c>
      <c r="BJ194" s="18" t="s">
        <v>81</v>
      </c>
      <c r="BK194" s="144">
        <f>ROUND(I194*H194,2)</f>
        <v>0</v>
      </c>
      <c r="BL194" s="18" t="s">
        <v>187</v>
      </c>
      <c r="BM194" s="143" t="s">
        <v>3196</v>
      </c>
    </row>
    <row r="195" spans="2:65" s="1" customFormat="1" ht="11.25">
      <c r="B195" s="33"/>
      <c r="D195" s="145" t="s">
        <v>189</v>
      </c>
      <c r="F195" s="146" t="s">
        <v>3197</v>
      </c>
      <c r="I195" s="147"/>
      <c r="L195" s="33"/>
      <c r="M195" s="148"/>
      <c r="T195" s="54"/>
      <c r="AT195" s="18" t="s">
        <v>189</v>
      </c>
      <c r="AU195" s="18" t="s">
        <v>81</v>
      </c>
    </row>
    <row r="196" spans="2:65" s="1" customFormat="1" ht="24.2" customHeight="1">
      <c r="B196" s="33"/>
      <c r="C196" s="132" t="s">
        <v>598</v>
      </c>
      <c r="D196" s="132" t="s">
        <v>182</v>
      </c>
      <c r="E196" s="133" t="s">
        <v>3198</v>
      </c>
      <c r="F196" s="134" t="s">
        <v>3199</v>
      </c>
      <c r="G196" s="135" t="s">
        <v>338</v>
      </c>
      <c r="H196" s="136">
        <v>41</v>
      </c>
      <c r="I196" s="137"/>
      <c r="J196" s="138">
        <f>ROUND(I196*H196,2)</f>
        <v>0</v>
      </c>
      <c r="K196" s="134" t="s">
        <v>19</v>
      </c>
      <c r="L196" s="33"/>
      <c r="M196" s="139" t="s">
        <v>19</v>
      </c>
      <c r="N196" s="140" t="s">
        <v>44</v>
      </c>
      <c r="P196" s="141">
        <f>O196*H196</f>
        <v>0</v>
      </c>
      <c r="Q196" s="141">
        <v>0</v>
      </c>
      <c r="R196" s="141">
        <f>Q196*H196</f>
        <v>0</v>
      </c>
      <c r="S196" s="141">
        <v>0</v>
      </c>
      <c r="T196" s="142">
        <f>S196*H196</f>
        <v>0</v>
      </c>
      <c r="AR196" s="143" t="s">
        <v>187</v>
      </c>
      <c r="AT196" s="143" t="s">
        <v>182</v>
      </c>
      <c r="AU196" s="143" t="s">
        <v>81</v>
      </c>
      <c r="AY196" s="18" t="s">
        <v>180</v>
      </c>
      <c r="BE196" s="144">
        <f>IF(N196="základní",J196,0)</f>
        <v>0</v>
      </c>
      <c r="BF196" s="144">
        <f>IF(N196="snížená",J196,0)</f>
        <v>0</v>
      </c>
      <c r="BG196" s="144">
        <f>IF(N196="zákl. přenesená",J196,0)</f>
        <v>0</v>
      </c>
      <c r="BH196" s="144">
        <f>IF(N196="sníž. přenesená",J196,0)</f>
        <v>0</v>
      </c>
      <c r="BI196" s="144">
        <f>IF(N196="nulová",J196,0)</f>
        <v>0</v>
      </c>
      <c r="BJ196" s="18" t="s">
        <v>81</v>
      </c>
      <c r="BK196" s="144">
        <f>ROUND(I196*H196,2)</f>
        <v>0</v>
      </c>
      <c r="BL196" s="18" t="s">
        <v>187</v>
      </c>
      <c r="BM196" s="143" t="s">
        <v>3200</v>
      </c>
    </row>
    <row r="197" spans="2:65" s="1" customFormat="1" ht="11.25">
      <c r="B197" s="33"/>
      <c r="D197" s="145" t="s">
        <v>189</v>
      </c>
      <c r="F197" s="146" t="s">
        <v>3201</v>
      </c>
      <c r="I197" s="147"/>
      <c r="L197" s="33"/>
      <c r="M197" s="148"/>
      <c r="T197" s="54"/>
      <c r="AT197" s="18" t="s">
        <v>189</v>
      </c>
      <c r="AU197" s="18" t="s">
        <v>81</v>
      </c>
    </row>
    <row r="198" spans="2:65" s="1" customFormat="1" ht="44.25" customHeight="1">
      <c r="B198" s="33"/>
      <c r="C198" s="132" t="s">
        <v>602</v>
      </c>
      <c r="D198" s="132" t="s">
        <v>182</v>
      </c>
      <c r="E198" s="133" t="s">
        <v>3202</v>
      </c>
      <c r="F198" s="134" t="s">
        <v>3203</v>
      </c>
      <c r="G198" s="135" t="s">
        <v>417</v>
      </c>
      <c r="H198" s="136">
        <v>1</v>
      </c>
      <c r="I198" s="137"/>
      <c r="J198" s="138">
        <f>ROUND(I198*H198,2)</f>
        <v>0</v>
      </c>
      <c r="K198" s="134" t="s">
        <v>19</v>
      </c>
      <c r="L198" s="33"/>
      <c r="M198" s="139" t="s">
        <v>19</v>
      </c>
      <c r="N198" s="140" t="s">
        <v>44</v>
      </c>
      <c r="P198" s="141">
        <f>O198*H198</f>
        <v>0</v>
      </c>
      <c r="Q198" s="141">
        <v>0</v>
      </c>
      <c r="R198" s="141">
        <f>Q198*H198</f>
        <v>0</v>
      </c>
      <c r="S198" s="141">
        <v>0</v>
      </c>
      <c r="T198" s="142">
        <f>S198*H198</f>
        <v>0</v>
      </c>
      <c r="AR198" s="143" t="s">
        <v>187</v>
      </c>
      <c r="AT198" s="143" t="s">
        <v>182</v>
      </c>
      <c r="AU198" s="143" t="s">
        <v>81</v>
      </c>
      <c r="AY198" s="18" t="s">
        <v>180</v>
      </c>
      <c r="BE198" s="144">
        <f>IF(N198="základní",J198,0)</f>
        <v>0</v>
      </c>
      <c r="BF198" s="144">
        <f>IF(N198="snížená",J198,0)</f>
        <v>0</v>
      </c>
      <c r="BG198" s="144">
        <f>IF(N198="zákl. přenesená",J198,0)</f>
        <v>0</v>
      </c>
      <c r="BH198" s="144">
        <f>IF(N198="sníž. přenesená",J198,0)</f>
        <v>0</v>
      </c>
      <c r="BI198" s="144">
        <f>IF(N198="nulová",J198,0)</f>
        <v>0</v>
      </c>
      <c r="BJ198" s="18" t="s">
        <v>81</v>
      </c>
      <c r="BK198" s="144">
        <f>ROUND(I198*H198,2)</f>
        <v>0</v>
      </c>
      <c r="BL198" s="18" t="s">
        <v>187</v>
      </c>
      <c r="BM198" s="143" t="s">
        <v>3204</v>
      </c>
    </row>
    <row r="199" spans="2:65" s="1" customFormat="1" ht="29.25">
      <c r="B199" s="33"/>
      <c r="D199" s="145" t="s">
        <v>189</v>
      </c>
      <c r="F199" s="146" t="s">
        <v>3203</v>
      </c>
      <c r="I199" s="147"/>
      <c r="L199" s="33"/>
      <c r="M199" s="148"/>
      <c r="T199" s="54"/>
      <c r="AT199" s="18" t="s">
        <v>189</v>
      </c>
      <c r="AU199" s="18" t="s">
        <v>81</v>
      </c>
    </row>
    <row r="200" spans="2:65" s="1" customFormat="1" ht="24.2" customHeight="1">
      <c r="B200" s="33"/>
      <c r="C200" s="132" t="s">
        <v>608</v>
      </c>
      <c r="D200" s="132" t="s">
        <v>182</v>
      </c>
      <c r="E200" s="133" t="s">
        <v>3205</v>
      </c>
      <c r="F200" s="134" t="s">
        <v>3206</v>
      </c>
      <c r="G200" s="135" t="s">
        <v>2876</v>
      </c>
      <c r="H200" s="136">
        <v>26</v>
      </c>
      <c r="I200" s="137"/>
      <c r="J200" s="138">
        <f>ROUND(I200*H200,2)</f>
        <v>0</v>
      </c>
      <c r="K200" s="134" t="s">
        <v>19</v>
      </c>
      <c r="L200" s="33"/>
      <c r="M200" s="139" t="s">
        <v>19</v>
      </c>
      <c r="N200" s="140" t="s">
        <v>44</v>
      </c>
      <c r="P200" s="141">
        <f>O200*H200</f>
        <v>0</v>
      </c>
      <c r="Q200" s="141">
        <v>0</v>
      </c>
      <c r="R200" s="141">
        <f>Q200*H200</f>
        <v>0</v>
      </c>
      <c r="S200" s="141">
        <v>0</v>
      </c>
      <c r="T200" s="142">
        <f>S200*H200</f>
        <v>0</v>
      </c>
      <c r="AR200" s="143" t="s">
        <v>187</v>
      </c>
      <c r="AT200" s="143" t="s">
        <v>182</v>
      </c>
      <c r="AU200" s="143" t="s">
        <v>81</v>
      </c>
      <c r="AY200" s="18" t="s">
        <v>180</v>
      </c>
      <c r="BE200" s="144">
        <f>IF(N200="základní",J200,0)</f>
        <v>0</v>
      </c>
      <c r="BF200" s="144">
        <f>IF(N200="snížená",J200,0)</f>
        <v>0</v>
      </c>
      <c r="BG200" s="144">
        <f>IF(N200="zákl. přenesená",J200,0)</f>
        <v>0</v>
      </c>
      <c r="BH200" s="144">
        <f>IF(N200="sníž. přenesená",J200,0)</f>
        <v>0</v>
      </c>
      <c r="BI200" s="144">
        <f>IF(N200="nulová",J200,0)</f>
        <v>0</v>
      </c>
      <c r="BJ200" s="18" t="s">
        <v>81</v>
      </c>
      <c r="BK200" s="144">
        <f>ROUND(I200*H200,2)</f>
        <v>0</v>
      </c>
      <c r="BL200" s="18" t="s">
        <v>187</v>
      </c>
      <c r="BM200" s="143" t="s">
        <v>3207</v>
      </c>
    </row>
    <row r="201" spans="2:65" s="1" customFormat="1" ht="19.5">
      <c r="B201" s="33"/>
      <c r="D201" s="145" t="s">
        <v>189</v>
      </c>
      <c r="F201" s="146" t="s">
        <v>3206</v>
      </c>
      <c r="I201" s="147"/>
      <c r="L201" s="33"/>
      <c r="M201" s="148"/>
      <c r="T201" s="54"/>
      <c r="AT201" s="18" t="s">
        <v>189</v>
      </c>
      <c r="AU201" s="18" t="s">
        <v>81</v>
      </c>
    </row>
    <row r="202" spans="2:65" s="1" customFormat="1" ht="16.5" customHeight="1">
      <c r="B202" s="33"/>
      <c r="C202" s="132" t="s">
        <v>614</v>
      </c>
      <c r="D202" s="132" t="s">
        <v>182</v>
      </c>
      <c r="E202" s="133" t="s">
        <v>3208</v>
      </c>
      <c r="F202" s="134" t="s">
        <v>3209</v>
      </c>
      <c r="G202" s="135" t="s">
        <v>1476</v>
      </c>
      <c r="H202" s="136">
        <v>24</v>
      </c>
      <c r="I202" s="137"/>
      <c r="J202" s="138">
        <f>ROUND(I202*H202,2)</f>
        <v>0</v>
      </c>
      <c r="K202" s="134" t="s">
        <v>19</v>
      </c>
      <c r="L202" s="33"/>
      <c r="M202" s="139" t="s">
        <v>19</v>
      </c>
      <c r="N202" s="140" t="s">
        <v>44</v>
      </c>
      <c r="P202" s="141">
        <f>O202*H202</f>
        <v>0</v>
      </c>
      <c r="Q202" s="141">
        <v>0</v>
      </c>
      <c r="R202" s="141">
        <f>Q202*H202</f>
        <v>0</v>
      </c>
      <c r="S202" s="141">
        <v>0</v>
      </c>
      <c r="T202" s="142">
        <f>S202*H202</f>
        <v>0</v>
      </c>
      <c r="AR202" s="143" t="s">
        <v>187</v>
      </c>
      <c r="AT202" s="143" t="s">
        <v>182</v>
      </c>
      <c r="AU202" s="143" t="s">
        <v>81</v>
      </c>
      <c r="AY202" s="18" t="s">
        <v>180</v>
      </c>
      <c r="BE202" s="144">
        <f>IF(N202="základní",J202,0)</f>
        <v>0</v>
      </c>
      <c r="BF202" s="144">
        <f>IF(N202="snížená",J202,0)</f>
        <v>0</v>
      </c>
      <c r="BG202" s="144">
        <f>IF(N202="zákl. přenesená",J202,0)</f>
        <v>0</v>
      </c>
      <c r="BH202" s="144">
        <f>IF(N202="sníž. přenesená",J202,0)</f>
        <v>0</v>
      </c>
      <c r="BI202" s="144">
        <f>IF(N202="nulová",J202,0)</f>
        <v>0</v>
      </c>
      <c r="BJ202" s="18" t="s">
        <v>81</v>
      </c>
      <c r="BK202" s="144">
        <f>ROUND(I202*H202,2)</f>
        <v>0</v>
      </c>
      <c r="BL202" s="18" t="s">
        <v>187</v>
      </c>
      <c r="BM202" s="143" t="s">
        <v>3210</v>
      </c>
    </row>
    <row r="203" spans="2:65" s="1" customFormat="1" ht="11.25">
      <c r="B203" s="33"/>
      <c r="D203" s="145" t="s">
        <v>189</v>
      </c>
      <c r="F203" s="146" t="s">
        <v>3209</v>
      </c>
      <c r="I203" s="147"/>
      <c r="L203" s="33"/>
      <c r="M203" s="148"/>
      <c r="T203" s="54"/>
      <c r="AT203" s="18" t="s">
        <v>189</v>
      </c>
      <c r="AU203" s="18" t="s">
        <v>81</v>
      </c>
    </row>
    <row r="204" spans="2:65" s="11" customFormat="1" ht="25.9" customHeight="1">
      <c r="B204" s="120"/>
      <c r="D204" s="121" t="s">
        <v>72</v>
      </c>
      <c r="E204" s="122" t="s">
        <v>3211</v>
      </c>
      <c r="F204" s="122" t="s">
        <v>3212</v>
      </c>
      <c r="I204" s="123"/>
      <c r="J204" s="124">
        <f>BK204</f>
        <v>0</v>
      </c>
      <c r="L204" s="120"/>
      <c r="M204" s="125"/>
      <c r="P204" s="126">
        <f>SUM(P205:P227)</f>
        <v>0</v>
      </c>
      <c r="R204" s="126">
        <f>SUM(R205:R227)</f>
        <v>0</v>
      </c>
      <c r="T204" s="127">
        <f>SUM(T205:T227)</f>
        <v>0</v>
      </c>
      <c r="AR204" s="121" t="s">
        <v>81</v>
      </c>
      <c r="AT204" s="128" t="s">
        <v>72</v>
      </c>
      <c r="AU204" s="128" t="s">
        <v>73</v>
      </c>
      <c r="AY204" s="121" t="s">
        <v>180</v>
      </c>
      <c r="BK204" s="129">
        <f>SUM(BK205:BK227)</f>
        <v>0</v>
      </c>
    </row>
    <row r="205" spans="2:65" s="1" customFormat="1" ht="66.75" customHeight="1">
      <c r="B205" s="33"/>
      <c r="C205" s="132" t="s">
        <v>618</v>
      </c>
      <c r="D205" s="132" t="s">
        <v>182</v>
      </c>
      <c r="E205" s="133" t="s">
        <v>3213</v>
      </c>
      <c r="F205" s="134" t="s">
        <v>3214</v>
      </c>
      <c r="G205" s="135" t="s">
        <v>2876</v>
      </c>
      <c r="H205" s="136">
        <v>1</v>
      </c>
      <c r="I205" s="137"/>
      <c r="J205" s="138">
        <f>ROUND(I205*H205,2)</f>
        <v>0</v>
      </c>
      <c r="K205" s="134" t="s">
        <v>19</v>
      </c>
      <c r="L205" s="33"/>
      <c r="M205" s="139" t="s">
        <v>19</v>
      </c>
      <c r="N205" s="140" t="s">
        <v>44</v>
      </c>
      <c r="P205" s="141">
        <f>O205*H205</f>
        <v>0</v>
      </c>
      <c r="Q205" s="141">
        <v>0</v>
      </c>
      <c r="R205" s="141">
        <f>Q205*H205</f>
        <v>0</v>
      </c>
      <c r="S205" s="141">
        <v>0</v>
      </c>
      <c r="T205" s="142">
        <f>S205*H205</f>
        <v>0</v>
      </c>
      <c r="AR205" s="143" t="s">
        <v>187</v>
      </c>
      <c r="AT205" s="143" t="s">
        <v>182</v>
      </c>
      <c r="AU205" s="143" t="s">
        <v>81</v>
      </c>
      <c r="AY205" s="18" t="s">
        <v>180</v>
      </c>
      <c r="BE205" s="144">
        <f>IF(N205="základní",J205,0)</f>
        <v>0</v>
      </c>
      <c r="BF205" s="144">
        <f>IF(N205="snížená",J205,0)</f>
        <v>0</v>
      </c>
      <c r="BG205" s="144">
        <f>IF(N205="zákl. přenesená",J205,0)</f>
        <v>0</v>
      </c>
      <c r="BH205" s="144">
        <f>IF(N205="sníž. přenesená",J205,0)</f>
        <v>0</v>
      </c>
      <c r="BI205" s="144">
        <f>IF(N205="nulová",J205,0)</f>
        <v>0</v>
      </c>
      <c r="BJ205" s="18" t="s">
        <v>81</v>
      </c>
      <c r="BK205" s="144">
        <f>ROUND(I205*H205,2)</f>
        <v>0</v>
      </c>
      <c r="BL205" s="18" t="s">
        <v>187</v>
      </c>
      <c r="BM205" s="143" t="s">
        <v>3215</v>
      </c>
    </row>
    <row r="206" spans="2:65" s="1" customFormat="1" ht="87.75">
      <c r="B206" s="33"/>
      <c r="D206" s="145" t="s">
        <v>189</v>
      </c>
      <c r="F206" s="146" t="s">
        <v>3216</v>
      </c>
      <c r="I206" s="147"/>
      <c r="L206" s="33"/>
      <c r="M206" s="148"/>
      <c r="T206" s="54"/>
      <c r="AT206" s="18" t="s">
        <v>189</v>
      </c>
      <c r="AU206" s="18" t="s">
        <v>81</v>
      </c>
    </row>
    <row r="207" spans="2:65" s="1" customFormat="1" ht="78">
      <c r="B207" s="33"/>
      <c r="D207" s="145" t="s">
        <v>477</v>
      </c>
      <c r="F207" s="181" t="s">
        <v>3217</v>
      </c>
      <c r="I207" s="147"/>
      <c r="L207" s="33"/>
      <c r="M207" s="148"/>
      <c r="T207" s="54"/>
      <c r="AT207" s="18" t="s">
        <v>477</v>
      </c>
      <c r="AU207" s="18" t="s">
        <v>81</v>
      </c>
    </row>
    <row r="208" spans="2:65" s="1" customFormat="1" ht="24.2" customHeight="1">
      <c r="B208" s="33"/>
      <c r="C208" s="132" t="s">
        <v>623</v>
      </c>
      <c r="D208" s="132" t="s">
        <v>182</v>
      </c>
      <c r="E208" s="133" t="s">
        <v>3218</v>
      </c>
      <c r="F208" s="134" t="s">
        <v>3219</v>
      </c>
      <c r="G208" s="135" t="s">
        <v>2876</v>
      </c>
      <c r="H208" s="136">
        <v>4</v>
      </c>
      <c r="I208" s="137"/>
      <c r="J208" s="138">
        <f>ROUND(I208*H208,2)</f>
        <v>0</v>
      </c>
      <c r="K208" s="134" t="s">
        <v>19</v>
      </c>
      <c r="L208" s="33"/>
      <c r="M208" s="139" t="s">
        <v>19</v>
      </c>
      <c r="N208" s="140" t="s">
        <v>44</v>
      </c>
      <c r="P208" s="141">
        <f>O208*H208</f>
        <v>0</v>
      </c>
      <c r="Q208" s="141">
        <v>0</v>
      </c>
      <c r="R208" s="141">
        <f>Q208*H208</f>
        <v>0</v>
      </c>
      <c r="S208" s="141">
        <v>0</v>
      </c>
      <c r="T208" s="142">
        <f>S208*H208</f>
        <v>0</v>
      </c>
      <c r="AR208" s="143" t="s">
        <v>187</v>
      </c>
      <c r="AT208" s="143" t="s">
        <v>182</v>
      </c>
      <c r="AU208" s="143" t="s">
        <v>81</v>
      </c>
      <c r="AY208" s="18" t="s">
        <v>180</v>
      </c>
      <c r="BE208" s="144">
        <f>IF(N208="základní",J208,0)</f>
        <v>0</v>
      </c>
      <c r="BF208" s="144">
        <f>IF(N208="snížená",J208,0)</f>
        <v>0</v>
      </c>
      <c r="BG208" s="144">
        <f>IF(N208="zákl. přenesená",J208,0)</f>
        <v>0</v>
      </c>
      <c r="BH208" s="144">
        <f>IF(N208="sníž. přenesená",J208,0)</f>
        <v>0</v>
      </c>
      <c r="BI208" s="144">
        <f>IF(N208="nulová",J208,0)</f>
        <v>0</v>
      </c>
      <c r="BJ208" s="18" t="s">
        <v>81</v>
      </c>
      <c r="BK208" s="144">
        <f>ROUND(I208*H208,2)</f>
        <v>0</v>
      </c>
      <c r="BL208" s="18" t="s">
        <v>187</v>
      </c>
      <c r="BM208" s="143" t="s">
        <v>3220</v>
      </c>
    </row>
    <row r="209" spans="2:65" s="1" customFormat="1" ht="19.5">
      <c r="B209" s="33"/>
      <c r="D209" s="145" t="s">
        <v>189</v>
      </c>
      <c r="F209" s="146" t="s">
        <v>3219</v>
      </c>
      <c r="I209" s="147"/>
      <c r="L209" s="33"/>
      <c r="M209" s="148"/>
      <c r="T209" s="54"/>
      <c r="AT209" s="18" t="s">
        <v>189</v>
      </c>
      <c r="AU209" s="18" t="s">
        <v>81</v>
      </c>
    </row>
    <row r="210" spans="2:65" s="1" customFormat="1" ht="24.2" customHeight="1">
      <c r="B210" s="33"/>
      <c r="C210" s="132" t="s">
        <v>627</v>
      </c>
      <c r="D210" s="132" t="s">
        <v>182</v>
      </c>
      <c r="E210" s="133" t="s">
        <v>3221</v>
      </c>
      <c r="F210" s="134" t="s">
        <v>3222</v>
      </c>
      <c r="G210" s="135" t="s">
        <v>2876</v>
      </c>
      <c r="H210" s="136">
        <v>4</v>
      </c>
      <c r="I210" s="137"/>
      <c r="J210" s="138">
        <f>ROUND(I210*H210,2)</f>
        <v>0</v>
      </c>
      <c r="K210" s="134" t="s">
        <v>19</v>
      </c>
      <c r="L210" s="33"/>
      <c r="M210" s="139" t="s">
        <v>19</v>
      </c>
      <c r="N210" s="140" t="s">
        <v>44</v>
      </c>
      <c r="P210" s="141">
        <f>O210*H210</f>
        <v>0</v>
      </c>
      <c r="Q210" s="141">
        <v>0</v>
      </c>
      <c r="R210" s="141">
        <f>Q210*H210</f>
        <v>0</v>
      </c>
      <c r="S210" s="141">
        <v>0</v>
      </c>
      <c r="T210" s="142">
        <f>S210*H210</f>
        <v>0</v>
      </c>
      <c r="AR210" s="143" t="s">
        <v>187</v>
      </c>
      <c r="AT210" s="143" t="s">
        <v>182</v>
      </c>
      <c r="AU210" s="143" t="s">
        <v>81</v>
      </c>
      <c r="AY210" s="18" t="s">
        <v>180</v>
      </c>
      <c r="BE210" s="144">
        <f>IF(N210="základní",J210,0)</f>
        <v>0</v>
      </c>
      <c r="BF210" s="144">
        <f>IF(N210="snížená",J210,0)</f>
        <v>0</v>
      </c>
      <c r="BG210" s="144">
        <f>IF(N210="zákl. přenesená",J210,0)</f>
        <v>0</v>
      </c>
      <c r="BH210" s="144">
        <f>IF(N210="sníž. přenesená",J210,0)</f>
        <v>0</v>
      </c>
      <c r="BI210" s="144">
        <f>IF(N210="nulová",J210,0)</f>
        <v>0</v>
      </c>
      <c r="BJ210" s="18" t="s">
        <v>81</v>
      </c>
      <c r="BK210" s="144">
        <f>ROUND(I210*H210,2)</f>
        <v>0</v>
      </c>
      <c r="BL210" s="18" t="s">
        <v>187</v>
      </c>
      <c r="BM210" s="143" t="s">
        <v>3223</v>
      </c>
    </row>
    <row r="211" spans="2:65" s="1" customFormat="1" ht="19.5">
      <c r="B211" s="33"/>
      <c r="D211" s="145" t="s">
        <v>189</v>
      </c>
      <c r="F211" s="146" t="s">
        <v>3222</v>
      </c>
      <c r="I211" s="147"/>
      <c r="L211" s="33"/>
      <c r="M211" s="148"/>
      <c r="T211" s="54"/>
      <c r="AT211" s="18" t="s">
        <v>189</v>
      </c>
      <c r="AU211" s="18" t="s">
        <v>81</v>
      </c>
    </row>
    <row r="212" spans="2:65" s="1" customFormat="1" ht="49.15" customHeight="1">
      <c r="B212" s="33"/>
      <c r="C212" s="132" t="s">
        <v>631</v>
      </c>
      <c r="D212" s="132" t="s">
        <v>182</v>
      </c>
      <c r="E212" s="133" t="s">
        <v>3224</v>
      </c>
      <c r="F212" s="134" t="s">
        <v>3099</v>
      </c>
      <c r="G212" s="135" t="s">
        <v>2876</v>
      </c>
      <c r="H212" s="136">
        <v>1</v>
      </c>
      <c r="I212" s="137"/>
      <c r="J212" s="138">
        <f>ROUND(I212*H212,2)</f>
        <v>0</v>
      </c>
      <c r="K212" s="134" t="s">
        <v>19</v>
      </c>
      <c r="L212" s="33"/>
      <c r="M212" s="139" t="s">
        <v>19</v>
      </c>
      <c r="N212" s="140" t="s">
        <v>44</v>
      </c>
      <c r="P212" s="141">
        <f>O212*H212</f>
        <v>0</v>
      </c>
      <c r="Q212" s="141">
        <v>0</v>
      </c>
      <c r="R212" s="141">
        <f>Q212*H212</f>
        <v>0</v>
      </c>
      <c r="S212" s="141">
        <v>0</v>
      </c>
      <c r="T212" s="142">
        <f>S212*H212</f>
        <v>0</v>
      </c>
      <c r="AR212" s="143" t="s">
        <v>187</v>
      </c>
      <c r="AT212" s="143" t="s">
        <v>182</v>
      </c>
      <c r="AU212" s="143" t="s">
        <v>81</v>
      </c>
      <c r="AY212" s="18" t="s">
        <v>180</v>
      </c>
      <c r="BE212" s="144">
        <f>IF(N212="základní",J212,0)</f>
        <v>0</v>
      </c>
      <c r="BF212" s="144">
        <f>IF(N212="snížená",J212,0)</f>
        <v>0</v>
      </c>
      <c r="BG212" s="144">
        <f>IF(N212="zákl. přenesená",J212,0)</f>
        <v>0</v>
      </c>
      <c r="BH212" s="144">
        <f>IF(N212="sníž. přenesená",J212,0)</f>
        <v>0</v>
      </c>
      <c r="BI212" s="144">
        <f>IF(N212="nulová",J212,0)</f>
        <v>0</v>
      </c>
      <c r="BJ212" s="18" t="s">
        <v>81</v>
      </c>
      <c r="BK212" s="144">
        <f>ROUND(I212*H212,2)</f>
        <v>0</v>
      </c>
      <c r="BL212" s="18" t="s">
        <v>187</v>
      </c>
      <c r="BM212" s="143" t="s">
        <v>3225</v>
      </c>
    </row>
    <row r="213" spans="2:65" s="1" customFormat="1" ht="29.25">
      <c r="B213" s="33"/>
      <c r="D213" s="145" t="s">
        <v>189</v>
      </c>
      <c r="F213" s="146" t="s">
        <v>3099</v>
      </c>
      <c r="I213" s="147"/>
      <c r="L213" s="33"/>
      <c r="M213" s="148"/>
      <c r="T213" s="54"/>
      <c r="AT213" s="18" t="s">
        <v>189</v>
      </c>
      <c r="AU213" s="18" t="s">
        <v>81</v>
      </c>
    </row>
    <row r="214" spans="2:65" s="1" customFormat="1" ht="49.15" customHeight="1">
      <c r="B214" s="33"/>
      <c r="C214" s="132" t="s">
        <v>638</v>
      </c>
      <c r="D214" s="132" t="s">
        <v>182</v>
      </c>
      <c r="E214" s="133" t="s">
        <v>3226</v>
      </c>
      <c r="F214" s="134" t="s">
        <v>3102</v>
      </c>
      <c r="G214" s="135" t="s">
        <v>2876</v>
      </c>
      <c r="H214" s="136">
        <v>1</v>
      </c>
      <c r="I214" s="137"/>
      <c r="J214" s="138">
        <f>ROUND(I214*H214,2)</f>
        <v>0</v>
      </c>
      <c r="K214" s="134" t="s">
        <v>19</v>
      </c>
      <c r="L214" s="33"/>
      <c r="M214" s="139" t="s">
        <v>19</v>
      </c>
      <c r="N214" s="140" t="s">
        <v>44</v>
      </c>
      <c r="P214" s="141">
        <f>O214*H214</f>
        <v>0</v>
      </c>
      <c r="Q214" s="141">
        <v>0</v>
      </c>
      <c r="R214" s="141">
        <f>Q214*H214</f>
        <v>0</v>
      </c>
      <c r="S214" s="141">
        <v>0</v>
      </c>
      <c r="T214" s="142">
        <f>S214*H214</f>
        <v>0</v>
      </c>
      <c r="AR214" s="143" t="s">
        <v>187</v>
      </c>
      <c r="AT214" s="143" t="s">
        <v>182</v>
      </c>
      <c r="AU214" s="143" t="s">
        <v>81</v>
      </c>
      <c r="AY214" s="18" t="s">
        <v>180</v>
      </c>
      <c r="BE214" s="144">
        <f>IF(N214="základní",J214,0)</f>
        <v>0</v>
      </c>
      <c r="BF214" s="144">
        <f>IF(N214="snížená",J214,0)</f>
        <v>0</v>
      </c>
      <c r="BG214" s="144">
        <f>IF(N214="zákl. přenesená",J214,0)</f>
        <v>0</v>
      </c>
      <c r="BH214" s="144">
        <f>IF(N214="sníž. přenesená",J214,0)</f>
        <v>0</v>
      </c>
      <c r="BI214" s="144">
        <f>IF(N214="nulová",J214,0)</f>
        <v>0</v>
      </c>
      <c r="BJ214" s="18" t="s">
        <v>81</v>
      </c>
      <c r="BK214" s="144">
        <f>ROUND(I214*H214,2)</f>
        <v>0</v>
      </c>
      <c r="BL214" s="18" t="s">
        <v>187</v>
      </c>
      <c r="BM214" s="143" t="s">
        <v>3227</v>
      </c>
    </row>
    <row r="215" spans="2:65" s="1" customFormat="1" ht="29.25">
      <c r="B215" s="33"/>
      <c r="D215" s="145" t="s">
        <v>189</v>
      </c>
      <c r="F215" s="146" t="s">
        <v>3102</v>
      </c>
      <c r="I215" s="147"/>
      <c r="L215" s="33"/>
      <c r="M215" s="148"/>
      <c r="T215" s="54"/>
      <c r="AT215" s="18" t="s">
        <v>189</v>
      </c>
      <c r="AU215" s="18" t="s">
        <v>81</v>
      </c>
    </row>
    <row r="216" spans="2:65" s="1" customFormat="1" ht="49.15" customHeight="1">
      <c r="B216" s="33"/>
      <c r="C216" s="132" t="s">
        <v>643</v>
      </c>
      <c r="D216" s="132" t="s">
        <v>182</v>
      </c>
      <c r="E216" s="133" t="s">
        <v>3228</v>
      </c>
      <c r="F216" s="134" t="s">
        <v>3105</v>
      </c>
      <c r="G216" s="135" t="s">
        <v>2876</v>
      </c>
      <c r="H216" s="136">
        <v>1</v>
      </c>
      <c r="I216" s="137"/>
      <c r="J216" s="138">
        <f>ROUND(I216*H216,2)</f>
        <v>0</v>
      </c>
      <c r="K216" s="134" t="s">
        <v>19</v>
      </c>
      <c r="L216" s="33"/>
      <c r="M216" s="139" t="s">
        <v>19</v>
      </c>
      <c r="N216" s="140" t="s">
        <v>44</v>
      </c>
      <c r="P216" s="141">
        <f>O216*H216</f>
        <v>0</v>
      </c>
      <c r="Q216" s="141">
        <v>0</v>
      </c>
      <c r="R216" s="141">
        <f>Q216*H216</f>
        <v>0</v>
      </c>
      <c r="S216" s="141">
        <v>0</v>
      </c>
      <c r="T216" s="142">
        <f>S216*H216</f>
        <v>0</v>
      </c>
      <c r="AR216" s="143" t="s">
        <v>187</v>
      </c>
      <c r="AT216" s="143" t="s">
        <v>182</v>
      </c>
      <c r="AU216" s="143" t="s">
        <v>81</v>
      </c>
      <c r="AY216" s="18" t="s">
        <v>180</v>
      </c>
      <c r="BE216" s="144">
        <f>IF(N216="základní",J216,0)</f>
        <v>0</v>
      </c>
      <c r="BF216" s="144">
        <f>IF(N216="snížená",J216,0)</f>
        <v>0</v>
      </c>
      <c r="BG216" s="144">
        <f>IF(N216="zákl. přenesená",J216,0)</f>
        <v>0</v>
      </c>
      <c r="BH216" s="144">
        <f>IF(N216="sníž. přenesená",J216,0)</f>
        <v>0</v>
      </c>
      <c r="BI216" s="144">
        <f>IF(N216="nulová",J216,0)</f>
        <v>0</v>
      </c>
      <c r="BJ216" s="18" t="s">
        <v>81</v>
      </c>
      <c r="BK216" s="144">
        <f>ROUND(I216*H216,2)</f>
        <v>0</v>
      </c>
      <c r="BL216" s="18" t="s">
        <v>187</v>
      </c>
      <c r="BM216" s="143" t="s">
        <v>3229</v>
      </c>
    </row>
    <row r="217" spans="2:65" s="1" customFormat="1" ht="29.25">
      <c r="B217" s="33"/>
      <c r="D217" s="145" t="s">
        <v>189</v>
      </c>
      <c r="F217" s="146" t="s">
        <v>3105</v>
      </c>
      <c r="I217" s="147"/>
      <c r="L217" s="33"/>
      <c r="M217" s="148"/>
      <c r="T217" s="54"/>
      <c r="AT217" s="18" t="s">
        <v>189</v>
      </c>
      <c r="AU217" s="18" t="s">
        <v>81</v>
      </c>
    </row>
    <row r="218" spans="2:65" s="1" customFormat="1" ht="49.15" customHeight="1">
      <c r="B218" s="33"/>
      <c r="C218" s="132" t="s">
        <v>649</v>
      </c>
      <c r="D218" s="132" t="s">
        <v>182</v>
      </c>
      <c r="E218" s="133" t="s">
        <v>3230</v>
      </c>
      <c r="F218" s="134" t="s">
        <v>3108</v>
      </c>
      <c r="G218" s="135" t="s">
        <v>2876</v>
      </c>
      <c r="H218" s="136">
        <v>1</v>
      </c>
      <c r="I218" s="137"/>
      <c r="J218" s="138">
        <f>ROUND(I218*H218,2)</f>
        <v>0</v>
      </c>
      <c r="K218" s="134" t="s">
        <v>19</v>
      </c>
      <c r="L218" s="33"/>
      <c r="M218" s="139" t="s">
        <v>19</v>
      </c>
      <c r="N218" s="140" t="s">
        <v>44</v>
      </c>
      <c r="P218" s="141">
        <f>O218*H218</f>
        <v>0</v>
      </c>
      <c r="Q218" s="141">
        <v>0</v>
      </c>
      <c r="R218" s="141">
        <f>Q218*H218</f>
        <v>0</v>
      </c>
      <c r="S218" s="141">
        <v>0</v>
      </c>
      <c r="T218" s="142">
        <f>S218*H218</f>
        <v>0</v>
      </c>
      <c r="AR218" s="143" t="s">
        <v>187</v>
      </c>
      <c r="AT218" s="143" t="s">
        <v>182</v>
      </c>
      <c r="AU218" s="143" t="s">
        <v>81</v>
      </c>
      <c r="AY218" s="18" t="s">
        <v>180</v>
      </c>
      <c r="BE218" s="144">
        <f>IF(N218="základní",J218,0)</f>
        <v>0</v>
      </c>
      <c r="BF218" s="144">
        <f>IF(N218="snížená",J218,0)</f>
        <v>0</v>
      </c>
      <c r="BG218" s="144">
        <f>IF(N218="zákl. přenesená",J218,0)</f>
        <v>0</v>
      </c>
      <c r="BH218" s="144">
        <f>IF(N218="sníž. přenesená",J218,0)</f>
        <v>0</v>
      </c>
      <c r="BI218" s="144">
        <f>IF(N218="nulová",J218,0)</f>
        <v>0</v>
      </c>
      <c r="BJ218" s="18" t="s">
        <v>81</v>
      </c>
      <c r="BK218" s="144">
        <f>ROUND(I218*H218,2)</f>
        <v>0</v>
      </c>
      <c r="BL218" s="18" t="s">
        <v>187</v>
      </c>
      <c r="BM218" s="143" t="s">
        <v>3231</v>
      </c>
    </row>
    <row r="219" spans="2:65" s="1" customFormat="1" ht="29.25">
      <c r="B219" s="33"/>
      <c r="D219" s="145" t="s">
        <v>189</v>
      </c>
      <c r="F219" s="146" t="s">
        <v>3108</v>
      </c>
      <c r="I219" s="147"/>
      <c r="L219" s="33"/>
      <c r="M219" s="148"/>
      <c r="T219" s="54"/>
      <c r="AT219" s="18" t="s">
        <v>189</v>
      </c>
      <c r="AU219" s="18" t="s">
        <v>81</v>
      </c>
    </row>
    <row r="220" spans="2:65" s="1" customFormat="1" ht="24.2" customHeight="1">
      <c r="B220" s="33"/>
      <c r="C220" s="132" t="s">
        <v>654</v>
      </c>
      <c r="D220" s="132" t="s">
        <v>182</v>
      </c>
      <c r="E220" s="133" t="s">
        <v>3232</v>
      </c>
      <c r="F220" s="134" t="s">
        <v>3111</v>
      </c>
      <c r="G220" s="135" t="s">
        <v>2876</v>
      </c>
      <c r="H220" s="136">
        <v>1</v>
      </c>
      <c r="I220" s="137"/>
      <c r="J220" s="138">
        <f>ROUND(I220*H220,2)</f>
        <v>0</v>
      </c>
      <c r="K220" s="134" t="s">
        <v>19</v>
      </c>
      <c r="L220" s="33"/>
      <c r="M220" s="139" t="s">
        <v>19</v>
      </c>
      <c r="N220" s="140" t="s">
        <v>44</v>
      </c>
      <c r="P220" s="141">
        <f>O220*H220</f>
        <v>0</v>
      </c>
      <c r="Q220" s="141">
        <v>0</v>
      </c>
      <c r="R220" s="141">
        <f>Q220*H220</f>
        <v>0</v>
      </c>
      <c r="S220" s="141">
        <v>0</v>
      </c>
      <c r="T220" s="142">
        <f>S220*H220</f>
        <v>0</v>
      </c>
      <c r="AR220" s="143" t="s">
        <v>187</v>
      </c>
      <c r="AT220" s="143" t="s">
        <v>182</v>
      </c>
      <c r="AU220" s="143" t="s">
        <v>81</v>
      </c>
      <c r="AY220" s="18" t="s">
        <v>180</v>
      </c>
      <c r="BE220" s="144">
        <f>IF(N220="základní",J220,0)</f>
        <v>0</v>
      </c>
      <c r="BF220" s="144">
        <f>IF(N220="snížená",J220,0)</f>
        <v>0</v>
      </c>
      <c r="BG220" s="144">
        <f>IF(N220="zákl. přenesená",J220,0)</f>
        <v>0</v>
      </c>
      <c r="BH220" s="144">
        <f>IF(N220="sníž. přenesená",J220,0)</f>
        <v>0</v>
      </c>
      <c r="BI220" s="144">
        <f>IF(N220="nulová",J220,0)</f>
        <v>0</v>
      </c>
      <c r="BJ220" s="18" t="s">
        <v>81</v>
      </c>
      <c r="BK220" s="144">
        <f>ROUND(I220*H220,2)</f>
        <v>0</v>
      </c>
      <c r="BL220" s="18" t="s">
        <v>187</v>
      </c>
      <c r="BM220" s="143" t="s">
        <v>3233</v>
      </c>
    </row>
    <row r="221" spans="2:65" s="1" customFormat="1" ht="19.5">
      <c r="B221" s="33"/>
      <c r="D221" s="145" t="s">
        <v>189</v>
      </c>
      <c r="F221" s="146" t="s">
        <v>3111</v>
      </c>
      <c r="I221" s="147"/>
      <c r="L221" s="33"/>
      <c r="M221" s="148"/>
      <c r="T221" s="54"/>
      <c r="AT221" s="18" t="s">
        <v>189</v>
      </c>
      <c r="AU221" s="18" t="s">
        <v>81</v>
      </c>
    </row>
    <row r="222" spans="2:65" s="1" customFormat="1" ht="24.2" customHeight="1">
      <c r="B222" s="33"/>
      <c r="C222" s="132" t="s">
        <v>659</v>
      </c>
      <c r="D222" s="132" t="s">
        <v>182</v>
      </c>
      <c r="E222" s="133" t="s">
        <v>3234</v>
      </c>
      <c r="F222" s="134" t="s">
        <v>3114</v>
      </c>
      <c r="G222" s="135" t="s">
        <v>2876</v>
      </c>
      <c r="H222" s="136">
        <v>1</v>
      </c>
      <c r="I222" s="137"/>
      <c r="J222" s="138">
        <f>ROUND(I222*H222,2)</f>
        <v>0</v>
      </c>
      <c r="K222" s="134" t="s">
        <v>19</v>
      </c>
      <c r="L222" s="33"/>
      <c r="M222" s="139" t="s">
        <v>19</v>
      </c>
      <c r="N222" s="140" t="s">
        <v>44</v>
      </c>
      <c r="P222" s="141">
        <f>O222*H222</f>
        <v>0</v>
      </c>
      <c r="Q222" s="141">
        <v>0</v>
      </c>
      <c r="R222" s="141">
        <f>Q222*H222</f>
        <v>0</v>
      </c>
      <c r="S222" s="141">
        <v>0</v>
      </c>
      <c r="T222" s="142">
        <f>S222*H222</f>
        <v>0</v>
      </c>
      <c r="AR222" s="143" t="s">
        <v>187</v>
      </c>
      <c r="AT222" s="143" t="s">
        <v>182</v>
      </c>
      <c r="AU222" s="143" t="s">
        <v>81</v>
      </c>
      <c r="AY222" s="18" t="s">
        <v>180</v>
      </c>
      <c r="BE222" s="144">
        <f>IF(N222="základní",J222,0)</f>
        <v>0</v>
      </c>
      <c r="BF222" s="144">
        <f>IF(N222="snížená",J222,0)</f>
        <v>0</v>
      </c>
      <c r="BG222" s="144">
        <f>IF(N222="zákl. přenesená",J222,0)</f>
        <v>0</v>
      </c>
      <c r="BH222" s="144">
        <f>IF(N222="sníž. přenesená",J222,0)</f>
        <v>0</v>
      </c>
      <c r="BI222" s="144">
        <f>IF(N222="nulová",J222,0)</f>
        <v>0</v>
      </c>
      <c r="BJ222" s="18" t="s">
        <v>81</v>
      </c>
      <c r="BK222" s="144">
        <f>ROUND(I222*H222,2)</f>
        <v>0</v>
      </c>
      <c r="BL222" s="18" t="s">
        <v>187</v>
      </c>
      <c r="BM222" s="143" t="s">
        <v>3235</v>
      </c>
    </row>
    <row r="223" spans="2:65" s="1" customFormat="1" ht="19.5">
      <c r="B223" s="33"/>
      <c r="D223" s="145" t="s">
        <v>189</v>
      </c>
      <c r="F223" s="146" t="s">
        <v>3114</v>
      </c>
      <c r="I223" s="147"/>
      <c r="L223" s="33"/>
      <c r="M223" s="148"/>
      <c r="T223" s="54"/>
      <c r="AT223" s="18" t="s">
        <v>189</v>
      </c>
      <c r="AU223" s="18" t="s">
        <v>81</v>
      </c>
    </row>
    <row r="224" spans="2:65" s="1" customFormat="1" ht="49.15" customHeight="1">
      <c r="B224" s="33"/>
      <c r="C224" s="132" t="s">
        <v>665</v>
      </c>
      <c r="D224" s="132" t="s">
        <v>182</v>
      </c>
      <c r="E224" s="133" t="s">
        <v>3236</v>
      </c>
      <c r="F224" s="134" t="s">
        <v>3132</v>
      </c>
      <c r="G224" s="135" t="s">
        <v>257</v>
      </c>
      <c r="H224" s="136">
        <v>40</v>
      </c>
      <c r="I224" s="137"/>
      <c r="J224" s="138">
        <f>ROUND(I224*H224,2)</f>
        <v>0</v>
      </c>
      <c r="K224" s="134" t="s">
        <v>19</v>
      </c>
      <c r="L224" s="33"/>
      <c r="M224" s="139" t="s">
        <v>19</v>
      </c>
      <c r="N224" s="140" t="s">
        <v>44</v>
      </c>
      <c r="P224" s="141">
        <f>O224*H224</f>
        <v>0</v>
      </c>
      <c r="Q224" s="141">
        <v>0</v>
      </c>
      <c r="R224" s="141">
        <f>Q224*H224</f>
        <v>0</v>
      </c>
      <c r="S224" s="141">
        <v>0</v>
      </c>
      <c r="T224" s="142">
        <f>S224*H224</f>
        <v>0</v>
      </c>
      <c r="AR224" s="143" t="s">
        <v>187</v>
      </c>
      <c r="AT224" s="143" t="s">
        <v>182</v>
      </c>
      <c r="AU224" s="143" t="s">
        <v>81</v>
      </c>
      <c r="AY224" s="18" t="s">
        <v>180</v>
      </c>
      <c r="BE224" s="144">
        <f>IF(N224="základní",J224,0)</f>
        <v>0</v>
      </c>
      <c r="BF224" s="144">
        <f>IF(N224="snížená",J224,0)</f>
        <v>0</v>
      </c>
      <c r="BG224" s="144">
        <f>IF(N224="zákl. přenesená",J224,0)</f>
        <v>0</v>
      </c>
      <c r="BH224" s="144">
        <f>IF(N224="sníž. přenesená",J224,0)</f>
        <v>0</v>
      </c>
      <c r="BI224" s="144">
        <f>IF(N224="nulová",J224,0)</f>
        <v>0</v>
      </c>
      <c r="BJ224" s="18" t="s">
        <v>81</v>
      </c>
      <c r="BK224" s="144">
        <f>ROUND(I224*H224,2)</f>
        <v>0</v>
      </c>
      <c r="BL224" s="18" t="s">
        <v>187</v>
      </c>
      <c r="BM224" s="143" t="s">
        <v>3237</v>
      </c>
    </row>
    <row r="225" spans="2:65" s="1" customFormat="1" ht="29.25">
      <c r="B225" s="33"/>
      <c r="D225" s="145" t="s">
        <v>189</v>
      </c>
      <c r="F225" s="146" t="s">
        <v>3132</v>
      </c>
      <c r="I225" s="147"/>
      <c r="L225" s="33"/>
      <c r="M225" s="148"/>
      <c r="T225" s="54"/>
      <c r="AT225" s="18" t="s">
        <v>189</v>
      </c>
      <c r="AU225" s="18" t="s">
        <v>81</v>
      </c>
    </row>
    <row r="226" spans="2:65" s="1" customFormat="1" ht="33" customHeight="1">
      <c r="B226" s="33"/>
      <c r="C226" s="132" t="s">
        <v>673</v>
      </c>
      <c r="D226" s="132" t="s">
        <v>182</v>
      </c>
      <c r="E226" s="133" t="s">
        <v>3238</v>
      </c>
      <c r="F226" s="134" t="s">
        <v>3135</v>
      </c>
      <c r="G226" s="135" t="s">
        <v>257</v>
      </c>
      <c r="H226" s="136">
        <v>19</v>
      </c>
      <c r="I226" s="137"/>
      <c r="J226" s="138">
        <f>ROUND(I226*H226,2)</f>
        <v>0</v>
      </c>
      <c r="K226" s="134" t="s">
        <v>19</v>
      </c>
      <c r="L226" s="33"/>
      <c r="M226" s="139" t="s">
        <v>19</v>
      </c>
      <c r="N226" s="140" t="s">
        <v>44</v>
      </c>
      <c r="P226" s="141">
        <f>O226*H226</f>
        <v>0</v>
      </c>
      <c r="Q226" s="141">
        <v>0</v>
      </c>
      <c r="R226" s="141">
        <f>Q226*H226</f>
        <v>0</v>
      </c>
      <c r="S226" s="141">
        <v>0</v>
      </c>
      <c r="T226" s="142">
        <f>S226*H226</f>
        <v>0</v>
      </c>
      <c r="AR226" s="143" t="s">
        <v>187</v>
      </c>
      <c r="AT226" s="143" t="s">
        <v>182</v>
      </c>
      <c r="AU226" s="143" t="s">
        <v>81</v>
      </c>
      <c r="AY226" s="18" t="s">
        <v>180</v>
      </c>
      <c r="BE226" s="144">
        <f>IF(N226="základní",J226,0)</f>
        <v>0</v>
      </c>
      <c r="BF226" s="144">
        <f>IF(N226="snížená",J226,0)</f>
        <v>0</v>
      </c>
      <c r="BG226" s="144">
        <f>IF(N226="zákl. přenesená",J226,0)</f>
        <v>0</v>
      </c>
      <c r="BH226" s="144">
        <f>IF(N226="sníž. přenesená",J226,0)</f>
        <v>0</v>
      </c>
      <c r="BI226" s="144">
        <f>IF(N226="nulová",J226,0)</f>
        <v>0</v>
      </c>
      <c r="BJ226" s="18" t="s">
        <v>81</v>
      </c>
      <c r="BK226" s="144">
        <f>ROUND(I226*H226,2)</f>
        <v>0</v>
      </c>
      <c r="BL226" s="18" t="s">
        <v>187</v>
      </c>
      <c r="BM226" s="143" t="s">
        <v>3239</v>
      </c>
    </row>
    <row r="227" spans="2:65" s="1" customFormat="1" ht="19.5">
      <c r="B227" s="33"/>
      <c r="D227" s="145" t="s">
        <v>189</v>
      </c>
      <c r="F227" s="146" t="s">
        <v>3135</v>
      </c>
      <c r="I227" s="147"/>
      <c r="L227" s="33"/>
      <c r="M227" s="148"/>
      <c r="T227" s="54"/>
      <c r="AT227" s="18" t="s">
        <v>189</v>
      </c>
      <c r="AU227" s="18" t="s">
        <v>81</v>
      </c>
    </row>
    <row r="228" spans="2:65" s="11" customFormat="1" ht="25.9" customHeight="1">
      <c r="B228" s="120"/>
      <c r="D228" s="121" t="s">
        <v>72</v>
      </c>
      <c r="E228" s="122" t="s">
        <v>3240</v>
      </c>
      <c r="F228" s="122" t="s">
        <v>3241</v>
      </c>
      <c r="I228" s="123"/>
      <c r="J228" s="124">
        <f>BK228</f>
        <v>0</v>
      </c>
      <c r="L228" s="120"/>
      <c r="M228" s="125"/>
      <c r="P228" s="126">
        <f>SUM(P229:P234)</f>
        <v>0</v>
      </c>
      <c r="R228" s="126">
        <f>SUM(R229:R234)</f>
        <v>0</v>
      </c>
      <c r="T228" s="127">
        <f>SUM(T229:T234)</f>
        <v>0</v>
      </c>
      <c r="AR228" s="121" t="s">
        <v>81</v>
      </c>
      <c r="AT228" s="128" t="s">
        <v>72</v>
      </c>
      <c r="AU228" s="128" t="s">
        <v>73</v>
      </c>
      <c r="AY228" s="121" t="s">
        <v>180</v>
      </c>
      <c r="BK228" s="129">
        <f>SUM(BK229:BK234)</f>
        <v>0</v>
      </c>
    </row>
    <row r="229" spans="2:65" s="1" customFormat="1" ht="44.25" customHeight="1">
      <c r="B229" s="33"/>
      <c r="C229" s="132" t="s">
        <v>679</v>
      </c>
      <c r="D229" s="132" t="s">
        <v>182</v>
      </c>
      <c r="E229" s="133" t="s">
        <v>3242</v>
      </c>
      <c r="F229" s="134" t="s">
        <v>3243</v>
      </c>
      <c r="G229" s="135" t="s">
        <v>2876</v>
      </c>
      <c r="H229" s="136">
        <v>1</v>
      </c>
      <c r="I229" s="137"/>
      <c r="J229" s="138">
        <f>ROUND(I229*H229,2)</f>
        <v>0</v>
      </c>
      <c r="K229" s="134" t="s">
        <v>19</v>
      </c>
      <c r="L229" s="33"/>
      <c r="M229" s="139" t="s">
        <v>19</v>
      </c>
      <c r="N229" s="140" t="s">
        <v>44</v>
      </c>
      <c r="P229" s="141">
        <f>O229*H229</f>
        <v>0</v>
      </c>
      <c r="Q229" s="141">
        <v>0</v>
      </c>
      <c r="R229" s="141">
        <f>Q229*H229</f>
        <v>0</v>
      </c>
      <c r="S229" s="141">
        <v>0</v>
      </c>
      <c r="T229" s="142">
        <f>S229*H229</f>
        <v>0</v>
      </c>
      <c r="AR229" s="143" t="s">
        <v>187</v>
      </c>
      <c r="AT229" s="143" t="s">
        <v>182</v>
      </c>
      <c r="AU229" s="143" t="s">
        <v>81</v>
      </c>
      <c r="AY229" s="18" t="s">
        <v>180</v>
      </c>
      <c r="BE229" s="144">
        <f>IF(N229="základní",J229,0)</f>
        <v>0</v>
      </c>
      <c r="BF229" s="144">
        <f>IF(N229="snížená",J229,0)</f>
        <v>0</v>
      </c>
      <c r="BG229" s="144">
        <f>IF(N229="zákl. přenesená",J229,0)</f>
        <v>0</v>
      </c>
      <c r="BH229" s="144">
        <f>IF(N229="sníž. přenesená",J229,0)</f>
        <v>0</v>
      </c>
      <c r="BI229" s="144">
        <f>IF(N229="nulová",J229,0)</f>
        <v>0</v>
      </c>
      <c r="BJ229" s="18" t="s">
        <v>81</v>
      </c>
      <c r="BK229" s="144">
        <f>ROUND(I229*H229,2)</f>
        <v>0</v>
      </c>
      <c r="BL229" s="18" t="s">
        <v>187</v>
      </c>
      <c r="BM229" s="143" t="s">
        <v>3244</v>
      </c>
    </row>
    <row r="230" spans="2:65" s="1" customFormat="1" ht="19.5">
      <c r="B230" s="33"/>
      <c r="D230" s="145" t="s">
        <v>189</v>
      </c>
      <c r="F230" s="146" t="s">
        <v>3243</v>
      </c>
      <c r="I230" s="147"/>
      <c r="L230" s="33"/>
      <c r="M230" s="148"/>
      <c r="T230" s="54"/>
      <c r="AT230" s="18" t="s">
        <v>189</v>
      </c>
      <c r="AU230" s="18" t="s">
        <v>81</v>
      </c>
    </row>
    <row r="231" spans="2:65" s="1" customFormat="1" ht="16.5" customHeight="1">
      <c r="B231" s="33"/>
      <c r="C231" s="132" t="s">
        <v>685</v>
      </c>
      <c r="D231" s="132" t="s">
        <v>182</v>
      </c>
      <c r="E231" s="133" t="s">
        <v>3245</v>
      </c>
      <c r="F231" s="134" t="s">
        <v>3246</v>
      </c>
      <c r="G231" s="135" t="s">
        <v>338</v>
      </c>
      <c r="H231" s="136">
        <v>1</v>
      </c>
      <c r="I231" s="137"/>
      <c r="J231" s="138">
        <f>ROUND(I231*H231,2)</f>
        <v>0</v>
      </c>
      <c r="K231" s="134" t="s">
        <v>19</v>
      </c>
      <c r="L231" s="33"/>
      <c r="M231" s="139" t="s">
        <v>19</v>
      </c>
      <c r="N231" s="140" t="s">
        <v>44</v>
      </c>
      <c r="P231" s="141">
        <f>O231*H231</f>
        <v>0</v>
      </c>
      <c r="Q231" s="141">
        <v>0</v>
      </c>
      <c r="R231" s="141">
        <f>Q231*H231</f>
        <v>0</v>
      </c>
      <c r="S231" s="141">
        <v>0</v>
      </c>
      <c r="T231" s="142">
        <f>S231*H231</f>
        <v>0</v>
      </c>
      <c r="AR231" s="143" t="s">
        <v>187</v>
      </c>
      <c r="AT231" s="143" t="s">
        <v>182</v>
      </c>
      <c r="AU231" s="143" t="s">
        <v>81</v>
      </c>
      <c r="AY231" s="18" t="s">
        <v>180</v>
      </c>
      <c r="BE231" s="144">
        <f>IF(N231="základní",J231,0)</f>
        <v>0</v>
      </c>
      <c r="BF231" s="144">
        <f>IF(N231="snížená",J231,0)</f>
        <v>0</v>
      </c>
      <c r="BG231" s="144">
        <f>IF(N231="zákl. přenesená",J231,0)</f>
        <v>0</v>
      </c>
      <c r="BH231" s="144">
        <f>IF(N231="sníž. přenesená",J231,0)</f>
        <v>0</v>
      </c>
      <c r="BI231" s="144">
        <f>IF(N231="nulová",J231,0)</f>
        <v>0</v>
      </c>
      <c r="BJ231" s="18" t="s">
        <v>81</v>
      </c>
      <c r="BK231" s="144">
        <f>ROUND(I231*H231,2)</f>
        <v>0</v>
      </c>
      <c r="BL231" s="18" t="s">
        <v>187</v>
      </c>
      <c r="BM231" s="143" t="s">
        <v>3247</v>
      </c>
    </row>
    <row r="232" spans="2:65" s="1" customFormat="1" ht="11.25">
      <c r="B232" s="33"/>
      <c r="D232" s="145" t="s">
        <v>189</v>
      </c>
      <c r="F232" s="146" t="s">
        <v>3246</v>
      </c>
      <c r="I232" s="147"/>
      <c r="L232" s="33"/>
      <c r="M232" s="148"/>
      <c r="T232" s="54"/>
      <c r="AT232" s="18" t="s">
        <v>189</v>
      </c>
      <c r="AU232" s="18" t="s">
        <v>81</v>
      </c>
    </row>
    <row r="233" spans="2:65" s="1" customFormat="1" ht="37.9" customHeight="1">
      <c r="B233" s="33"/>
      <c r="C233" s="132" t="s">
        <v>692</v>
      </c>
      <c r="D233" s="132" t="s">
        <v>182</v>
      </c>
      <c r="E233" s="133" t="s">
        <v>3248</v>
      </c>
      <c r="F233" s="134" t="s">
        <v>3249</v>
      </c>
      <c r="G233" s="135" t="s">
        <v>2876</v>
      </c>
      <c r="H233" s="136">
        <v>1</v>
      </c>
      <c r="I233" s="137"/>
      <c r="J233" s="138">
        <f>ROUND(I233*H233,2)</f>
        <v>0</v>
      </c>
      <c r="K233" s="134" t="s">
        <v>19</v>
      </c>
      <c r="L233" s="33"/>
      <c r="M233" s="139" t="s">
        <v>19</v>
      </c>
      <c r="N233" s="140" t="s">
        <v>44</v>
      </c>
      <c r="P233" s="141">
        <f>O233*H233</f>
        <v>0</v>
      </c>
      <c r="Q233" s="141">
        <v>0</v>
      </c>
      <c r="R233" s="141">
        <f>Q233*H233</f>
        <v>0</v>
      </c>
      <c r="S233" s="141">
        <v>0</v>
      </c>
      <c r="T233" s="142">
        <f>S233*H233</f>
        <v>0</v>
      </c>
      <c r="AR233" s="143" t="s">
        <v>187</v>
      </c>
      <c r="AT233" s="143" t="s">
        <v>182</v>
      </c>
      <c r="AU233" s="143" t="s">
        <v>81</v>
      </c>
      <c r="AY233" s="18" t="s">
        <v>180</v>
      </c>
      <c r="BE233" s="144">
        <f>IF(N233="základní",J233,0)</f>
        <v>0</v>
      </c>
      <c r="BF233" s="144">
        <f>IF(N233="snížená",J233,0)</f>
        <v>0</v>
      </c>
      <c r="BG233" s="144">
        <f>IF(N233="zákl. přenesená",J233,0)</f>
        <v>0</v>
      </c>
      <c r="BH233" s="144">
        <f>IF(N233="sníž. přenesená",J233,0)</f>
        <v>0</v>
      </c>
      <c r="BI233" s="144">
        <f>IF(N233="nulová",J233,0)</f>
        <v>0</v>
      </c>
      <c r="BJ233" s="18" t="s">
        <v>81</v>
      </c>
      <c r="BK233" s="144">
        <f>ROUND(I233*H233,2)</f>
        <v>0</v>
      </c>
      <c r="BL233" s="18" t="s">
        <v>187</v>
      </c>
      <c r="BM233" s="143" t="s">
        <v>3250</v>
      </c>
    </row>
    <row r="234" spans="2:65" s="1" customFormat="1" ht="19.5">
      <c r="B234" s="33"/>
      <c r="D234" s="145" t="s">
        <v>189</v>
      </c>
      <c r="F234" s="146" t="s">
        <v>3249</v>
      </c>
      <c r="I234" s="147"/>
      <c r="L234" s="33"/>
      <c r="M234" s="148"/>
      <c r="T234" s="54"/>
      <c r="AT234" s="18" t="s">
        <v>189</v>
      </c>
      <c r="AU234" s="18" t="s">
        <v>81</v>
      </c>
    </row>
    <row r="235" spans="2:65" s="11" customFormat="1" ht="25.9" customHeight="1">
      <c r="B235" s="120"/>
      <c r="D235" s="121" t="s">
        <v>72</v>
      </c>
      <c r="E235" s="122" t="s">
        <v>3251</v>
      </c>
      <c r="F235" s="122" t="s">
        <v>3252</v>
      </c>
      <c r="I235" s="123"/>
      <c r="J235" s="124">
        <f>BK235</f>
        <v>0</v>
      </c>
      <c r="L235" s="120"/>
      <c r="M235" s="125"/>
      <c r="P235" s="126">
        <f>SUM(P236:P247)</f>
        <v>0</v>
      </c>
      <c r="R235" s="126">
        <f>SUM(R236:R247)</f>
        <v>0</v>
      </c>
      <c r="T235" s="127">
        <f>SUM(T236:T247)</f>
        <v>0</v>
      </c>
      <c r="AR235" s="121" t="s">
        <v>81</v>
      </c>
      <c r="AT235" s="128" t="s">
        <v>72</v>
      </c>
      <c r="AU235" s="128" t="s">
        <v>73</v>
      </c>
      <c r="AY235" s="121" t="s">
        <v>180</v>
      </c>
      <c r="BK235" s="129">
        <f>SUM(BK236:BK247)</f>
        <v>0</v>
      </c>
    </row>
    <row r="236" spans="2:65" s="1" customFormat="1" ht="37.9" customHeight="1">
      <c r="B236" s="33"/>
      <c r="C236" s="132" t="s">
        <v>697</v>
      </c>
      <c r="D236" s="132" t="s">
        <v>182</v>
      </c>
      <c r="E236" s="133" t="s">
        <v>3253</v>
      </c>
      <c r="F236" s="134" t="s">
        <v>3254</v>
      </c>
      <c r="G236" s="135" t="s">
        <v>2876</v>
      </c>
      <c r="H236" s="136">
        <v>1</v>
      </c>
      <c r="I236" s="137"/>
      <c r="J236" s="138">
        <f>ROUND(I236*H236,2)</f>
        <v>0</v>
      </c>
      <c r="K236" s="134" t="s">
        <v>19</v>
      </c>
      <c r="L236" s="33"/>
      <c r="M236" s="139" t="s">
        <v>19</v>
      </c>
      <c r="N236" s="140" t="s">
        <v>44</v>
      </c>
      <c r="P236" s="141">
        <f>O236*H236</f>
        <v>0</v>
      </c>
      <c r="Q236" s="141">
        <v>0</v>
      </c>
      <c r="R236" s="141">
        <f>Q236*H236</f>
        <v>0</v>
      </c>
      <c r="S236" s="141">
        <v>0</v>
      </c>
      <c r="T236" s="142">
        <f>S236*H236</f>
        <v>0</v>
      </c>
      <c r="AR236" s="143" t="s">
        <v>187</v>
      </c>
      <c r="AT236" s="143" t="s">
        <v>182</v>
      </c>
      <c r="AU236" s="143" t="s">
        <v>81</v>
      </c>
      <c r="AY236" s="18" t="s">
        <v>180</v>
      </c>
      <c r="BE236" s="144">
        <f>IF(N236="základní",J236,0)</f>
        <v>0</v>
      </c>
      <c r="BF236" s="144">
        <f>IF(N236="snížená",J236,0)</f>
        <v>0</v>
      </c>
      <c r="BG236" s="144">
        <f>IF(N236="zákl. přenesená",J236,0)</f>
        <v>0</v>
      </c>
      <c r="BH236" s="144">
        <f>IF(N236="sníž. přenesená",J236,0)</f>
        <v>0</v>
      </c>
      <c r="BI236" s="144">
        <f>IF(N236="nulová",J236,0)</f>
        <v>0</v>
      </c>
      <c r="BJ236" s="18" t="s">
        <v>81</v>
      </c>
      <c r="BK236" s="144">
        <f>ROUND(I236*H236,2)</f>
        <v>0</v>
      </c>
      <c r="BL236" s="18" t="s">
        <v>187</v>
      </c>
      <c r="BM236" s="143" t="s">
        <v>3255</v>
      </c>
    </row>
    <row r="237" spans="2:65" s="1" customFormat="1" ht="19.5">
      <c r="B237" s="33"/>
      <c r="D237" s="145" t="s">
        <v>189</v>
      </c>
      <c r="F237" s="146" t="s">
        <v>3254</v>
      </c>
      <c r="I237" s="147"/>
      <c r="L237" s="33"/>
      <c r="M237" s="148"/>
      <c r="T237" s="54"/>
      <c r="AT237" s="18" t="s">
        <v>189</v>
      </c>
      <c r="AU237" s="18" t="s">
        <v>81</v>
      </c>
    </row>
    <row r="238" spans="2:65" s="1" customFormat="1" ht="24.2" customHeight="1">
      <c r="B238" s="33"/>
      <c r="C238" s="132" t="s">
        <v>703</v>
      </c>
      <c r="D238" s="132" t="s">
        <v>182</v>
      </c>
      <c r="E238" s="133" t="s">
        <v>3256</v>
      </c>
      <c r="F238" s="134" t="s">
        <v>3257</v>
      </c>
      <c r="G238" s="135" t="s">
        <v>2876</v>
      </c>
      <c r="H238" s="136">
        <v>2</v>
      </c>
      <c r="I238" s="137"/>
      <c r="J238" s="138">
        <f>ROUND(I238*H238,2)</f>
        <v>0</v>
      </c>
      <c r="K238" s="134" t="s">
        <v>19</v>
      </c>
      <c r="L238" s="33"/>
      <c r="M238" s="139" t="s">
        <v>19</v>
      </c>
      <c r="N238" s="140" t="s">
        <v>44</v>
      </c>
      <c r="P238" s="141">
        <f>O238*H238</f>
        <v>0</v>
      </c>
      <c r="Q238" s="141">
        <v>0</v>
      </c>
      <c r="R238" s="141">
        <f>Q238*H238</f>
        <v>0</v>
      </c>
      <c r="S238" s="141">
        <v>0</v>
      </c>
      <c r="T238" s="142">
        <f>S238*H238</f>
        <v>0</v>
      </c>
      <c r="AR238" s="143" t="s">
        <v>187</v>
      </c>
      <c r="AT238" s="143" t="s">
        <v>182</v>
      </c>
      <c r="AU238" s="143" t="s">
        <v>81</v>
      </c>
      <c r="AY238" s="18" t="s">
        <v>180</v>
      </c>
      <c r="BE238" s="144">
        <f>IF(N238="základní",J238,0)</f>
        <v>0</v>
      </c>
      <c r="BF238" s="144">
        <f>IF(N238="snížená",J238,0)</f>
        <v>0</v>
      </c>
      <c r="BG238" s="144">
        <f>IF(N238="zákl. přenesená",J238,0)</f>
        <v>0</v>
      </c>
      <c r="BH238" s="144">
        <f>IF(N238="sníž. přenesená",J238,0)</f>
        <v>0</v>
      </c>
      <c r="BI238" s="144">
        <f>IF(N238="nulová",J238,0)</f>
        <v>0</v>
      </c>
      <c r="BJ238" s="18" t="s">
        <v>81</v>
      </c>
      <c r="BK238" s="144">
        <f>ROUND(I238*H238,2)</f>
        <v>0</v>
      </c>
      <c r="BL238" s="18" t="s">
        <v>187</v>
      </c>
      <c r="BM238" s="143" t="s">
        <v>3258</v>
      </c>
    </row>
    <row r="239" spans="2:65" s="1" customFormat="1" ht="19.5">
      <c r="B239" s="33"/>
      <c r="D239" s="145" t="s">
        <v>189</v>
      </c>
      <c r="F239" s="146" t="s">
        <v>3257</v>
      </c>
      <c r="I239" s="147"/>
      <c r="L239" s="33"/>
      <c r="M239" s="148"/>
      <c r="T239" s="54"/>
      <c r="AT239" s="18" t="s">
        <v>189</v>
      </c>
      <c r="AU239" s="18" t="s">
        <v>81</v>
      </c>
    </row>
    <row r="240" spans="2:65" s="1" customFormat="1" ht="16.5" customHeight="1">
      <c r="B240" s="33"/>
      <c r="C240" s="132" t="s">
        <v>709</v>
      </c>
      <c r="D240" s="132" t="s">
        <v>182</v>
      </c>
      <c r="E240" s="133" t="s">
        <v>3259</v>
      </c>
      <c r="F240" s="134" t="s">
        <v>3120</v>
      </c>
      <c r="G240" s="135" t="s">
        <v>338</v>
      </c>
      <c r="H240" s="136">
        <v>6</v>
      </c>
      <c r="I240" s="137"/>
      <c r="J240" s="138">
        <f>ROUND(I240*H240,2)</f>
        <v>0</v>
      </c>
      <c r="K240" s="134" t="s">
        <v>19</v>
      </c>
      <c r="L240" s="33"/>
      <c r="M240" s="139" t="s">
        <v>19</v>
      </c>
      <c r="N240" s="140" t="s">
        <v>44</v>
      </c>
      <c r="P240" s="141">
        <f>O240*H240</f>
        <v>0</v>
      </c>
      <c r="Q240" s="141">
        <v>0</v>
      </c>
      <c r="R240" s="141">
        <f>Q240*H240</f>
        <v>0</v>
      </c>
      <c r="S240" s="141">
        <v>0</v>
      </c>
      <c r="T240" s="142">
        <f>S240*H240</f>
        <v>0</v>
      </c>
      <c r="AR240" s="143" t="s">
        <v>187</v>
      </c>
      <c r="AT240" s="143" t="s">
        <v>182</v>
      </c>
      <c r="AU240" s="143" t="s">
        <v>81</v>
      </c>
      <c r="AY240" s="18" t="s">
        <v>180</v>
      </c>
      <c r="BE240" s="144">
        <f>IF(N240="základní",J240,0)</f>
        <v>0</v>
      </c>
      <c r="BF240" s="144">
        <f>IF(N240="snížená",J240,0)</f>
        <v>0</v>
      </c>
      <c r="BG240" s="144">
        <f>IF(N240="zákl. přenesená",J240,0)</f>
        <v>0</v>
      </c>
      <c r="BH240" s="144">
        <f>IF(N240="sníž. přenesená",J240,0)</f>
        <v>0</v>
      </c>
      <c r="BI240" s="144">
        <f>IF(N240="nulová",J240,0)</f>
        <v>0</v>
      </c>
      <c r="BJ240" s="18" t="s">
        <v>81</v>
      </c>
      <c r="BK240" s="144">
        <f>ROUND(I240*H240,2)</f>
        <v>0</v>
      </c>
      <c r="BL240" s="18" t="s">
        <v>187</v>
      </c>
      <c r="BM240" s="143" t="s">
        <v>3260</v>
      </c>
    </row>
    <row r="241" spans="2:65" s="1" customFormat="1" ht="11.25">
      <c r="B241" s="33"/>
      <c r="D241" s="145" t="s">
        <v>189</v>
      </c>
      <c r="F241" s="146" t="s">
        <v>3120</v>
      </c>
      <c r="I241" s="147"/>
      <c r="L241" s="33"/>
      <c r="M241" s="148"/>
      <c r="T241" s="54"/>
      <c r="AT241" s="18" t="s">
        <v>189</v>
      </c>
      <c r="AU241" s="18" t="s">
        <v>81</v>
      </c>
    </row>
    <row r="242" spans="2:65" s="1" customFormat="1" ht="16.5" customHeight="1">
      <c r="B242" s="33"/>
      <c r="C242" s="132" t="s">
        <v>714</v>
      </c>
      <c r="D242" s="132" t="s">
        <v>182</v>
      </c>
      <c r="E242" s="133" t="s">
        <v>3261</v>
      </c>
      <c r="F242" s="134" t="s">
        <v>3262</v>
      </c>
      <c r="G242" s="135" t="s">
        <v>2876</v>
      </c>
      <c r="H242" s="136">
        <v>1</v>
      </c>
      <c r="I242" s="137"/>
      <c r="J242" s="138">
        <f>ROUND(I242*H242,2)</f>
        <v>0</v>
      </c>
      <c r="K242" s="134" t="s">
        <v>19</v>
      </c>
      <c r="L242" s="33"/>
      <c r="M242" s="139" t="s">
        <v>19</v>
      </c>
      <c r="N242" s="140" t="s">
        <v>44</v>
      </c>
      <c r="P242" s="141">
        <f>O242*H242</f>
        <v>0</v>
      </c>
      <c r="Q242" s="141">
        <v>0</v>
      </c>
      <c r="R242" s="141">
        <f>Q242*H242</f>
        <v>0</v>
      </c>
      <c r="S242" s="141">
        <v>0</v>
      </c>
      <c r="T242" s="142">
        <f>S242*H242</f>
        <v>0</v>
      </c>
      <c r="AR242" s="143" t="s">
        <v>187</v>
      </c>
      <c r="AT242" s="143" t="s">
        <v>182</v>
      </c>
      <c r="AU242" s="143" t="s">
        <v>81</v>
      </c>
      <c r="AY242" s="18" t="s">
        <v>180</v>
      </c>
      <c r="BE242" s="144">
        <f>IF(N242="základní",J242,0)</f>
        <v>0</v>
      </c>
      <c r="BF242" s="144">
        <f>IF(N242="snížená",J242,0)</f>
        <v>0</v>
      </c>
      <c r="BG242" s="144">
        <f>IF(N242="zákl. přenesená",J242,0)</f>
        <v>0</v>
      </c>
      <c r="BH242" s="144">
        <f>IF(N242="sníž. přenesená",J242,0)</f>
        <v>0</v>
      </c>
      <c r="BI242" s="144">
        <f>IF(N242="nulová",J242,0)</f>
        <v>0</v>
      </c>
      <c r="BJ242" s="18" t="s">
        <v>81</v>
      </c>
      <c r="BK242" s="144">
        <f>ROUND(I242*H242,2)</f>
        <v>0</v>
      </c>
      <c r="BL242" s="18" t="s">
        <v>187</v>
      </c>
      <c r="BM242" s="143" t="s">
        <v>3263</v>
      </c>
    </row>
    <row r="243" spans="2:65" s="1" customFormat="1" ht="11.25">
      <c r="B243" s="33"/>
      <c r="D243" s="145" t="s">
        <v>189</v>
      </c>
      <c r="F243" s="146" t="s">
        <v>3262</v>
      </c>
      <c r="I243" s="147"/>
      <c r="L243" s="33"/>
      <c r="M243" s="148"/>
      <c r="T243" s="54"/>
      <c r="AT243" s="18" t="s">
        <v>189</v>
      </c>
      <c r="AU243" s="18" t="s">
        <v>81</v>
      </c>
    </row>
    <row r="244" spans="2:65" s="1" customFormat="1" ht="16.5" customHeight="1">
      <c r="B244" s="33"/>
      <c r="C244" s="132" t="s">
        <v>720</v>
      </c>
      <c r="D244" s="132" t="s">
        <v>182</v>
      </c>
      <c r="E244" s="133" t="s">
        <v>3264</v>
      </c>
      <c r="F244" s="134" t="s">
        <v>3126</v>
      </c>
      <c r="G244" s="135" t="s">
        <v>2876</v>
      </c>
      <c r="H244" s="136">
        <v>3</v>
      </c>
      <c r="I244" s="137"/>
      <c r="J244" s="138">
        <f>ROUND(I244*H244,2)</f>
        <v>0</v>
      </c>
      <c r="K244" s="134" t="s">
        <v>19</v>
      </c>
      <c r="L244" s="33"/>
      <c r="M244" s="139" t="s">
        <v>19</v>
      </c>
      <c r="N244" s="140" t="s">
        <v>44</v>
      </c>
      <c r="P244" s="141">
        <f>O244*H244</f>
        <v>0</v>
      </c>
      <c r="Q244" s="141">
        <v>0</v>
      </c>
      <c r="R244" s="141">
        <f>Q244*H244</f>
        <v>0</v>
      </c>
      <c r="S244" s="141">
        <v>0</v>
      </c>
      <c r="T244" s="142">
        <f>S244*H244</f>
        <v>0</v>
      </c>
      <c r="AR244" s="143" t="s">
        <v>187</v>
      </c>
      <c r="AT244" s="143" t="s">
        <v>182</v>
      </c>
      <c r="AU244" s="143" t="s">
        <v>81</v>
      </c>
      <c r="AY244" s="18" t="s">
        <v>180</v>
      </c>
      <c r="BE244" s="144">
        <f>IF(N244="základní",J244,0)</f>
        <v>0</v>
      </c>
      <c r="BF244" s="144">
        <f>IF(N244="snížená",J244,0)</f>
        <v>0</v>
      </c>
      <c r="BG244" s="144">
        <f>IF(N244="zákl. přenesená",J244,0)</f>
        <v>0</v>
      </c>
      <c r="BH244" s="144">
        <f>IF(N244="sníž. přenesená",J244,0)</f>
        <v>0</v>
      </c>
      <c r="BI244" s="144">
        <f>IF(N244="nulová",J244,0)</f>
        <v>0</v>
      </c>
      <c r="BJ244" s="18" t="s">
        <v>81</v>
      </c>
      <c r="BK244" s="144">
        <f>ROUND(I244*H244,2)</f>
        <v>0</v>
      </c>
      <c r="BL244" s="18" t="s">
        <v>187</v>
      </c>
      <c r="BM244" s="143" t="s">
        <v>3265</v>
      </c>
    </row>
    <row r="245" spans="2:65" s="1" customFormat="1" ht="11.25">
      <c r="B245" s="33"/>
      <c r="D245" s="145" t="s">
        <v>189</v>
      </c>
      <c r="F245" s="146" t="s">
        <v>3126</v>
      </c>
      <c r="I245" s="147"/>
      <c r="L245" s="33"/>
      <c r="M245" s="148"/>
      <c r="T245" s="54"/>
      <c r="AT245" s="18" t="s">
        <v>189</v>
      </c>
      <c r="AU245" s="18" t="s">
        <v>81</v>
      </c>
    </row>
    <row r="246" spans="2:65" s="1" customFormat="1" ht="16.5" customHeight="1">
      <c r="B246" s="33"/>
      <c r="C246" s="132" t="s">
        <v>727</v>
      </c>
      <c r="D246" s="132" t="s">
        <v>182</v>
      </c>
      <c r="E246" s="133" t="s">
        <v>3266</v>
      </c>
      <c r="F246" s="134" t="s">
        <v>3267</v>
      </c>
      <c r="G246" s="135" t="s">
        <v>2876</v>
      </c>
      <c r="H246" s="136">
        <v>1</v>
      </c>
      <c r="I246" s="137"/>
      <c r="J246" s="138">
        <f>ROUND(I246*H246,2)</f>
        <v>0</v>
      </c>
      <c r="K246" s="134" t="s">
        <v>19</v>
      </c>
      <c r="L246" s="33"/>
      <c r="M246" s="139" t="s">
        <v>19</v>
      </c>
      <c r="N246" s="140" t="s">
        <v>44</v>
      </c>
      <c r="P246" s="141">
        <f>O246*H246</f>
        <v>0</v>
      </c>
      <c r="Q246" s="141">
        <v>0</v>
      </c>
      <c r="R246" s="141">
        <f>Q246*H246</f>
        <v>0</v>
      </c>
      <c r="S246" s="141">
        <v>0</v>
      </c>
      <c r="T246" s="142">
        <f>S246*H246</f>
        <v>0</v>
      </c>
      <c r="AR246" s="143" t="s">
        <v>187</v>
      </c>
      <c r="AT246" s="143" t="s">
        <v>182</v>
      </c>
      <c r="AU246" s="143" t="s">
        <v>81</v>
      </c>
      <c r="AY246" s="18" t="s">
        <v>180</v>
      </c>
      <c r="BE246" s="144">
        <f>IF(N246="základní",J246,0)</f>
        <v>0</v>
      </c>
      <c r="BF246" s="144">
        <f>IF(N246="snížená",J246,0)</f>
        <v>0</v>
      </c>
      <c r="BG246" s="144">
        <f>IF(N246="zákl. přenesená",J246,0)</f>
        <v>0</v>
      </c>
      <c r="BH246" s="144">
        <f>IF(N246="sníž. přenesená",J246,0)</f>
        <v>0</v>
      </c>
      <c r="BI246" s="144">
        <f>IF(N246="nulová",J246,0)</f>
        <v>0</v>
      </c>
      <c r="BJ246" s="18" t="s">
        <v>81</v>
      </c>
      <c r="BK246" s="144">
        <f>ROUND(I246*H246,2)</f>
        <v>0</v>
      </c>
      <c r="BL246" s="18" t="s">
        <v>187</v>
      </c>
      <c r="BM246" s="143" t="s">
        <v>3268</v>
      </c>
    </row>
    <row r="247" spans="2:65" s="1" customFormat="1" ht="11.25">
      <c r="B247" s="33"/>
      <c r="D247" s="145" t="s">
        <v>189</v>
      </c>
      <c r="F247" s="146" t="s">
        <v>3267</v>
      </c>
      <c r="I247" s="147"/>
      <c r="L247" s="33"/>
      <c r="M247" s="148"/>
      <c r="T247" s="54"/>
      <c r="AT247" s="18" t="s">
        <v>189</v>
      </c>
      <c r="AU247" s="18" t="s">
        <v>81</v>
      </c>
    </row>
    <row r="248" spans="2:65" s="11" customFormat="1" ht="25.9" customHeight="1">
      <c r="B248" s="120"/>
      <c r="D248" s="121" t="s">
        <v>72</v>
      </c>
      <c r="E248" s="122" t="s">
        <v>3269</v>
      </c>
      <c r="F248" s="122" t="s">
        <v>3270</v>
      </c>
      <c r="I248" s="123"/>
      <c r="J248" s="124">
        <f>BK248</f>
        <v>0</v>
      </c>
      <c r="L248" s="120"/>
      <c r="M248" s="125"/>
      <c r="P248" s="126">
        <f>SUM(P249:P268)</f>
        <v>0</v>
      </c>
      <c r="R248" s="126">
        <f>SUM(R249:R268)</f>
        <v>0</v>
      </c>
      <c r="T248" s="127">
        <f>SUM(T249:T268)</f>
        <v>0</v>
      </c>
      <c r="AR248" s="121" t="s">
        <v>81</v>
      </c>
      <c r="AT248" s="128" t="s">
        <v>72</v>
      </c>
      <c r="AU248" s="128" t="s">
        <v>73</v>
      </c>
      <c r="AY248" s="121" t="s">
        <v>180</v>
      </c>
      <c r="BK248" s="129">
        <f>SUM(BK249:BK268)</f>
        <v>0</v>
      </c>
    </row>
    <row r="249" spans="2:65" s="1" customFormat="1" ht="37.9" customHeight="1">
      <c r="B249" s="33"/>
      <c r="C249" s="132" t="s">
        <v>735</v>
      </c>
      <c r="D249" s="132" t="s">
        <v>182</v>
      </c>
      <c r="E249" s="133" t="s">
        <v>3271</v>
      </c>
      <c r="F249" s="134" t="s">
        <v>3272</v>
      </c>
      <c r="G249" s="135" t="s">
        <v>2876</v>
      </c>
      <c r="H249" s="136">
        <v>1</v>
      </c>
      <c r="I249" s="137"/>
      <c r="J249" s="138">
        <f>ROUND(I249*H249,2)</f>
        <v>0</v>
      </c>
      <c r="K249" s="134" t="s">
        <v>19</v>
      </c>
      <c r="L249" s="33"/>
      <c r="M249" s="139" t="s">
        <v>19</v>
      </c>
      <c r="N249" s="140" t="s">
        <v>44</v>
      </c>
      <c r="P249" s="141">
        <f>O249*H249</f>
        <v>0</v>
      </c>
      <c r="Q249" s="141">
        <v>0</v>
      </c>
      <c r="R249" s="141">
        <f>Q249*H249</f>
        <v>0</v>
      </c>
      <c r="S249" s="141">
        <v>0</v>
      </c>
      <c r="T249" s="142">
        <f>S249*H249</f>
        <v>0</v>
      </c>
      <c r="AR249" s="143" t="s">
        <v>187</v>
      </c>
      <c r="AT249" s="143" t="s">
        <v>182</v>
      </c>
      <c r="AU249" s="143" t="s">
        <v>81</v>
      </c>
      <c r="AY249" s="18" t="s">
        <v>180</v>
      </c>
      <c r="BE249" s="144">
        <f>IF(N249="základní",J249,0)</f>
        <v>0</v>
      </c>
      <c r="BF249" s="144">
        <f>IF(N249="snížená",J249,0)</f>
        <v>0</v>
      </c>
      <c r="BG249" s="144">
        <f>IF(N249="zákl. přenesená",J249,0)</f>
        <v>0</v>
      </c>
      <c r="BH249" s="144">
        <f>IF(N249="sníž. přenesená",J249,0)</f>
        <v>0</v>
      </c>
      <c r="BI249" s="144">
        <f>IF(N249="nulová",J249,0)</f>
        <v>0</v>
      </c>
      <c r="BJ249" s="18" t="s">
        <v>81</v>
      </c>
      <c r="BK249" s="144">
        <f>ROUND(I249*H249,2)</f>
        <v>0</v>
      </c>
      <c r="BL249" s="18" t="s">
        <v>187</v>
      </c>
      <c r="BM249" s="143" t="s">
        <v>3273</v>
      </c>
    </row>
    <row r="250" spans="2:65" s="1" customFormat="1" ht="19.5">
      <c r="B250" s="33"/>
      <c r="D250" s="145" t="s">
        <v>189</v>
      </c>
      <c r="F250" s="146" t="s">
        <v>3272</v>
      </c>
      <c r="I250" s="147"/>
      <c r="L250" s="33"/>
      <c r="M250" s="148"/>
      <c r="T250" s="54"/>
      <c r="AT250" s="18" t="s">
        <v>189</v>
      </c>
      <c r="AU250" s="18" t="s">
        <v>81</v>
      </c>
    </row>
    <row r="251" spans="2:65" s="1" customFormat="1" ht="24.2" customHeight="1">
      <c r="B251" s="33"/>
      <c r="C251" s="132" t="s">
        <v>741</v>
      </c>
      <c r="D251" s="132" t="s">
        <v>182</v>
      </c>
      <c r="E251" s="133" t="s">
        <v>3274</v>
      </c>
      <c r="F251" s="134" t="s">
        <v>3275</v>
      </c>
      <c r="G251" s="135" t="s">
        <v>2876</v>
      </c>
      <c r="H251" s="136">
        <v>3</v>
      </c>
      <c r="I251" s="137"/>
      <c r="J251" s="138">
        <f>ROUND(I251*H251,2)</f>
        <v>0</v>
      </c>
      <c r="K251" s="134" t="s">
        <v>19</v>
      </c>
      <c r="L251" s="33"/>
      <c r="M251" s="139" t="s">
        <v>19</v>
      </c>
      <c r="N251" s="140" t="s">
        <v>44</v>
      </c>
      <c r="P251" s="141">
        <f>O251*H251</f>
        <v>0</v>
      </c>
      <c r="Q251" s="141">
        <v>0</v>
      </c>
      <c r="R251" s="141">
        <f>Q251*H251</f>
        <v>0</v>
      </c>
      <c r="S251" s="141">
        <v>0</v>
      </c>
      <c r="T251" s="142">
        <f>S251*H251</f>
        <v>0</v>
      </c>
      <c r="AR251" s="143" t="s">
        <v>187</v>
      </c>
      <c r="AT251" s="143" t="s">
        <v>182</v>
      </c>
      <c r="AU251" s="143" t="s">
        <v>81</v>
      </c>
      <c r="AY251" s="18" t="s">
        <v>180</v>
      </c>
      <c r="BE251" s="144">
        <f>IF(N251="základní",J251,0)</f>
        <v>0</v>
      </c>
      <c r="BF251" s="144">
        <f>IF(N251="snížená",J251,0)</f>
        <v>0</v>
      </c>
      <c r="BG251" s="144">
        <f>IF(N251="zákl. přenesená",J251,0)</f>
        <v>0</v>
      </c>
      <c r="BH251" s="144">
        <f>IF(N251="sníž. přenesená",J251,0)</f>
        <v>0</v>
      </c>
      <c r="BI251" s="144">
        <f>IF(N251="nulová",J251,0)</f>
        <v>0</v>
      </c>
      <c r="BJ251" s="18" t="s">
        <v>81</v>
      </c>
      <c r="BK251" s="144">
        <f>ROUND(I251*H251,2)</f>
        <v>0</v>
      </c>
      <c r="BL251" s="18" t="s">
        <v>187</v>
      </c>
      <c r="BM251" s="143" t="s">
        <v>3276</v>
      </c>
    </row>
    <row r="252" spans="2:65" s="1" customFormat="1" ht="11.25">
      <c r="B252" s="33"/>
      <c r="D252" s="145" t="s">
        <v>189</v>
      </c>
      <c r="F252" s="146" t="s">
        <v>3275</v>
      </c>
      <c r="I252" s="147"/>
      <c r="L252" s="33"/>
      <c r="M252" s="148"/>
      <c r="T252" s="54"/>
      <c r="AT252" s="18" t="s">
        <v>189</v>
      </c>
      <c r="AU252" s="18" t="s">
        <v>81</v>
      </c>
    </row>
    <row r="253" spans="2:65" s="1" customFormat="1" ht="16.5" customHeight="1">
      <c r="B253" s="33"/>
      <c r="C253" s="132" t="s">
        <v>747</v>
      </c>
      <c r="D253" s="132" t="s">
        <v>182</v>
      </c>
      <c r="E253" s="133" t="s">
        <v>3277</v>
      </c>
      <c r="F253" s="134" t="s">
        <v>3120</v>
      </c>
      <c r="G253" s="135" t="s">
        <v>338</v>
      </c>
      <c r="H253" s="136">
        <v>4</v>
      </c>
      <c r="I253" s="137"/>
      <c r="J253" s="138">
        <f>ROUND(I253*H253,2)</f>
        <v>0</v>
      </c>
      <c r="K253" s="134" t="s">
        <v>19</v>
      </c>
      <c r="L253" s="33"/>
      <c r="M253" s="139" t="s">
        <v>19</v>
      </c>
      <c r="N253" s="140" t="s">
        <v>44</v>
      </c>
      <c r="P253" s="141">
        <f>O253*H253</f>
        <v>0</v>
      </c>
      <c r="Q253" s="141">
        <v>0</v>
      </c>
      <c r="R253" s="141">
        <f>Q253*H253</f>
        <v>0</v>
      </c>
      <c r="S253" s="141">
        <v>0</v>
      </c>
      <c r="T253" s="142">
        <f>S253*H253</f>
        <v>0</v>
      </c>
      <c r="AR253" s="143" t="s">
        <v>187</v>
      </c>
      <c r="AT253" s="143" t="s">
        <v>182</v>
      </c>
      <c r="AU253" s="143" t="s">
        <v>81</v>
      </c>
      <c r="AY253" s="18" t="s">
        <v>180</v>
      </c>
      <c r="BE253" s="144">
        <f>IF(N253="základní",J253,0)</f>
        <v>0</v>
      </c>
      <c r="BF253" s="144">
        <f>IF(N253="snížená",J253,0)</f>
        <v>0</v>
      </c>
      <c r="BG253" s="144">
        <f>IF(N253="zákl. přenesená",J253,0)</f>
        <v>0</v>
      </c>
      <c r="BH253" s="144">
        <f>IF(N253="sníž. přenesená",J253,0)</f>
        <v>0</v>
      </c>
      <c r="BI253" s="144">
        <f>IF(N253="nulová",J253,0)</f>
        <v>0</v>
      </c>
      <c r="BJ253" s="18" t="s">
        <v>81</v>
      </c>
      <c r="BK253" s="144">
        <f>ROUND(I253*H253,2)</f>
        <v>0</v>
      </c>
      <c r="BL253" s="18" t="s">
        <v>187</v>
      </c>
      <c r="BM253" s="143" t="s">
        <v>3278</v>
      </c>
    </row>
    <row r="254" spans="2:65" s="1" customFormat="1" ht="11.25">
      <c r="B254" s="33"/>
      <c r="D254" s="145" t="s">
        <v>189</v>
      </c>
      <c r="F254" s="146" t="s">
        <v>3120</v>
      </c>
      <c r="I254" s="147"/>
      <c r="L254" s="33"/>
      <c r="M254" s="148"/>
      <c r="T254" s="54"/>
      <c r="AT254" s="18" t="s">
        <v>189</v>
      </c>
      <c r="AU254" s="18" t="s">
        <v>81</v>
      </c>
    </row>
    <row r="255" spans="2:65" s="1" customFormat="1" ht="16.5" customHeight="1">
      <c r="B255" s="33"/>
      <c r="C255" s="132" t="s">
        <v>755</v>
      </c>
      <c r="D255" s="132" t="s">
        <v>182</v>
      </c>
      <c r="E255" s="133" t="s">
        <v>3279</v>
      </c>
      <c r="F255" s="134" t="s">
        <v>3123</v>
      </c>
      <c r="G255" s="135" t="s">
        <v>338</v>
      </c>
      <c r="H255" s="136">
        <v>4</v>
      </c>
      <c r="I255" s="137"/>
      <c r="J255" s="138">
        <f>ROUND(I255*H255,2)</f>
        <v>0</v>
      </c>
      <c r="K255" s="134" t="s">
        <v>19</v>
      </c>
      <c r="L255" s="33"/>
      <c r="M255" s="139" t="s">
        <v>19</v>
      </c>
      <c r="N255" s="140" t="s">
        <v>44</v>
      </c>
      <c r="P255" s="141">
        <f>O255*H255</f>
        <v>0</v>
      </c>
      <c r="Q255" s="141">
        <v>0</v>
      </c>
      <c r="R255" s="141">
        <f>Q255*H255</f>
        <v>0</v>
      </c>
      <c r="S255" s="141">
        <v>0</v>
      </c>
      <c r="T255" s="142">
        <f>S255*H255</f>
        <v>0</v>
      </c>
      <c r="AR255" s="143" t="s">
        <v>187</v>
      </c>
      <c r="AT255" s="143" t="s">
        <v>182</v>
      </c>
      <c r="AU255" s="143" t="s">
        <v>81</v>
      </c>
      <c r="AY255" s="18" t="s">
        <v>180</v>
      </c>
      <c r="BE255" s="144">
        <f>IF(N255="základní",J255,0)</f>
        <v>0</v>
      </c>
      <c r="BF255" s="144">
        <f>IF(N255="snížená",J255,0)</f>
        <v>0</v>
      </c>
      <c r="BG255" s="144">
        <f>IF(N255="zákl. přenesená",J255,0)</f>
        <v>0</v>
      </c>
      <c r="BH255" s="144">
        <f>IF(N255="sníž. přenesená",J255,0)</f>
        <v>0</v>
      </c>
      <c r="BI255" s="144">
        <f>IF(N255="nulová",J255,0)</f>
        <v>0</v>
      </c>
      <c r="BJ255" s="18" t="s">
        <v>81</v>
      </c>
      <c r="BK255" s="144">
        <f>ROUND(I255*H255,2)</f>
        <v>0</v>
      </c>
      <c r="BL255" s="18" t="s">
        <v>187</v>
      </c>
      <c r="BM255" s="143" t="s">
        <v>3280</v>
      </c>
    </row>
    <row r="256" spans="2:65" s="1" customFormat="1" ht="11.25">
      <c r="B256" s="33"/>
      <c r="D256" s="145" t="s">
        <v>189</v>
      </c>
      <c r="F256" s="146" t="s">
        <v>3123</v>
      </c>
      <c r="I256" s="147"/>
      <c r="L256" s="33"/>
      <c r="M256" s="148"/>
      <c r="T256" s="54"/>
      <c r="AT256" s="18" t="s">
        <v>189</v>
      </c>
      <c r="AU256" s="18" t="s">
        <v>81</v>
      </c>
    </row>
    <row r="257" spans="2:65" s="1" customFormat="1" ht="16.5" customHeight="1">
      <c r="B257" s="33"/>
      <c r="C257" s="132" t="s">
        <v>761</v>
      </c>
      <c r="D257" s="132" t="s">
        <v>182</v>
      </c>
      <c r="E257" s="133" t="s">
        <v>3281</v>
      </c>
      <c r="F257" s="134" t="s">
        <v>3282</v>
      </c>
      <c r="G257" s="135" t="s">
        <v>2876</v>
      </c>
      <c r="H257" s="136">
        <v>1</v>
      </c>
      <c r="I257" s="137"/>
      <c r="J257" s="138">
        <f>ROUND(I257*H257,2)</f>
        <v>0</v>
      </c>
      <c r="K257" s="134" t="s">
        <v>19</v>
      </c>
      <c r="L257" s="33"/>
      <c r="M257" s="139" t="s">
        <v>19</v>
      </c>
      <c r="N257" s="140" t="s">
        <v>44</v>
      </c>
      <c r="P257" s="141">
        <f>O257*H257</f>
        <v>0</v>
      </c>
      <c r="Q257" s="141">
        <v>0</v>
      </c>
      <c r="R257" s="141">
        <f>Q257*H257</f>
        <v>0</v>
      </c>
      <c r="S257" s="141">
        <v>0</v>
      </c>
      <c r="T257" s="142">
        <f>S257*H257</f>
        <v>0</v>
      </c>
      <c r="AR257" s="143" t="s">
        <v>187</v>
      </c>
      <c r="AT257" s="143" t="s">
        <v>182</v>
      </c>
      <c r="AU257" s="143" t="s">
        <v>81</v>
      </c>
      <c r="AY257" s="18" t="s">
        <v>180</v>
      </c>
      <c r="BE257" s="144">
        <f>IF(N257="základní",J257,0)</f>
        <v>0</v>
      </c>
      <c r="BF257" s="144">
        <f>IF(N257="snížená",J257,0)</f>
        <v>0</v>
      </c>
      <c r="BG257" s="144">
        <f>IF(N257="zákl. přenesená",J257,0)</f>
        <v>0</v>
      </c>
      <c r="BH257" s="144">
        <f>IF(N257="sníž. přenesená",J257,0)</f>
        <v>0</v>
      </c>
      <c r="BI257" s="144">
        <f>IF(N257="nulová",J257,0)</f>
        <v>0</v>
      </c>
      <c r="BJ257" s="18" t="s">
        <v>81</v>
      </c>
      <c r="BK257" s="144">
        <f>ROUND(I257*H257,2)</f>
        <v>0</v>
      </c>
      <c r="BL257" s="18" t="s">
        <v>187</v>
      </c>
      <c r="BM257" s="143" t="s">
        <v>3283</v>
      </c>
    </row>
    <row r="258" spans="2:65" s="1" customFormat="1" ht="11.25">
      <c r="B258" s="33"/>
      <c r="D258" s="145" t="s">
        <v>189</v>
      </c>
      <c r="F258" s="146" t="s">
        <v>3282</v>
      </c>
      <c r="I258" s="147"/>
      <c r="L258" s="33"/>
      <c r="M258" s="148"/>
      <c r="T258" s="54"/>
      <c r="AT258" s="18" t="s">
        <v>189</v>
      </c>
      <c r="AU258" s="18" t="s">
        <v>81</v>
      </c>
    </row>
    <row r="259" spans="2:65" s="1" customFormat="1" ht="16.5" customHeight="1">
      <c r="B259" s="33"/>
      <c r="C259" s="132" t="s">
        <v>766</v>
      </c>
      <c r="D259" s="132" t="s">
        <v>182</v>
      </c>
      <c r="E259" s="133" t="s">
        <v>3284</v>
      </c>
      <c r="F259" s="134" t="s">
        <v>3285</v>
      </c>
      <c r="G259" s="135" t="s">
        <v>2876</v>
      </c>
      <c r="H259" s="136">
        <v>1</v>
      </c>
      <c r="I259" s="137"/>
      <c r="J259" s="138">
        <f>ROUND(I259*H259,2)</f>
        <v>0</v>
      </c>
      <c r="K259" s="134" t="s">
        <v>19</v>
      </c>
      <c r="L259" s="33"/>
      <c r="M259" s="139" t="s">
        <v>19</v>
      </c>
      <c r="N259" s="140" t="s">
        <v>44</v>
      </c>
      <c r="P259" s="141">
        <f>O259*H259</f>
        <v>0</v>
      </c>
      <c r="Q259" s="141">
        <v>0</v>
      </c>
      <c r="R259" s="141">
        <f>Q259*H259</f>
        <v>0</v>
      </c>
      <c r="S259" s="141">
        <v>0</v>
      </c>
      <c r="T259" s="142">
        <f>S259*H259</f>
        <v>0</v>
      </c>
      <c r="AR259" s="143" t="s">
        <v>187</v>
      </c>
      <c r="AT259" s="143" t="s">
        <v>182</v>
      </c>
      <c r="AU259" s="143" t="s">
        <v>81</v>
      </c>
      <c r="AY259" s="18" t="s">
        <v>180</v>
      </c>
      <c r="BE259" s="144">
        <f>IF(N259="základní",J259,0)</f>
        <v>0</v>
      </c>
      <c r="BF259" s="144">
        <f>IF(N259="snížená",J259,0)</f>
        <v>0</v>
      </c>
      <c r="BG259" s="144">
        <f>IF(N259="zákl. přenesená",J259,0)</f>
        <v>0</v>
      </c>
      <c r="BH259" s="144">
        <f>IF(N259="sníž. přenesená",J259,0)</f>
        <v>0</v>
      </c>
      <c r="BI259" s="144">
        <f>IF(N259="nulová",J259,0)</f>
        <v>0</v>
      </c>
      <c r="BJ259" s="18" t="s">
        <v>81</v>
      </c>
      <c r="BK259" s="144">
        <f>ROUND(I259*H259,2)</f>
        <v>0</v>
      </c>
      <c r="BL259" s="18" t="s">
        <v>187</v>
      </c>
      <c r="BM259" s="143" t="s">
        <v>3286</v>
      </c>
    </row>
    <row r="260" spans="2:65" s="1" customFormat="1" ht="11.25">
      <c r="B260" s="33"/>
      <c r="D260" s="145" t="s">
        <v>189</v>
      </c>
      <c r="F260" s="146" t="s">
        <v>3285</v>
      </c>
      <c r="I260" s="147"/>
      <c r="L260" s="33"/>
      <c r="M260" s="148"/>
      <c r="T260" s="54"/>
      <c r="AT260" s="18" t="s">
        <v>189</v>
      </c>
      <c r="AU260" s="18" t="s">
        <v>81</v>
      </c>
    </row>
    <row r="261" spans="2:65" s="1" customFormat="1" ht="16.5" customHeight="1">
      <c r="B261" s="33"/>
      <c r="C261" s="132" t="s">
        <v>774</v>
      </c>
      <c r="D261" s="132" t="s">
        <v>182</v>
      </c>
      <c r="E261" s="133" t="s">
        <v>3287</v>
      </c>
      <c r="F261" s="134" t="s">
        <v>3126</v>
      </c>
      <c r="G261" s="135" t="s">
        <v>2876</v>
      </c>
      <c r="H261" s="136">
        <v>1</v>
      </c>
      <c r="I261" s="137"/>
      <c r="J261" s="138">
        <f>ROUND(I261*H261,2)</f>
        <v>0</v>
      </c>
      <c r="K261" s="134" t="s">
        <v>19</v>
      </c>
      <c r="L261" s="33"/>
      <c r="M261" s="139" t="s">
        <v>19</v>
      </c>
      <c r="N261" s="140" t="s">
        <v>44</v>
      </c>
      <c r="P261" s="141">
        <f>O261*H261</f>
        <v>0</v>
      </c>
      <c r="Q261" s="141">
        <v>0</v>
      </c>
      <c r="R261" s="141">
        <f>Q261*H261</f>
        <v>0</v>
      </c>
      <c r="S261" s="141">
        <v>0</v>
      </c>
      <c r="T261" s="142">
        <f>S261*H261</f>
        <v>0</v>
      </c>
      <c r="AR261" s="143" t="s">
        <v>187</v>
      </c>
      <c r="AT261" s="143" t="s">
        <v>182</v>
      </c>
      <c r="AU261" s="143" t="s">
        <v>81</v>
      </c>
      <c r="AY261" s="18" t="s">
        <v>180</v>
      </c>
      <c r="BE261" s="144">
        <f>IF(N261="základní",J261,0)</f>
        <v>0</v>
      </c>
      <c r="BF261" s="144">
        <f>IF(N261="snížená",J261,0)</f>
        <v>0</v>
      </c>
      <c r="BG261" s="144">
        <f>IF(N261="zákl. přenesená",J261,0)</f>
        <v>0</v>
      </c>
      <c r="BH261" s="144">
        <f>IF(N261="sníž. přenesená",J261,0)</f>
        <v>0</v>
      </c>
      <c r="BI261" s="144">
        <f>IF(N261="nulová",J261,0)</f>
        <v>0</v>
      </c>
      <c r="BJ261" s="18" t="s">
        <v>81</v>
      </c>
      <c r="BK261" s="144">
        <f>ROUND(I261*H261,2)</f>
        <v>0</v>
      </c>
      <c r="BL261" s="18" t="s">
        <v>187</v>
      </c>
      <c r="BM261" s="143" t="s">
        <v>3288</v>
      </c>
    </row>
    <row r="262" spans="2:65" s="1" customFormat="1" ht="11.25">
      <c r="B262" s="33"/>
      <c r="D262" s="145" t="s">
        <v>189</v>
      </c>
      <c r="F262" s="146" t="s">
        <v>3126</v>
      </c>
      <c r="I262" s="147"/>
      <c r="L262" s="33"/>
      <c r="M262" s="148"/>
      <c r="T262" s="54"/>
      <c r="AT262" s="18" t="s">
        <v>189</v>
      </c>
      <c r="AU262" s="18" t="s">
        <v>81</v>
      </c>
    </row>
    <row r="263" spans="2:65" s="1" customFormat="1" ht="16.5" customHeight="1">
      <c r="B263" s="33"/>
      <c r="C263" s="132" t="s">
        <v>783</v>
      </c>
      <c r="D263" s="132" t="s">
        <v>182</v>
      </c>
      <c r="E263" s="133" t="s">
        <v>3289</v>
      </c>
      <c r="F263" s="134" t="s">
        <v>3129</v>
      </c>
      <c r="G263" s="135" t="s">
        <v>2876</v>
      </c>
      <c r="H263" s="136">
        <v>4</v>
      </c>
      <c r="I263" s="137"/>
      <c r="J263" s="138">
        <f>ROUND(I263*H263,2)</f>
        <v>0</v>
      </c>
      <c r="K263" s="134" t="s">
        <v>19</v>
      </c>
      <c r="L263" s="33"/>
      <c r="M263" s="139" t="s">
        <v>19</v>
      </c>
      <c r="N263" s="140" t="s">
        <v>44</v>
      </c>
      <c r="P263" s="141">
        <f>O263*H263</f>
        <v>0</v>
      </c>
      <c r="Q263" s="141">
        <v>0</v>
      </c>
      <c r="R263" s="141">
        <f>Q263*H263</f>
        <v>0</v>
      </c>
      <c r="S263" s="141">
        <v>0</v>
      </c>
      <c r="T263" s="142">
        <f>S263*H263</f>
        <v>0</v>
      </c>
      <c r="AR263" s="143" t="s">
        <v>187</v>
      </c>
      <c r="AT263" s="143" t="s">
        <v>182</v>
      </c>
      <c r="AU263" s="143" t="s">
        <v>81</v>
      </c>
      <c r="AY263" s="18" t="s">
        <v>180</v>
      </c>
      <c r="BE263" s="144">
        <f>IF(N263="základní",J263,0)</f>
        <v>0</v>
      </c>
      <c r="BF263" s="144">
        <f>IF(N263="snížená",J263,0)</f>
        <v>0</v>
      </c>
      <c r="BG263" s="144">
        <f>IF(N263="zákl. přenesená",J263,0)</f>
        <v>0</v>
      </c>
      <c r="BH263" s="144">
        <f>IF(N263="sníž. přenesená",J263,0)</f>
        <v>0</v>
      </c>
      <c r="BI263" s="144">
        <f>IF(N263="nulová",J263,0)</f>
        <v>0</v>
      </c>
      <c r="BJ263" s="18" t="s">
        <v>81</v>
      </c>
      <c r="BK263" s="144">
        <f>ROUND(I263*H263,2)</f>
        <v>0</v>
      </c>
      <c r="BL263" s="18" t="s">
        <v>187</v>
      </c>
      <c r="BM263" s="143" t="s">
        <v>3290</v>
      </c>
    </row>
    <row r="264" spans="2:65" s="1" customFormat="1" ht="11.25">
      <c r="B264" s="33"/>
      <c r="D264" s="145" t="s">
        <v>189</v>
      </c>
      <c r="F264" s="146" t="s">
        <v>3129</v>
      </c>
      <c r="I264" s="147"/>
      <c r="L264" s="33"/>
      <c r="M264" s="148"/>
      <c r="T264" s="54"/>
      <c r="AT264" s="18" t="s">
        <v>189</v>
      </c>
      <c r="AU264" s="18" t="s">
        <v>81</v>
      </c>
    </row>
    <row r="265" spans="2:65" s="1" customFormat="1" ht="16.5" customHeight="1">
      <c r="B265" s="33"/>
      <c r="C265" s="132" t="s">
        <v>789</v>
      </c>
      <c r="D265" s="132" t="s">
        <v>182</v>
      </c>
      <c r="E265" s="133" t="s">
        <v>3291</v>
      </c>
      <c r="F265" s="134" t="s">
        <v>3292</v>
      </c>
      <c r="G265" s="135" t="s">
        <v>2876</v>
      </c>
      <c r="H265" s="136">
        <v>1</v>
      </c>
      <c r="I265" s="137"/>
      <c r="J265" s="138">
        <f>ROUND(I265*H265,2)</f>
        <v>0</v>
      </c>
      <c r="K265" s="134" t="s">
        <v>19</v>
      </c>
      <c r="L265" s="33"/>
      <c r="M265" s="139" t="s">
        <v>19</v>
      </c>
      <c r="N265" s="140" t="s">
        <v>44</v>
      </c>
      <c r="P265" s="141">
        <f>O265*H265</f>
        <v>0</v>
      </c>
      <c r="Q265" s="141">
        <v>0</v>
      </c>
      <c r="R265" s="141">
        <f>Q265*H265</f>
        <v>0</v>
      </c>
      <c r="S265" s="141">
        <v>0</v>
      </c>
      <c r="T265" s="142">
        <f>S265*H265</f>
        <v>0</v>
      </c>
      <c r="AR265" s="143" t="s">
        <v>187</v>
      </c>
      <c r="AT265" s="143" t="s">
        <v>182</v>
      </c>
      <c r="AU265" s="143" t="s">
        <v>81</v>
      </c>
      <c r="AY265" s="18" t="s">
        <v>180</v>
      </c>
      <c r="BE265" s="144">
        <f>IF(N265="základní",J265,0)</f>
        <v>0</v>
      </c>
      <c r="BF265" s="144">
        <f>IF(N265="snížená",J265,0)</f>
        <v>0</v>
      </c>
      <c r="BG265" s="144">
        <f>IF(N265="zákl. přenesená",J265,0)</f>
        <v>0</v>
      </c>
      <c r="BH265" s="144">
        <f>IF(N265="sníž. přenesená",J265,0)</f>
        <v>0</v>
      </c>
      <c r="BI265" s="144">
        <f>IF(N265="nulová",J265,0)</f>
        <v>0</v>
      </c>
      <c r="BJ265" s="18" t="s">
        <v>81</v>
      </c>
      <c r="BK265" s="144">
        <f>ROUND(I265*H265,2)</f>
        <v>0</v>
      </c>
      <c r="BL265" s="18" t="s">
        <v>187</v>
      </c>
      <c r="BM265" s="143" t="s">
        <v>3293</v>
      </c>
    </row>
    <row r="266" spans="2:65" s="1" customFormat="1" ht="11.25">
      <c r="B266" s="33"/>
      <c r="D266" s="145" t="s">
        <v>189</v>
      </c>
      <c r="F266" s="146" t="s">
        <v>3292</v>
      </c>
      <c r="I266" s="147"/>
      <c r="L266" s="33"/>
      <c r="M266" s="148"/>
      <c r="T266" s="54"/>
      <c r="AT266" s="18" t="s">
        <v>189</v>
      </c>
      <c r="AU266" s="18" t="s">
        <v>81</v>
      </c>
    </row>
    <row r="267" spans="2:65" s="1" customFormat="1" ht="16.5" customHeight="1">
      <c r="B267" s="33"/>
      <c r="C267" s="132" t="s">
        <v>795</v>
      </c>
      <c r="D267" s="132" t="s">
        <v>182</v>
      </c>
      <c r="E267" s="133" t="s">
        <v>3294</v>
      </c>
      <c r="F267" s="134" t="s">
        <v>3267</v>
      </c>
      <c r="G267" s="135" t="s">
        <v>2876</v>
      </c>
      <c r="H267" s="136">
        <v>1</v>
      </c>
      <c r="I267" s="137"/>
      <c r="J267" s="138">
        <f>ROUND(I267*H267,2)</f>
        <v>0</v>
      </c>
      <c r="K267" s="134" t="s">
        <v>19</v>
      </c>
      <c r="L267" s="33"/>
      <c r="M267" s="139" t="s">
        <v>19</v>
      </c>
      <c r="N267" s="140" t="s">
        <v>44</v>
      </c>
      <c r="P267" s="141">
        <f>O267*H267</f>
        <v>0</v>
      </c>
      <c r="Q267" s="141">
        <v>0</v>
      </c>
      <c r="R267" s="141">
        <f>Q267*H267</f>
        <v>0</v>
      </c>
      <c r="S267" s="141">
        <v>0</v>
      </c>
      <c r="T267" s="142">
        <f>S267*H267</f>
        <v>0</v>
      </c>
      <c r="AR267" s="143" t="s">
        <v>187</v>
      </c>
      <c r="AT267" s="143" t="s">
        <v>182</v>
      </c>
      <c r="AU267" s="143" t="s">
        <v>81</v>
      </c>
      <c r="AY267" s="18" t="s">
        <v>180</v>
      </c>
      <c r="BE267" s="144">
        <f>IF(N267="základní",J267,0)</f>
        <v>0</v>
      </c>
      <c r="BF267" s="144">
        <f>IF(N267="snížená",J267,0)</f>
        <v>0</v>
      </c>
      <c r="BG267" s="144">
        <f>IF(N267="zákl. přenesená",J267,0)</f>
        <v>0</v>
      </c>
      <c r="BH267" s="144">
        <f>IF(N267="sníž. přenesená",J267,0)</f>
        <v>0</v>
      </c>
      <c r="BI267" s="144">
        <f>IF(N267="nulová",J267,0)</f>
        <v>0</v>
      </c>
      <c r="BJ267" s="18" t="s">
        <v>81</v>
      </c>
      <c r="BK267" s="144">
        <f>ROUND(I267*H267,2)</f>
        <v>0</v>
      </c>
      <c r="BL267" s="18" t="s">
        <v>187</v>
      </c>
      <c r="BM267" s="143" t="s">
        <v>3295</v>
      </c>
    </row>
    <row r="268" spans="2:65" s="1" customFormat="1" ht="11.25">
      <c r="B268" s="33"/>
      <c r="D268" s="145" t="s">
        <v>189</v>
      </c>
      <c r="F268" s="146" t="s">
        <v>3267</v>
      </c>
      <c r="I268" s="147"/>
      <c r="L268" s="33"/>
      <c r="M268" s="148"/>
      <c r="T268" s="54"/>
      <c r="AT268" s="18" t="s">
        <v>189</v>
      </c>
      <c r="AU268" s="18" t="s">
        <v>81</v>
      </c>
    </row>
    <row r="269" spans="2:65" s="11" customFormat="1" ht="25.9" customHeight="1">
      <c r="B269" s="120"/>
      <c r="D269" s="121" t="s">
        <v>72</v>
      </c>
      <c r="E269" s="122" t="s">
        <v>3296</v>
      </c>
      <c r="F269" s="122" t="s">
        <v>3297</v>
      </c>
      <c r="I269" s="123"/>
      <c r="J269" s="124">
        <f>BK269</f>
        <v>0</v>
      </c>
      <c r="L269" s="120"/>
      <c r="M269" s="125"/>
      <c r="P269" s="126">
        <f>SUM(P270:P275)</f>
        <v>0</v>
      </c>
      <c r="R269" s="126">
        <f>SUM(R270:R275)</f>
        <v>0</v>
      </c>
      <c r="T269" s="127">
        <f>SUM(T270:T275)</f>
        <v>0</v>
      </c>
      <c r="AR269" s="121" t="s">
        <v>81</v>
      </c>
      <c r="AT269" s="128" t="s">
        <v>72</v>
      </c>
      <c r="AU269" s="128" t="s">
        <v>73</v>
      </c>
      <c r="AY269" s="121" t="s">
        <v>180</v>
      </c>
      <c r="BK269" s="129">
        <f>SUM(BK270:BK275)</f>
        <v>0</v>
      </c>
    </row>
    <row r="270" spans="2:65" s="1" customFormat="1" ht="37.9" customHeight="1">
      <c r="B270" s="33"/>
      <c r="C270" s="132" t="s">
        <v>802</v>
      </c>
      <c r="D270" s="132" t="s">
        <v>182</v>
      </c>
      <c r="E270" s="133" t="s">
        <v>3298</v>
      </c>
      <c r="F270" s="134" t="s">
        <v>3299</v>
      </c>
      <c r="G270" s="135" t="s">
        <v>2876</v>
      </c>
      <c r="H270" s="136">
        <v>1</v>
      </c>
      <c r="I270" s="137"/>
      <c r="J270" s="138">
        <f>ROUND(I270*H270,2)</f>
        <v>0</v>
      </c>
      <c r="K270" s="134" t="s">
        <v>19</v>
      </c>
      <c r="L270" s="33"/>
      <c r="M270" s="139" t="s">
        <v>19</v>
      </c>
      <c r="N270" s="140" t="s">
        <v>44</v>
      </c>
      <c r="P270" s="141">
        <f>O270*H270</f>
        <v>0</v>
      </c>
      <c r="Q270" s="141">
        <v>0</v>
      </c>
      <c r="R270" s="141">
        <f>Q270*H270</f>
        <v>0</v>
      </c>
      <c r="S270" s="141">
        <v>0</v>
      </c>
      <c r="T270" s="142">
        <f>S270*H270</f>
        <v>0</v>
      </c>
      <c r="AR270" s="143" t="s">
        <v>187</v>
      </c>
      <c r="AT270" s="143" t="s">
        <v>182</v>
      </c>
      <c r="AU270" s="143" t="s">
        <v>81</v>
      </c>
      <c r="AY270" s="18" t="s">
        <v>180</v>
      </c>
      <c r="BE270" s="144">
        <f>IF(N270="základní",J270,0)</f>
        <v>0</v>
      </c>
      <c r="BF270" s="144">
        <f>IF(N270="snížená",J270,0)</f>
        <v>0</v>
      </c>
      <c r="BG270" s="144">
        <f>IF(N270="zákl. přenesená",J270,0)</f>
        <v>0</v>
      </c>
      <c r="BH270" s="144">
        <f>IF(N270="sníž. přenesená",J270,0)</f>
        <v>0</v>
      </c>
      <c r="BI270" s="144">
        <f>IF(N270="nulová",J270,0)</f>
        <v>0</v>
      </c>
      <c r="BJ270" s="18" t="s">
        <v>81</v>
      </c>
      <c r="BK270" s="144">
        <f>ROUND(I270*H270,2)</f>
        <v>0</v>
      </c>
      <c r="BL270" s="18" t="s">
        <v>187</v>
      </c>
      <c r="BM270" s="143" t="s">
        <v>3300</v>
      </c>
    </row>
    <row r="271" spans="2:65" s="1" customFormat="1" ht="19.5">
      <c r="B271" s="33"/>
      <c r="D271" s="145" t="s">
        <v>189</v>
      </c>
      <c r="F271" s="146" t="s">
        <v>3299</v>
      </c>
      <c r="I271" s="147"/>
      <c r="L271" s="33"/>
      <c r="M271" s="148"/>
      <c r="T271" s="54"/>
      <c r="AT271" s="18" t="s">
        <v>189</v>
      </c>
      <c r="AU271" s="18" t="s">
        <v>81</v>
      </c>
    </row>
    <row r="272" spans="2:65" s="1" customFormat="1" ht="16.5" customHeight="1">
      <c r="B272" s="33"/>
      <c r="C272" s="132" t="s">
        <v>807</v>
      </c>
      <c r="D272" s="132" t="s">
        <v>182</v>
      </c>
      <c r="E272" s="133" t="s">
        <v>3301</v>
      </c>
      <c r="F272" s="134" t="s">
        <v>3123</v>
      </c>
      <c r="G272" s="135" t="s">
        <v>338</v>
      </c>
      <c r="H272" s="136">
        <v>1</v>
      </c>
      <c r="I272" s="137"/>
      <c r="J272" s="138">
        <f>ROUND(I272*H272,2)</f>
        <v>0</v>
      </c>
      <c r="K272" s="134" t="s">
        <v>19</v>
      </c>
      <c r="L272" s="33"/>
      <c r="M272" s="139" t="s">
        <v>19</v>
      </c>
      <c r="N272" s="140" t="s">
        <v>44</v>
      </c>
      <c r="P272" s="141">
        <f>O272*H272</f>
        <v>0</v>
      </c>
      <c r="Q272" s="141">
        <v>0</v>
      </c>
      <c r="R272" s="141">
        <f>Q272*H272</f>
        <v>0</v>
      </c>
      <c r="S272" s="141">
        <v>0</v>
      </c>
      <c r="T272" s="142">
        <f>S272*H272</f>
        <v>0</v>
      </c>
      <c r="AR272" s="143" t="s">
        <v>187</v>
      </c>
      <c r="AT272" s="143" t="s">
        <v>182</v>
      </c>
      <c r="AU272" s="143" t="s">
        <v>81</v>
      </c>
      <c r="AY272" s="18" t="s">
        <v>180</v>
      </c>
      <c r="BE272" s="144">
        <f>IF(N272="základní",J272,0)</f>
        <v>0</v>
      </c>
      <c r="BF272" s="144">
        <f>IF(N272="snížená",J272,0)</f>
        <v>0</v>
      </c>
      <c r="BG272" s="144">
        <f>IF(N272="zákl. přenesená",J272,0)</f>
        <v>0</v>
      </c>
      <c r="BH272" s="144">
        <f>IF(N272="sníž. přenesená",J272,0)</f>
        <v>0</v>
      </c>
      <c r="BI272" s="144">
        <f>IF(N272="nulová",J272,0)</f>
        <v>0</v>
      </c>
      <c r="BJ272" s="18" t="s">
        <v>81</v>
      </c>
      <c r="BK272" s="144">
        <f>ROUND(I272*H272,2)</f>
        <v>0</v>
      </c>
      <c r="BL272" s="18" t="s">
        <v>187</v>
      </c>
      <c r="BM272" s="143" t="s">
        <v>3302</v>
      </c>
    </row>
    <row r="273" spans="2:65" s="1" customFormat="1" ht="11.25">
      <c r="B273" s="33"/>
      <c r="D273" s="145" t="s">
        <v>189</v>
      </c>
      <c r="F273" s="146" t="s">
        <v>3123</v>
      </c>
      <c r="I273" s="147"/>
      <c r="L273" s="33"/>
      <c r="M273" s="148"/>
      <c r="T273" s="54"/>
      <c r="AT273" s="18" t="s">
        <v>189</v>
      </c>
      <c r="AU273" s="18" t="s">
        <v>81</v>
      </c>
    </row>
    <row r="274" spans="2:65" s="1" customFormat="1" ht="37.9" customHeight="1">
      <c r="B274" s="33"/>
      <c r="C274" s="132" t="s">
        <v>816</v>
      </c>
      <c r="D274" s="132" t="s">
        <v>182</v>
      </c>
      <c r="E274" s="133" t="s">
        <v>3303</v>
      </c>
      <c r="F274" s="134" t="s">
        <v>3304</v>
      </c>
      <c r="G274" s="135" t="s">
        <v>2876</v>
      </c>
      <c r="H274" s="136">
        <v>1</v>
      </c>
      <c r="I274" s="137"/>
      <c r="J274" s="138">
        <f>ROUND(I274*H274,2)</f>
        <v>0</v>
      </c>
      <c r="K274" s="134" t="s">
        <v>19</v>
      </c>
      <c r="L274" s="33"/>
      <c r="M274" s="139" t="s">
        <v>19</v>
      </c>
      <c r="N274" s="140" t="s">
        <v>44</v>
      </c>
      <c r="P274" s="141">
        <f>O274*H274</f>
        <v>0</v>
      </c>
      <c r="Q274" s="141">
        <v>0</v>
      </c>
      <c r="R274" s="141">
        <f>Q274*H274</f>
        <v>0</v>
      </c>
      <c r="S274" s="141">
        <v>0</v>
      </c>
      <c r="T274" s="142">
        <f>S274*H274</f>
        <v>0</v>
      </c>
      <c r="AR274" s="143" t="s">
        <v>187</v>
      </c>
      <c r="AT274" s="143" t="s">
        <v>182</v>
      </c>
      <c r="AU274" s="143" t="s">
        <v>81</v>
      </c>
      <c r="AY274" s="18" t="s">
        <v>180</v>
      </c>
      <c r="BE274" s="144">
        <f>IF(N274="základní",J274,0)</f>
        <v>0</v>
      </c>
      <c r="BF274" s="144">
        <f>IF(N274="snížená",J274,0)</f>
        <v>0</v>
      </c>
      <c r="BG274" s="144">
        <f>IF(N274="zákl. přenesená",J274,0)</f>
        <v>0</v>
      </c>
      <c r="BH274" s="144">
        <f>IF(N274="sníž. přenesená",J274,0)</f>
        <v>0</v>
      </c>
      <c r="BI274" s="144">
        <f>IF(N274="nulová",J274,0)</f>
        <v>0</v>
      </c>
      <c r="BJ274" s="18" t="s">
        <v>81</v>
      </c>
      <c r="BK274" s="144">
        <f>ROUND(I274*H274,2)</f>
        <v>0</v>
      </c>
      <c r="BL274" s="18" t="s">
        <v>187</v>
      </c>
      <c r="BM274" s="143" t="s">
        <v>3305</v>
      </c>
    </row>
    <row r="275" spans="2:65" s="1" customFormat="1" ht="19.5">
      <c r="B275" s="33"/>
      <c r="D275" s="145" t="s">
        <v>189</v>
      </c>
      <c r="F275" s="146" t="s">
        <v>3304</v>
      </c>
      <c r="I275" s="147"/>
      <c r="L275" s="33"/>
      <c r="M275" s="148"/>
      <c r="T275" s="54"/>
      <c r="AT275" s="18" t="s">
        <v>189</v>
      </c>
      <c r="AU275" s="18" t="s">
        <v>81</v>
      </c>
    </row>
    <row r="276" spans="2:65" s="11" customFormat="1" ht="25.9" customHeight="1">
      <c r="B276" s="120"/>
      <c r="D276" s="121" t="s">
        <v>72</v>
      </c>
      <c r="E276" s="122" t="s">
        <v>3306</v>
      </c>
      <c r="F276" s="122" t="s">
        <v>3307</v>
      </c>
      <c r="I276" s="123"/>
      <c r="J276" s="124">
        <f>BK276</f>
        <v>0</v>
      </c>
      <c r="L276" s="120"/>
      <c r="M276" s="125"/>
      <c r="P276" s="126">
        <f>SUM(P277:P282)</f>
        <v>0</v>
      </c>
      <c r="R276" s="126">
        <f>SUM(R277:R282)</f>
        <v>0</v>
      </c>
      <c r="T276" s="127">
        <f>SUM(T277:T282)</f>
        <v>0</v>
      </c>
      <c r="AR276" s="121" t="s">
        <v>81</v>
      </c>
      <c r="AT276" s="128" t="s">
        <v>72</v>
      </c>
      <c r="AU276" s="128" t="s">
        <v>73</v>
      </c>
      <c r="AY276" s="121" t="s">
        <v>180</v>
      </c>
      <c r="BK276" s="129">
        <f>SUM(BK277:BK282)</f>
        <v>0</v>
      </c>
    </row>
    <row r="277" spans="2:65" s="1" customFormat="1" ht="37.9" customHeight="1">
      <c r="B277" s="33"/>
      <c r="C277" s="132" t="s">
        <v>824</v>
      </c>
      <c r="D277" s="132" t="s">
        <v>182</v>
      </c>
      <c r="E277" s="133" t="s">
        <v>3308</v>
      </c>
      <c r="F277" s="134" t="s">
        <v>3309</v>
      </c>
      <c r="G277" s="135" t="s">
        <v>2876</v>
      </c>
      <c r="H277" s="136">
        <v>1</v>
      </c>
      <c r="I277" s="137"/>
      <c r="J277" s="138">
        <f>ROUND(I277*H277,2)</f>
        <v>0</v>
      </c>
      <c r="K277" s="134" t="s">
        <v>19</v>
      </c>
      <c r="L277" s="33"/>
      <c r="M277" s="139" t="s">
        <v>19</v>
      </c>
      <c r="N277" s="140" t="s">
        <v>44</v>
      </c>
      <c r="P277" s="141">
        <f>O277*H277</f>
        <v>0</v>
      </c>
      <c r="Q277" s="141">
        <v>0</v>
      </c>
      <c r="R277" s="141">
        <f>Q277*H277</f>
        <v>0</v>
      </c>
      <c r="S277" s="141">
        <v>0</v>
      </c>
      <c r="T277" s="142">
        <f>S277*H277</f>
        <v>0</v>
      </c>
      <c r="AR277" s="143" t="s">
        <v>187</v>
      </c>
      <c r="AT277" s="143" t="s">
        <v>182</v>
      </c>
      <c r="AU277" s="143" t="s">
        <v>81</v>
      </c>
      <c r="AY277" s="18" t="s">
        <v>180</v>
      </c>
      <c r="BE277" s="144">
        <f>IF(N277="základní",J277,0)</f>
        <v>0</v>
      </c>
      <c r="BF277" s="144">
        <f>IF(N277="snížená",J277,0)</f>
        <v>0</v>
      </c>
      <c r="BG277" s="144">
        <f>IF(N277="zákl. přenesená",J277,0)</f>
        <v>0</v>
      </c>
      <c r="BH277" s="144">
        <f>IF(N277="sníž. přenesená",J277,0)</f>
        <v>0</v>
      </c>
      <c r="BI277" s="144">
        <f>IF(N277="nulová",J277,0)</f>
        <v>0</v>
      </c>
      <c r="BJ277" s="18" t="s">
        <v>81</v>
      </c>
      <c r="BK277" s="144">
        <f>ROUND(I277*H277,2)</f>
        <v>0</v>
      </c>
      <c r="BL277" s="18" t="s">
        <v>187</v>
      </c>
      <c r="BM277" s="143" t="s">
        <v>3310</v>
      </c>
    </row>
    <row r="278" spans="2:65" s="1" customFormat="1" ht="19.5">
      <c r="B278" s="33"/>
      <c r="D278" s="145" t="s">
        <v>189</v>
      </c>
      <c r="F278" s="146" t="s">
        <v>3309</v>
      </c>
      <c r="I278" s="147"/>
      <c r="L278" s="33"/>
      <c r="M278" s="148"/>
      <c r="T278" s="54"/>
      <c r="AT278" s="18" t="s">
        <v>189</v>
      </c>
      <c r="AU278" s="18" t="s">
        <v>81</v>
      </c>
    </row>
    <row r="279" spans="2:65" s="1" customFormat="1" ht="16.5" customHeight="1">
      <c r="B279" s="33"/>
      <c r="C279" s="132" t="s">
        <v>830</v>
      </c>
      <c r="D279" s="132" t="s">
        <v>182</v>
      </c>
      <c r="E279" s="133" t="s">
        <v>3311</v>
      </c>
      <c r="F279" s="134" t="s">
        <v>3123</v>
      </c>
      <c r="G279" s="135" t="s">
        <v>338</v>
      </c>
      <c r="H279" s="136">
        <v>1</v>
      </c>
      <c r="I279" s="137"/>
      <c r="J279" s="138">
        <f>ROUND(I279*H279,2)</f>
        <v>0</v>
      </c>
      <c r="K279" s="134" t="s">
        <v>19</v>
      </c>
      <c r="L279" s="33"/>
      <c r="M279" s="139" t="s">
        <v>19</v>
      </c>
      <c r="N279" s="140" t="s">
        <v>44</v>
      </c>
      <c r="P279" s="141">
        <f>O279*H279</f>
        <v>0</v>
      </c>
      <c r="Q279" s="141">
        <v>0</v>
      </c>
      <c r="R279" s="141">
        <f>Q279*H279</f>
        <v>0</v>
      </c>
      <c r="S279" s="141">
        <v>0</v>
      </c>
      <c r="T279" s="142">
        <f>S279*H279</f>
        <v>0</v>
      </c>
      <c r="AR279" s="143" t="s">
        <v>187</v>
      </c>
      <c r="AT279" s="143" t="s">
        <v>182</v>
      </c>
      <c r="AU279" s="143" t="s">
        <v>81</v>
      </c>
      <c r="AY279" s="18" t="s">
        <v>180</v>
      </c>
      <c r="BE279" s="144">
        <f>IF(N279="základní",J279,0)</f>
        <v>0</v>
      </c>
      <c r="BF279" s="144">
        <f>IF(N279="snížená",J279,0)</f>
        <v>0</v>
      </c>
      <c r="BG279" s="144">
        <f>IF(N279="zákl. přenesená",J279,0)</f>
        <v>0</v>
      </c>
      <c r="BH279" s="144">
        <f>IF(N279="sníž. přenesená",J279,0)</f>
        <v>0</v>
      </c>
      <c r="BI279" s="144">
        <f>IF(N279="nulová",J279,0)</f>
        <v>0</v>
      </c>
      <c r="BJ279" s="18" t="s">
        <v>81</v>
      </c>
      <c r="BK279" s="144">
        <f>ROUND(I279*H279,2)</f>
        <v>0</v>
      </c>
      <c r="BL279" s="18" t="s">
        <v>187</v>
      </c>
      <c r="BM279" s="143" t="s">
        <v>3312</v>
      </c>
    </row>
    <row r="280" spans="2:65" s="1" customFormat="1" ht="11.25">
      <c r="B280" s="33"/>
      <c r="D280" s="145" t="s">
        <v>189</v>
      </c>
      <c r="F280" s="146" t="s">
        <v>3123</v>
      </c>
      <c r="I280" s="147"/>
      <c r="L280" s="33"/>
      <c r="M280" s="148"/>
      <c r="T280" s="54"/>
      <c r="AT280" s="18" t="s">
        <v>189</v>
      </c>
      <c r="AU280" s="18" t="s">
        <v>81</v>
      </c>
    </row>
    <row r="281" spans="2:65" s="1" customFormat="1" ht="37.9" customHeight="1">
      <c r="B281" s="33"/>
      <c r="C281" s="132" t="s">
        <v>836</v>
      </c>
      <c r="D281" s="132" t="s">
        <v>182</v>
      </c>
      <c r="E281" s="133" t="s">
        <v>3313</v>
      </c>
      <c r="F281" s="134" t="s">
        <v>3304</v>
      </c>
      <c r="G281" s="135" t="s">
        <v>2876</v>
      </c>
      <c r="H281" s="136">
        <v>1</v>
      </c>
      <c r="I281" s="137"/>
      <c r="J281" s="138">
        <f>ROUND(I281*H281,2)</f>
        <v>0</v>
      </c>
      <c r="K281" s="134" t="s">
        <v>19</v>
      </c>
      <c r="L281" s="33"/>
      <c r="M281" s="139" t="s">
        <v>19</v>
      </c>
      <c r="N281" s="140" t="s">
        <v>44</v>
      </c>
      <c r="P281" s="141">
        <f>O281*H281</f>
        <v>0</v>
      </c>
      <c r="Q281" s="141">
        <v>0</v>
      </c>
      <c r="R281" s="141">
        <f>Q281*H281</f>
        <v>0</v>
      </c>
      <c r="S281" s="141">
        <v>0</v>
      </c>
      <c r="T281" s="142">
        <f>S281*H281</f>
        <v>0</v>
      </c>
      <c r="AR281" s="143" t="s">
        <v>187</v>
      </c>
      <c r="AT281" s="143" t="s">
        <v>182</v>
      </c>
      <c r="AU281" s="143" t="s">
        <v>81</v>
      </c>
      <c r="AY281" s="18" t="s">
        <v>180</v>
      </c>
      <c r="BE281" s="144">
        <f>IF(N281="základní",J281,0)</f>
        <v>0</v>
      </c>
      <c r="BF281" s="144">
        <f>IF(N281="snížená",J281,0)</f>
        <v>0</v>
      </c>
      <c r="BG281" s="144">
        <f>IF(N281="zákl. přenesená",J281,0)</f>
        <v>0</v>
      </c>
      <c r="BH281" s="144">
        <f>IF(N281="sníž. přenesená",J281,0)</f>
        <v>0</v>
      </c>
      <c r="BI281" s="144">
        <f>IF(N281="nulová",J281,0)</f>
        <v>0</v>
      </c>
      <c r="BJ281" s="18" t="s">
        <v>81</v>
      </c>
      <c r="BK281" s="144">
        <f>ROUND(I281*H281,2)</f>
        <v>0</v>
      </c>
      <c r="BL281" s="18" t="s">
        <v>187</v>
      </c>
      <c r="BM281" s="143" t="s">
        <v>3314</v>
      </c>
    </row>
    <row r="282" spans="2:65" s="1" customFormat="1" ht="19.5">
      <c r="B282" s="33"/>
      <c r="D282" s="145" t="s">
        <v>189</v>
      </c>
      <c r="F282" s="146" t="s">
        <v>3304</v>
      </c>
      <c r="I282" s="147"/>
      <c r="L282" s="33"/>
      <c r="M282" s="148"/>
      <c r="T282" s="54"/>
      <c r="AT282" s="18" t="s">
        <v>189</v>
      </c>
      <c r="AU282" s="18" t="s">
        <v>81</v>
      </c>
    </row>
    <row r="283" spans="2:65" s="11" customFormat="1" ht="25.9" customHeight="1">
      <c r="B283" s="120"/>
      <c r="D283" s="121" t="s">
        <v>72</v>
      </c>
      <c r="E283" s="122" t="s">
        <v>3315</v>
      </c>
      <c r="F283" s="122" t="s">
        <v>3316</v>
      </c>
      <c r="I283" s="123"/>
      <c r="J283" s="124">
        <f>BK283</f>
        <v>0</v>
      </c>
      <c r="L283" s="120"/>
      <c r="M283" s="125"/>
      <c r="P283" s="126">
        <f>SUM(P284:P289)</f>
        <v>0</v>
      </c>
      <c r="R283" s="126">
        <f>SUM(R284:R289)</f>
        <v>0</v>
      </c>
      <c r="T283" s="127">
        <f>SUM(T284:T289)</f>
        <v>0</v>
      </c>
      <c r="AR283" s="121" t="s">
        <v>81</v>
      </c>
      <c r="AT283" s="128" t="s">
        <v>72</v>
      </c>
      <c r="AU283" s="128" t="s">
        <v>73</v>
      </c>
      <c r="AY283" s="121" t="s">
        <v>180</v>
      </c>
      <c r="BK283" s="129">
        <f>SUM(BK284:BK289)</f>
        <v>0</v>
      </c>
    </row>
    <row r="284" spans="2:65" s="1" customFormat="1" ht="44.25" customHeight="1">
      <c r="B284" s="33"/>
      <c r="C284" s="132" t="s">
        <v>844</v>
      </c>
      <c r="D284" s="132" t="s">
        <v>182</v>
      </c>
      <c r="E284" s="133" t="s">
        <v>3317</v>
      </c>
      <c r="F284" s="134" t="s">
        <v>3318</v>
      </c>
      <c r="G284" s="135" t="s">
        <v>2876</v>
      </c>
      <c r="H284" s="136">
        <v>1</v>
      </c>
      <c r="I284" s="137"/>
      <c r="J284" s="138">
        <f>ROUND(I284*H284,2)</f>
        <v>0</v>
      </c>
      <c r="K284" s="134" t="s">
        <v>19</v>
      </c>
      <c r="L284" s="33"/>
      <c r="M284" s="139" t="s">
        <v>19</v>
      </c>
      <c r="N284" s="140" t="s">
        <v>44</v>
      </c>
      <c r="P284" s="141">
        <f>O284*H284</f>
        <v>0</v>
      </c>
      <c r="Q284" s="141">
        <v>0</v>
      </c>
      <c r="R284" s="141">
        <f>Q284*H284</f>
        <v>0</v>
      </c>
      <c r="S284" s="141">
        <v>0</v>
      </c>
      <c r="T284" s="142">
        <f>S284*H284</f>
        <v>0</v>
      </c>
      <c r="AR284" s="143" t="s">
        <v>187</v>
      </c>
      <c r="AT284" s="143" t="s">
        <v>182</v>
      </c>
      <c r="AU284" s="143" t="s">
        <v>81</v>
      </c>
      <c r="AY284" s="18" t="s">
        <v>180</v>
      </c>
      <c r="BE284" s="144">
        <f>IF(N284="základní",J284,0)</f>
        <v>0</v>
      </c>
      <c r="BF284" s="144">
        <f>IF(N284="snížená",J284,0)</f>
        <v>0</v>
      </c>
      <c r="BG284" s="144">
        <f>IF(N284="zákl. přenesená",J284,0)</f>
        <v>0</v>
      </c>
      <c r="BH284" s="144">
        <f>IF(N284="sníž. přenesená",J284,0)</f>
        <v>0</v>
      </c>
      <c r="BI284" s="144">
        <f>IF(N284="nulová",J284,0)</f>
        <v>0</v>
      </c>
      <c r="BJ284" s="18" t="s">
        <v>81</v>
      </c>
      <c r="BK284" s="144">
        <f>ROUND(I284*H284,2)</f>
        <v>0</v>
      </c>
      <c r="BL284" s="18" t="s">
        <v>187</v>
      </c>
      <c r="BM284" s="143" t="s">
        <v>3319</v>
      </c>
    </row>
    <row r="285" spans="2:65" s="1" customFormat="1" ht="19.5">
      <c r="B285" s="33"/>
      <c r="D285" s="145" t="s">
        <v>189</v>
      </c>
      <c r="F285" s="146" t="s">
        <v>3318</v>
      </c>
      <c r="I285" s="147"/>
      <c r="L285" s="33"/>
      <c r="M285" s="148"/>
      <c r="T285" s="54"/>
      <c r="AT285" s="18" t="s">
        <v>189</v>
      </c>
      <c r="AU285" s="18" t="s">
        <v>81</v>
      </c>
    </row>
    <row r="286" spans="2:65" s="1" customFormat="1" ht="16.5" customHeight="1">
      <c r="B286" s="33"/>
      <c r="C286" s="132" t="s">
        <v>850</v>
      </c>
      <c r="D286" s="132" t="s">
        <v>182</v>
      </c>
      <c r="E286" s="133" t="s">
        <v>3320</v>
      </c>
      <c r="F286" s="134" t="s">
        <v>3246</v>
      </c>
      <c r="G286" s="135" t="s">
        <v>338</v>
      </c>
      <c r="H286" s="136">
        <v>1</v>
      </c>
      <c r="I286" s="137"/>
      <c r="J286" s="138">
        <f>ROUND(I286*H286,2)</f>
        <v>0</v>
      </c>
      <c r="K286" s="134" t="s">
        <v>19</v>
      </c>
      <c r="L286" s="33"/>
      <c r="M286" s="139" t="s">
        <v>19</v>
      </c>
      <c r="N286" s="140" t="s">
        <v>44</v>
      </c>
      <c r="P286" s="141">
        <f>O286*H286</f>
        <v>0</v>
      </c>
      <c r="Q286" s="141">
        <v>0</v>
      </c>
      <c r="R286" s="141">
        <f>Q286*H286</f>
        <v>0</v>
      </c>
      <c r="S286" s="141">
        <v>0</v>
      </c>
      <c r="T286" s="142">
        <f>S286*H286</f>
        <v>0</v>
      </c>
      <c r="AR286" s="143" t="s">
        <v>187</v>
      </c>
      <c r="AT286" s="143" t="s">
        <v>182</v>
      </c>
      <c r="AU286" s="143" t="s">
        <v>81</v>
      </c>
      <c r="AY286" s="18" t="s">
        <v>180</v>
      </c>
      <c r="BE286" s="144">
        <f>IF(N286="základní",J286,0)</f>
        <v>0</v>
      </c>
      <c r="BF286" s="144">
        <f>IF(N286="snížená",J286,0)</f>
        <v>0</v>
      </c>
      <c r="BG286" s="144">
        <f>IF(N286="zákl. přenesená",J286,0)</f>
        <v>0</v>
      </c>
      <c r="BH286" s="144">
        <f>IF(N286="sníž. přenesená",J286,0)</f>
        <v>0</v>
      </c>
      <c r="BI286" s="144">
        <f>IF(N286="nulová",J286,0)</f>
        <v>0</v>
      </c>
      <c r="BJ286" s="18" t="s">
        <v>81</v>
      </c>
      <c r="BK286" s="144">
        <f>ROUND(I286*H286,2)</f>
        <v>0</v>
      </c>
      <c r="BL286" s="18" t="s">
        <v>187</v>
      </c>
      <c r="BM286" s="143" t="s">
        <v>3321</v>
      </c>
    </row>
    <row r="287" spans="2:65" s="1" customFormat="1" ht="11.25">
      <c r="B287" s="33"/>
      <c r="D287" s="145" t="s">
        <v>189</v>
      </c>
      <c r="F287" s="146" t="s">
        <v>3246</v>
      </c>
      <c r="I287" s="147"/>
      <c r="L287" s="33"/>
      <c r="M287" s="148"/>
      <c r="T287" s="54"/>
      <c r="AT287" s="18" t="s">
        <v>189</v>
      </c>
      <c r="AU287" s="18" t="s">
        <v>81</v>
      </c>
    </row>
    <row r="288" spans="2:65" s="1" customFormat="1" ht="37.9" customHeight="1">
      <c r="B288" s="33"/>
      <c r="C288" s="132" t="s">
        <v>858</v>
      </c>
      <c r="D288" s="132" t="s">
        <v>182</v>
      </c>
      <c r="E288" s="133" t="s">
        <v>3322</v>
      </c>
      <c r="F288" s="134" t="s">
        <v>3249</v>
      </c>
      <c r="G288" s="135" t="s">
        <v>2876</v>
      </c>
      <c r="H288" s="136">
        <v>1</v>
      </c>
      <c r="I288" s="137"/>
      <c r="J288" s="138">
        <f>ROUND(I288*H288,2)</f>
        <v>0</v>
      </c>
      <c r="K288" s="134" t="s">
        <v>19</v>
      </c>
      <c r="L288" s="33"/>
      <c r="M288" s="139" t="s">
        <v>19</v>
      </c>
      <c r="N288" s="140" t="s">
        <v>44</v>
      </c>
      <c r="P288" s="141">
        <f>O288*H288</f>
        <v>0</v>
      </c>
      <c r="Q288" s="141">
        <v>0</v>
      </c>
      <c r="R288" s="141">
        <f>Q288*H288</f>
        <v>0</v>
      </c>
      <c r="S288" s="141">
        <v>0</v>
      </c>
      <c r="T288" s="142">
        <f>S288*H288</f>
        <v>0</v>
      </c>
      <c r="AR288" s="143" t="s">
        <v>187</v>
      </c>
      <c r="AT288" s="143" t="s">
        <v>182</v>
      </c>
      <c r="AU288" s="143" t="s">
        <v>81</v>
      </c>
      <c r="AY288" s="18" t="s">
        <v>180</v>
      </c>
      <c r="BE288" s="144">
        <f>IF(N288="základní",J288,0)</f>
        <v>0</v>
      </c>
      <c r="BF288" s="144">
        <f>IF(N288="snížená",J288,0)</f>
        <v>0</v>
      </c>
      <c r="BG288" s="144">
        <f>IF(N288="zákl. přenesená",J288,0)</f>
        <v>0</v>
      </c>
      <c r="BH288" s="144">
        <f>IF(N288="sníž. přenesená",J288,0)</f>
        <v>0</v>
      </c>
      <c r="BI288" s="144">
        <f>IF(N288="nulová",J288,0)</f>
        <v>0</v>
      </c>
      <c r="BJ288" s="18" t="s">
        <v>81</v>
      </c>
      <c r="BK288" s="144">
        <f>ROUND(I288*H288,2)</f>
        <v>0</v>
      </c>
      <c r="BL288" s="18" t="s">
        <v>187</v>
      </c>
      <c r="BM288" s="143" t="s">
        <v>3323</v>
      </c>
    </row>
    <row r="289" spans="2:65" s="1" customFormat="1" ht="19.5">
      <c r="B289" s="33"/>
      <c r="D289" s="145" t="s">
        <v>189</v>
      </c>
      <c r="F289" s="146" t="s">
        <v>3249</v>
      </c>
      <c r="I289" s="147"/>
      <c r="L289" s="33"/>
      <c r="M289" s="148"/>
      <c r="T289" s="54"/>
      <c r="AT289" s="18" t="s">
        <v>189</v>
      </c>
      <c r="AU289" s="18" t="s">
        <v>81</v>
      </c>
    </row>
    <row r="290" spans="2:65" s="11" customFormat="1" ht="25.9" customHeight="1">
      <c r="B290" s="120"/>
      <c r="D290" s="121" t="s">
        <v>72</v>
      </c>
      <c r="E290" s="122" t="s">
        <v>3324</v>
      </c>
      <c r="F290" s="122" t="s">
        <v>3325</v>
      </c>
      <c r="I290" s="123"/>
      <c r="J290" s="124">
        <f>BK290</f>
        <v>0</v>
      </c>
      <c r="L290" s="120"/>
      <c r="M290" s="125"/>
      <c r="P290" s="126">
        <f>SUM(P291:P296)</f>
        <v>0</v>
      </c>
      <c r="R290" s="126">
        <f>SUM(R291:R296)</f>
        <v>0</v>
      </c>
      <c r="T290" s="127">
        <f>SUM(T291:T296)</f>
        <v>0</v>
      </c>
      <c r="AR290" s="121" t="s">
        <v>81</v>
      </c>
      <c r="AT290" s="128" t="s">
        <v>72</v>
      </c>
      <c r="AU290" s="128" t="s">
        <v>73</v>
      </c>
      <c r="AY290" s="121" t="s">
        <v>180</v>
      </c>
      <c r="BK290" s="129">
        <f>SUM(BK291:BK296)</f>
        <v>0</v>
      </c>
    </row>
    <row r="291" spans="2:65" s="1" customFormat="1" ht="44.25" customHeight="1">
      <c r="B291" s="33"/>
      <c r="C291" s="132" t="s">
        <v>864</v>
      </c>
      <c r="D291" s="132" t="s">
        <v>182</v>
      </c>
      <c r="E291" s="133" t="s">
        <v>3326</v>
      </c>
      <c r="F291" s="134" t="s">
        <v>3327</v>
      </c>
      <c r="G291" s="135" t="s">
        <v>2876</v>
      </c>
      <c r="H291" s="136">
        <v>1</v>
      </c>
      <c r="I291" s="137"/>
      <c r="J291" s="138">
        <f>ROUND(I291*H291,2)</f>
        <v>0</v>
      </c>
      <c r="K291" s="134" t="s">
        <v>19</v>
      </c>
      <c r="L291" s="33"/>
      <c r="M291" s="139" t="s">
        <v>19</v>
      </c>
      <c r="N291" s="140" t="s">
        <v>44</v>
      </c>
      <c r="P291" s="141">
        <f>O291*H291</f>
        <v>0</v>
      </c>
      <c r="Q291" s="141">
        <v>0</v>
      </c>
      <c r="R291" s="141">
        <f>Q291*H291</f>
        <v>0</v>
      </c>
      <c r="S291" s="141">
        <v>0</v>
      </c>
      <c r="T291" s="142">
        <f>S291*H291</f>
        <v>0</v>
      </c>
      <c r="AR291" s="143" t="s">
        <v>187</v>
      </c>
      <c r="AT291" s="143" t="s">
        <v>182</v>
      </c>
      <c r="AU291" s="143" t="s">
        <v>81</v>
      </c>
      <c r="AY291" s="18" t="s">
        <v>180</v>
      </c>
      <c r="BE291" s="144">
        <f>IF(N291="základní",J291,0)</f>
        <v>0</v>
      </c>
      <c r="BF291" s="144">
        <f>IF(N291="snížená",J291,0)</f>
        <v>0</v>
      </c>
      <c r="BG291" s="144">
        <f>IF(N291="zákl. přenesená",J291,0)</f>
        <v>0</v>
      </c>
      <c r="BH291" s="144">
        <f>IF(N291="sníž. přenesená",J291,0)</f>
        <v>0</v>
      </c>
      <c r="BI291" s="144">
        <f>IF(N291="nulová",J291,0)</f>
        <v>0</v>
      </c>
      <c r="BJ291" s="18" t="s">
        <v>81</v>
      </c>
      <c r="BK291" s="144">
        <f>ROUND(I291*H291,2)</f>
        <v>0</v>
      </c>
      <c r="BL291" s="18" t="s">
        <v>187</v>
      </c>
      <c r="BM291" s="143" t="s">
        <v>3328</v>
      </c>
    </row>
    <row r="292" spans="2:65" s="1" customFormat="1" ht="29.25">
      <c r="B292" s="33"/>
      <c r="D292" s="145" t="s">
        <v>189</v>
      </c>
      <c r="F292" s="146" t="s">
        <v>3327</v>
      </c>
      <c r="I292" s="147"/>
      <c r="L292" s="33"/>
      <c r="M292" s="148"/>
      <c r="T292" s="54"/>
      <c r="AT292" s="18" t="s">
        <v>189</v>
      </c>
      <c r="AU292" s="18" t="s">
        <v>81</v>
      </c>
    </row>
    <row r="293" spans="2:65" s="1" customFormat="1" ht="16.5" customHeight="1">
      <c r="B293" s="33"/>
      <c r="C293" s="132" t="s">
        <v>872</v>
      </c>
      <c r="D293" s="132" t="s">
        <v>182</v>
      </c>
      <c r="E293" s="133" t="s">
        <v>3329</v>
      </c>
      <c r="F293" s="134" t="s">
        <v>3246</v>
      </c>
      <c r="G293" s="135" t="s">
        <v>338</v>
      </c>
      <c r="H293" s="136">
        <v>1</v>
      </c>
      <c r="I293" s="137"/>
      <c r="J293" s="138">
        <f>ROUND(I293*H293,2)</f>
        <v>0</v>
      </c>
      <c r="K293" s="134" t="s">
        <v>19</v>
      </c>
      <c r="L293" s="33"/>
      <c r="M293" s="139" t="s">
        <v>19</v>
      </c>
      <c r="N293" s="140" t="s">
        <v>44</v>
      </c>
      <c r="P293" s="141">
        <f>O293*H293</f>
        <v>0</v>
      </c>
      <c r="Q293" s="141">
        <v>0</v>
      </c>
      <c r="R293" s="141">
        <f>Q293*H293</f>
        <v>0</v>
      </c>
      <c r="S293" s="141">
        <v>0</v>
      </c>
      <c r="T293" s="142">
        <f>S293*H293</f>
        <v>0</v>
      </c>
      <c r="AR293" s="143" t="s">
        <v>187</v>
      </c>
      <c r="AT293" s="143" t="s">
        <v>182</v>
      </c>
      <c r="AU293" s="143" t="s">
        <v>81</v>
      </c>
      <c r="AY293" s="18" t="s">
        <v>180</v>
      </c>
      <c r="BE293" s="144">
        <f>IF(N293="základní",J293,0)</f>
        <v>0</v>
      </c>
      <c r="BF293" s="144">
        <f>IF(N293="snížená",J293,0)</f>
        <v>0</v>
      </c>
      <c r="BG293" s="144">
        <f>IF(N293="zákl. přenesená",J293,0)</f>
        <v>0</v>
      </c>
      <c r="BH293" s="144">
        <f>IF(N293="sníž. přenesená",J293,0)</f>
        <v>0</v>
      </c>
      <c r="BI293" s="144">
        <f>IF(N293="nulová",J293,0)</f>
        <v>0</v>
      </c>
      <c r="BJ293" s="18" t="s">
        <v>81</v>
      </c>
      <c r="BK293" s="144">
        <f>ROUND(I293*H293,2)</f>
        <v>0</v>
      </c>
      <c r="BL293" s="18" t="s">
        <v>187</v>
      </c>
      <c r="BM293" s="143" t="s">
        <v>3330</v>
      </c>
    </row>
    <row r="294" spans="2:65" s="1" customFormat="1" ht="11.25">
      <c r="B294" s="33"/>
      <c r="D294" s="145" t="s">
        <v>189</v>
      </c>
      <c r="F294" s="146" t="s">
        <v>3246</v>
      </c>
      <c r="I294" s="147"/>
      <c r="L294" s="33"/>
      <c r="M294" s="148"/>
      <c r="T294" s="54"/>
      <c r="AT294" s="18" t="s">
        <v>189</v>
      </c>
      <c r="AU294" s="18" t="s">
        <v>81</v>
      </c>
    </row>
    <row r="295" spans="2:65" s="1" customFormat="1" ht="37.9" customHeight="1">
      <c r="B295" s="33"/>
      <c r="C295" s="132" t="s">
        <v>879</v>
      </c>
      <c r="D295" s="132" t="s">
        <v>182</v>
      </c>
      <c r="E295" s="133" t="s">
        <v>3331</v>
      </c>
      <c r="F295" s="134" t="s">
        <v>3249</v>
      </c>
      <c r="G295" s="135" t="s">
        <v>2876</v>
      </c>
      <c r="H295" s="136">
        <v>1</v>
      </c>
      <c r="I295" s="137"/>
      <c r="J295" s="138">
        <f>ROUND(I295*H295,2)</f>
        <v>0</v>
      </c>
      <c r="K295" s="134" t="s">
        <v>19</v>
      </c>
      <c r="L295" s="33"/>
      <c r="M295" s="139" t="s">
        <v>19</v>
      </c>
      <c r="N295" s="140" t="s">
        <v>44</v>
      </c>
      <c r="P295" s="141">
        <f>O295*H295</f>
        <v>0</v>
      </c>
      <c r="Q295" s="141">
        <v>0</v>
      </c>
      <c r="R295" s="141">
        <f>Q295*H295</f>
        <v>0</v>
      </c>
      <c r="S295" s="141">
        <v>0</v>
      </c>
      <c r="T295" s="142">
        <f>S295*H295</f>
        <v>0</v>
      </c>
      <c r="AR295" s="143" t="s">
        <v>187</v>
      </c>
      <c r="AT295" s="143" t="s">
        <v>182</v>
      </c>
      <c r="AU295" s="143" t="s">
        <v>81</v>
      </c>
      <c r="AY295" s="18" t="s">
        <v>180</v>
      </c>
      <c r="BE295" s="144">
        <f>IF(N295="základní",J295,0)</f>
        <v>0</v>
      </c>
      <c r="BF295" s="144">
        <f>IF(N295="snížená",J295,0)</f>
        <v>0</v>
      </c>
      <c r="BG295" s="144">
        <f>IF(N295="zákl. přenesená",J295,0)</f>
        <v>0</v>
      </c>
      <c r="BH295" s="144">
        <f>IF(N295="sníž. přenesená",J295,0)</f>
        <v>0</v>
      </c>
      <c r="BI295" s="144">
        <f>IF(N295="nulová",J295,0)</f>
        <v>0</v>
      </c>
      <c r="BJ295" s="18" t="s">
        <v>81</v>
      </c>
      <c r="BK295" s="144">
        <f>ROUND(I295*H295,2)</f>
        <v>0</v>
      </c>
      <c r="BL295" s="18" t="s">
        <v>187</v>
      </c>
      <c r="BM295" s="143" t="s">
        <v>3332</v>
      </c>
    </row>
    <row r="296" spans="2:65" s="1" customFormat="1" ht="19.5">
      <c r="B296" s="33"/>
      <c r="D296" s="145" t="s">
        <v>189</v>
      </c>
      <c r="F296" s="146" t="s">
        <v>3249</v>
      </c>
      <c r="I296" s="147"/>
      <c r="L296" s="33"/>
      <c r="M296" s="148"/>
      <c r="T296" s="54"/>
      <c r="AT296" s="18" t="s">
        <v>189</v>
      </c>
      <c r="AU296" s="18" t="s">
        <v>81</v>
      </c>
    </row>
    <row r="297" spans="2:65" s="11" customFormat="1" ht="25.9" customHeight="1">
      <c r="B297" s="120"/>
      <c r="D297" s="121" t="s">
        <v>72</v>
      </c>
      <c r="E297" s="122" t="s">
        <v>3333</v>
      </c>
      <c r="F297" s="122" t="s">
        <v>3334</v>
      </c>
      <c r="I297" s="123"/>
      <c r="J297" s="124">
        <f>BK297</f>
        <v>0</v>
      </c>
      <c r="L297" s="120"/>
      <c r="M297" s="125"/>
      <c r="P297" s="126">
        <f>SUM(P298:P301)</f>
        <v>0</v>
      </c>
      <c r="R297" s="126">
        <f>SUM(R298:R301)</f>
        <v>0</v>
      </c>
      <c r="T297" s="127">
        <f>SUM(T298:T301)</f>
        <v>0</v>
      </c>
      <c r="AR297" s="121" t="s">
        <v>81</v>
      </c>
      <c r="AT297" s="128" t="s">
        <v>72</v>
      </c>
      <c r="AU297" s="128" t="s">
        <v>73</v>
      </c>
      <c r="AY297" s="121" t="s">
        <v>180</v>
      </c>
      <c r="BK297" s="129">
        <f>SUM(BK298:BK301)</f>
        <v>0</v>
      </c>
    </row>
    <row r="298" spans="2:65" s="1" customFormat="1" ht="62.65" customHeight="1">
      <c r="B298" s="33"/>
      <c r="C298" s="132" t="s">
        <v>883</v>
      </c>
      <c r="D298" s="132" t="s">
        <v>182</v>
      </c>
      <c r="E298" s="133" t="s">
        <v>3335</v>
      </c>
      <c r="F298" s="134" t="s">
        <v>3040</v>
      </c>
      <c r="G298" s="135" t="s">
        <v>1476</v>
      </c>
      <c r="H298" s="136">
        <v>350</v>
      </c>
      <c r="I298" s="137"/>
      <c r="J298" s="138">
        <f>ROUND(I298*H298,2)</f>
        <v>0</v>
      </c>
      <c r="K298" s="134" t="s">
        <v>19</v>
      </c>
      <c r="L298" s="33"/>
      <c r="M298" s="139" t="s">
        <v>19</v>
      </c>
      <c r="N298" s="140" t="s">
        <v>44</v>
      </c>
      <c r="P298" s="141">
        <f>O298*H298</f>
        <v>0</v>
      </c>
      <c r="Q298" s="141">
        <v>0</v>
      </c>
      <c r="R298" s="141">
        <f>Q298*H298</f>
        <v>0</v>
      </c>
      <c r="S298" s="141">
        <v>0</v>
      </c>
      <c r="T298" s="142">
        <f>S298*H298</f>
        <v>0</v>
      </c>
      <c r="AR298" s="143" t="s">
        <v>187</v>
      </c>
      <c r="AT298" s="143" t="s">
        <v>182</v>
      </c>
      <c r="AU298" s="143" t="s">
        <v>81</v>
      </c>
      <c r="AY298" s="18" t="s">
        <v>180</v>
      </c>
      <c r="BE298" s="144">
        <f>IF(N298="základní",J298,0)</f>
        <v>0</v>
      </c>
      <c r="BF298" s="144">
        <f>IF(N298="snížená",J298,0)</f>
        <v>0</v>
      </c>
      <c r="BG298" s="144">
        <f>IF(N298="zákl. přenesená",J298,0)</f>
        <v>0</v>
      </c>
      <c r="BH298" s="144">
        <f>IF(N298="sníž. přenesená",J298,0)</f>
        <v>0</v>
      </c>
      <c r="BI298" s="144">
        <f>IF(N298="nulová",J298,0)</f>
        <v>0</v>
      </c>
      <c r="BJ298" s="18" t="s">
        <v>81</v>
      </c>
      <c r="BK298" s="144">
        <f>ROUND(I298*H298,2)</f>
        <v>0</v>
      </c>
      <c r="BL298" s="18" t="s">
        <v>187</v>
      </c>
      <c r="BM298" s="143" t="s">
        <v>3336</v>
      </c>
    </row>
    <row r="299" spans="2:65" s="1" customFormat="1" ht="39">
      <c r="B299" s="33"/>
      <c r="D299" s="145" t="s">
        <v>189</v>
      </c>
      <c r="F299" s="146" t="s">
        <v>3040</v>
      </c>
      <c r="I299" s="147"/>
      <c r="L299" s="33"/>
      <c r="M299" s="148"/>
      <c r="T299" s="54"/>
      <c r="AT299" s="18" t="s">
        <v>189</v>
      </c>
      <c r="AU299" s="18" t="s">
        <v>81</v>
      </c>
    </row>
    <row r="300" spans="2:65" s="1" customFormat="1" ht="16.5" customHeight="1">
      <c r="B300" s="33"/>
      <c r="C300" s="132" t="s">
        <v>890</v>
      </c>
      <c r="D300" s="132" t="s">
        <v>182</v>
      </c>
      <c r="E300" s="133" t="s">
        <v>3337</v>
      </c>
      <c r="F300" s="134" t="s">
        <v>3043</v>
      </c>
      <c r="G300" s="135" t="s">
        <v>2876</v>
      </c>
      <c r="H300" s="136">
        <v>50</v>
      </c>
      <c r="I300" s="137"/>
      <c r="J300" s="138">
        <f>ROUND(I300*H300,2)</f>
        <v>0</v>
      </c>
      <c r="K300" s="134" t="s">
        <v>19</v>
      </c>
      <c r="L300" s="33"/>
      <c r="M300" s="139" t="s">
        <v>19</v>
      </c>
      <c r="N300" s="140" t="s">
        <v>44</v>
      </c>
      <c r="P300" s="141">
        <f>O300*H300</f>
        <v>0</v>
      </c>
      <c r="Q300" s="141">
        <v>0</v>
      </c>
      <c r="R300" s="141">
        <f>Q300*H300</f>
        <v>0</v>
      </c>
      <c r="S300" s="141">
        <v>0</v>
      </c>
      <c r="T300" s="142">
        <f>S300*H300</f>
        <v>0</v>
      </c>
      <c r="AR300" s="143" t="s">
        <v>187</v>
      </c>
      <c r="AT300" s="143" t="s">
        <v>182</v>
      </c>
      <c r="AU300" s="143" t="s">
        <v>81</v>
      </c>
      <c r="AY300" s="18" t="s">
        <v>180</v>
      </c>
      <c r="BE300" s="144">
        <f>IF(N300="základní",J300,0)</f>
        <v>0</v>
      </c>
      <c r="BF300" s="144">
        <f>IF(N300="snížená",J300,0)</f>
        <v>0</v>
      </c>
      <c r="BG300" s="144">
        <f>IF(N300="zákl. přenesená",J300,0)</f>
        <v>0</v>
      </c>
      <c r="BH300" s="144">
        <f>IF(N300="sníž. přenesená",J300,0)</f>
        <v>0</v>
      </c>
      <c r="BI300" s="144">
        <f>IF(N300="nulová",J300,0)</f>
        <v>0</v>
      </c>
      <c r="BJ300" s="18" t="s">
        <v>81</v>
      </c>
      <c r="BK300" s="144">
        <f>ROUND(I300*H300,2)</f>
        <v>0</v>
      </c>
      <c r="BL300" s="18" t="s">
        <v>187</v>
      </c>
      <c r="BM300" s="143" t="s">
        <v>3338</v>
      </c>
    </row>
    <row r="301" spans="2:65" s="1" customFormat="1" ht="11.25">
      <c r="B301" s="33"/>
      <c r="D301" s="145" t="s">
        <v>189</v>
      </c>
      <c r="F301" s="146" t="s">
        <v>3043</v>
      </c>
      <c r="I301" s="147"/>
      <c r="L301" s="33"/>
      <c r="M301" s="193"/>
      <c r="N301" s="194"/>
      <c r="O301" s="194"/>
      <c r="P301" s="194"/>
      <c r="Q301" s="194"/>
      <c r="R301" s="194"/>
      <c r="S301" s="194"/>
      <c r="T301" s="195"/>
      <c r="AT301" s="18" t="s">
        <v>189</v>
      </c>
      <c r="AU301" s="18" t="s">
        <v>81</v>
      </c>
    </row>
    <row r="302" spans="2:65" s="1" customFormat="1" ht="6.95" customHeight="1">
      <c r="B302" s="42"/>
      <c r="C302" s="43"/>
      <c r="D302" s="43"/>
      <c r="E302" s="43"/>
      <c r="F302" s="43"/>
      <c r="G302" s="43"/>
      <c r="H302" s="43"/>
      <c r="I302" s="43"/>
      <c r="J302" s="43"/>
      <c r="K302" s="43"/>
      <c r="L302" s="33"/>
    </row>
  </sheetData>
  <sheetProtection algorithmName="SHA-512" hashValue="z6WY+wkI1RFDP9F8qi3hPY+CZVF3S5PuCTrBUZt+US4bh9jhrsIpc1FnZFD9068ZArW8cfJa/cMnRo78YpTisA==" saltValue="yUPcwxmdE3jYtSgVcSTsAehruol/YH9lO2WknzCMycBr0s34IYnjUFQuHG5+WGLDvqOicPJsXc2/S5jQ6TxIcA==" spinCount="100000" sheet="1" objects="1" scenarios="1" formatColumns="0" formatRows="0" autoFilter="0"/>
  <autoFilter ref="C92:K301" xr:uid="{00000000-0009-0000-0000-000005000000}"/>
  <mergeCells count="9">
    <mergeCell ref="E50:H50"/>
    <mergeCell ref="E83:H83"/>
    <mergeCell ref="E85:H8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47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98</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s="1" customFormat="1" ht="12" customHeight="1">
      <c r="B8" s="33"/>
      <c r="D8" s="28" t="s">
        <v>134</v>
      </c>
      <c r="L8" s="33"/>
    </row>
    <row r="9" spans="2:46" s="1" customFormat="1" ht="16.5" customHeight="1">
      <c r="B9" s="33"/>
      <c r="E9" s="287" t="s">
        <v>3339</v>
      </c>
      <c r="F9" s="325"/>
      <c r="G9" s="325"/>
      <c r="H9" s="325"/>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29. 11. 2024</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27</v>
      </c>
      <c r="I15" s="28" t="s">
        <v>28</v>
      </c>
      <c r="J15" s="26" t="s">
        <v>19</v>
      </c>
      <c r="L15" s="33"/>
    </row>
    <row r="16" spans="2:46" s="1" customFormat="1" ht="6.95" customHeight="1">
      <c r="B16" s="33"/>
      <c r="L16" s="33"/>
    </row>
    <row r="17" spans="2:12" s="1" customFormat="1" ht="12" customHeight="1">
      <c r="B17" s="33"/>
      <c r="D17" s="28" t="s">
        <v>29</v>
      </c>
      <c r="I17" s="28" t="s">
        <v>26</v>
      </c>
      <c r="J17" s="29" t="str">
        <f>'Rekapitulace stavby'!AN13</f>
        <v>Vyplň údaj</v>
      </c>
      <c r="L17" s="33"/>
    </row>
    <row r="18" spans="2:12" s="1" customFormat="1" ht="18" customHeight="1">
      <c r="B18" s="33"/>
      <c r="E18" s="326" t="str">
        <f>'Rekapitulace stavby'!E14</f>
        <v>Vyplň údaj</v>
      </c>
      <c r="F18" s="293"/>
      <c r="G18" s="293"/>
      <c r="H18" s="293"/>
      <c r="I18" s="28" t="s">
        <v>28</v>
      </c>
      <c r="J18" s="29" t="str">
        <f>'Rekapitulace stavby'!AN14</f>
        <v>Vyplň údaj</v>
      </c>
      <c r="L18" s="33"/>
    </row>
    <row r="19" spans="2:12" s="1" customFormat="1" ht="6.95" customHeight="1">
      <c r="B19" s="33"/>
      <c r="L19" s="33"/>
    </row>
    <row r="20" spans="2:12" s="1" customFormat="1" ht="12" customHeight="1">
      <c r="B20" s="33"/>
      <c r="D20" s="28" t="s">
        <v>31</v>
      </c>
      <c r="I20" s="28" t="s">
        <v>26</v>
      </c>
      <c r="J20" s="26" t="s">
        <v>32</v>
      </c>
      <c r="L20" s="33"/>
    </row>
    <row r="21" spans="2:12" s="1" customFormat="1" ht="18" customHeight="1">
      <c r="B21" s="33"/>
      <c r="E21" s="26" t="s">
        <v>33</v>
      </c>
      <c r="I21" s="28" t="s">
        <v>28</v>
      </c>
      <c r="J21" s="26" t="s">
        <v>34</v>
      </c>
      <c r="L21" s="33"/>
    </row>
    <row r="22" spans="2:12" s="1" customFormat="1" ht="6.95" customHeight="1">
      <c r="B22" s="33"/>
      <c r="L22" s="33"/>
    </row>
    <row r="23" spans="2:12" s="1" customFormat="1" ht="12" customHeight="1">
      <c r="B23" s="33"/>
      <c r="D23" s="28" t="s">
        <v>36</v>
      </c>
      <c r="I23" s="28" t="s">
        <v>26</v>
      </c>
      <c r="J23" s="26" t="s">
        <v>32</v>
      </c>
      <c r="L23" s="33"/>
    </row>
    <row r="24" spans="2:12" s="1" customFormat="1" ht="18" customHeight="1">
      <c r="B24" s="33"/>
      <c r="E24" s="26" t="s">
        <v>33</v>
      </c>
      <c r="I24" s="28" t="s">
        <v>28</v>
      </c>
      <c r="J24" s="26" t="s">
        <v>34</v>
      </c>
      <c r="L24" s="33"/>
    </row>
    <row r="25" spans="2:12" s="1" customFormat="1" ht="6.95" customHeight="1">
      <c r="B25" s="33"/>
      <c r="L25" s="33"/>
    </row>
    <row r="26" spans="2:12" s="1" customFormat="1" ht="12" customHeight="1">
      <c r="B26" s="33"/>
      <c r="D26" s="28" t="s">
        <v>37</v>
      </c>
      <c r="L26" s="33"/>
    </row>
    <row r="27" spans="2:12" s="7" customFormat="1" ht="16.5" customHeight="1">
      <c r="B27" s="92"/>
      <c r="E27" s="298" t="s">
        <v>19</v>
      </c>
      <c r="F27" s="298"/>
      <c r="G27" s="298"/>
      <c r="H27" s="298"/>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39</v>
      </c>
      <c r="J30" s="64">
        <f>ROUND(J89, 2)</f>
        <v>0</v>
      </c>
      <c r="L30" s="33"/>
    </row>
    <row r="31" spans="2:12" s="1" customFormat="1" ht="6.95" customHeight="1">
      <c r="B31" s="33"/>
      <c r="D31" s="51"/>
      <c r="E31" s="51"/>
      <c r="F31" s="51"/>
      <c r="G31" s="51"/>
      <c r="H31" s="51"/>
      <c r="I31" s="51"/>
      <c r="J31" s="51"/>
      <c r="K31" s="51"/>
      <c r="L31" s="33"/>
    </row>
    <row r="32" spans="2:12" s="1" customFormat="1" ht="14.45" customHeight="1">
      <c r="B32" s="33"/>
      <c r="F32" s="36" t="s">
        <v>41</v>
      </c>
      <c r="I32" s="36" t="s">
        <v>40</v>
      </c>
      <c r="J32" s="36" t="s">
        <v>42</v>
      </c>
      <c r="L32" s="33"/>
    </row>
    <row r="33" spans="2:12" s="1" customFormat="1" ht="14.45" customHeight="1">
      <c r="B33" s="33"/>
      <c r="D33" s="53" t="s">
        <v>43</v>
      </c>
      <c r="E33" s="28" t="s">
        <v>44</v>
      </c>
      <c r="F33" s="84">
        <f>ROUND((SUM(BE89:BE472)),  2)</f>
        <v>0</v>
      </c>
      <c r="I33" s="94">
        <v>0.21</v>
      </c>
      <c r="J33" s="84">
        <f>ROUND(((SUM(BE89:BE472))*I33),  2)</f>
        <v>0</v>
      </c>
      <c r="L33" s="33"/>
    </row>
    <row r="34" spans="2:12" s="1" customFormat="1" ht="14.45" customHeight="1">
      <c r="B34" s="33"/>
      <c r="E34" s="28" t="s">
        <v>45</v>
      </c>
      <c r="F34" s="84">
        <f>ROUND((SUM(BF89:BF472)),  2)</f>
        <v>0</v>
      </c>
      <c r="I34" s="94">
        <v>0.12</v>
      </c>
      <c r="J34" s="84">
        <f>ROUND(((SUM(BF89:BF472))*I34),  2)</f>
        <v>0</v>
      </c>
      <c r="L34" s="33"/>
    </row>
    <row r="35" spans="2:12" s="1" customFormat="1" ht="14.45" hidden="1" customHeight="1">
      <c r="B35" s="33"/>
      <c r="E35" s="28" t="s">
        <v>46</v>
      </c>
      <c r="F35" s="84">
        <f>ROUND((SUM(BG89:BG472)),  2)</f>
        <v>0</v>
      </c>
      <c r="I35" s="94">
        <v>0.21</v>
      </c>
      <c r="J35" s="84">
        <f>0</f>
        <v>0</v>
      </c>
      <c r="L35" s="33"/>
    </row>
    <row r="36" spans="2:12" s="1" customFormat="1" ht="14.45" hidden="1" customHeight="1">
      <c r="B36" s="33"/>
      <c r="E36" s="28" t="s">
        <v>47</v>
      </c>
      <c r="F36" s="84">
        <f>ROUND((SUM(BH89:BH472)),  2)</f>
        <v>0</v>
      </c>
      <c r="I36" s="94">
        <v>0.12</v>
      </c>
      <c r="J36" s="84">
        <f>0</f>
        <v>0</v>
      </c>
      <c r="L36" s="33"/>
    </row>
    <row r="37" spans="2:12" s="1" customFormat="1" ht="14.45" hidden="1" customHeight="1">
      <c r="B37" s="33"/>
      <c r="E37" s="28" t="s">
        <v>48</v>
      </c>
      <c r="F37" s="84">
        <f>ROUND((SUM(BI89:BI472)),  2)</f>
        <v>0</v>
      </c>
      <c r="I37" s="94">
        <v>0</v>
      </c>
      <c r="J37" s="84">
        <f>0</f>
        <v>0</v>
      </c>
      <c r="L37" s="33"/>
    </row>
    <row r="38" spans="2:12" s="1" customFormat="1" ht="6.95" customHeight="1">
      <c r="B38" s="33"/>
      <c r="L38" s="33"/>
    </row>
    <row r="39" spans="2:12" s="1" customFormat="1" ht="25.35" customHeight="1">
      <c r="B39" s="33"/>
      <c r="C39" s="95"/>
      <c r="D39" s="96" t="s">
        <v>49</v>
      </c>
      <c r="E39" s="55"/>
      <c r="F39" s="55"/>
      <c r="G39" s="97" t="s">
        <v>50</v>
      </c>
      <c r="H39" s="98" t="s">
        <v>51</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136</v>
      </c>
      <c r="L45" s="33"/>
    </row>
    <row r="46" spans="2:12" s="1" customFormat="1" ht="6.95" customHeight="1">
      <c r="B46" s="33"/>
      <c r="L46" s="33"/>
    </row>
    <row r="47" spans="2:12" s="1" customFormat="1" ht="12" customHeight="1">
      <c r="B47" s="33"/>
      <c r="C47" s="28" t="s">
        <v>16</v>
      </c>
      <c r="L47" s="33"/>
    </row>
    <row r="48" spans="2:12" s="1" customFormat="1" ht="16.5" customHeight="1">
      <c r="B48" s="33"/>
      <c r="E48" s="323" t="str">
        <f>E7</f>
        <v>Stavební úpravy obj. pro pečovatelskou službu</v>
      </c>
      <c r="F48" s="324"/>
      <c r="G48" s="324"/>
      <c r="H48" s="324"/>
      <c r="L48" s="33"/>
    </row>
    <row r="49" spans="2:47" s="1" customFormat="1" ht="12" customHeight="1">
      <c r="B49" s="33"/>
      <c r="C49" s="28" t="s">
        <v>134</v>
      </c>
      <c r="L49" s="33"/>
    </row>
    <row r="50" spans="2:47" s="1" customFormat="1" ht="16.5" customHeight="1">
      <c r="B50" s="33"/>
      <c r="E50" s="287" t="str">
        <f>E9</f>
        <v>20-009-200.6 - Zařízení zdravotně technických instalací</v>
      </c>
      <c r="F50" s="325"/>
      <c r="G50" s="325"/>
      <c r="H50" s="325"/>
      <c r="L50" s="33"/>
    </row>
    <row r="51" spans="2:47" s="1" customFormat="1" ht="6.95" customHeight="1">
      <c r="B51" s="33"/>
      <c r="L51" s="33"/>
    </row>
    <row r="52" spans="2:47" s="1" customFormat="1" ht="12" customHeight="1">
      <c r="B52" s="33"/>
      <c r="C52" s="28" t="s">
        <v>21</v>
      </c>
      <c r="F52" s="26" t="str">
        <f>F12</f>
        <v>Neštěmická 795/37, Krásné Březno</v>
      </c>
      <c r="I52" s="28" t="s">
        <v>23</v>
      </c>
      <c r="J52" s="50" t="str">
        <f>IF(J12="","",J12)</f>
        <v>29. 11. 2024</v>
      </c>
      <c r="L52" s="33"/>
    </row>
    <row r="53" spans="2:47" s="1" customFormat="1" ht="6.95" customHeight="1">
      <c r="B53" s="33"/>
      <c r="L53" s="33"/>
    </row>
    <row r="54" spans="2:47" s="1" customFormat="1" ht="25.7" customHeight="1">
      <c r="B54" s="33"/>
      <c r="C54" s="28" t="s">
        <v>25</v>
      </c>
      <c r="F54" s="26" t="str">
        <f>E15</f>
        <v>Statutární město Ústí nad Labem</v>
      </c>
      <c r="I54" s="28" t="s">
        <v>31</v>
      </c>
      <c r="J54" s="31" t="str">
        <f>E21</f>
        <v>G DESIGN, spol. s.r.o.</v>
      </c>
      <c r="L54" s="33"/>
    </row>
    <row r="55" spans="2:47" s="1" customFormat="1" ht="25.7" customHeight="1">
      <c r="B55" s="33"/>
      <c r="C55" s="28" t="s">
        <v>29</v>
      </c>
      <c r="F55" s="26" t="str">
        <f>IF(E18="","",E18)</f>
        <v>Vyplň údaj</v>
      </c>
      <c r="I55" s="28" t="s">
        <v>36</v>
      </c>
      <c r="J55" s="31" t="str">
        <f>E24</f>
        <v>G DESIGN, spol. s.r.o.</v>
      </c>
      <c r="L55" s="33"/>
    </row>
    <row r="56" spans="2:47" s="1" customFormat="1" ht="10.35" customHeight="1">
      <c r="B56" s="33"/>
      <c r="L56" s="33"/>
    </row>
    <row r="57" spans="2:47" s="1" customFormat="1" ht="29.25" customHeight="1">
      <c r="B57" s="33"/>
      <c r="C57" s="101" t="s">
        <v>137</v>
      </c>
      <c r="D57" s="95"/>
      <c r="E57" s="95"/>
      <c r="F57" s="95"/>
      <c r="G57" s="95"/>
      <c r="H57" s="95"/>
      <c r="I57" s="95"/>
      <c r="J57" s="102" t="s">
        <v>138</v>
      </c>
      <c r="K57" s="95"/>
      <c r="L57" s="33"/>
    </row>
    <row r="58" spans="2:47" s="1" customFormat="1" ht="10.35" customHeight="1">
      <c r="B58" s="33"/>
      <c r="L58" s="33"/>
    </row>
    <row r="59" spans="2:47" s="1" customFormat="1" ht="22.9" customHeight="1">
      <c r="B59" s="33"/>
      <c r="C59" s="103" t="s">
        <v>71</v>
      </c>
      <c r="J59" s="64">
        <f>J89</f>
        <v>0</v>
      </c>
      <c r="L59" s="33"/>
      <c r="AU59" s="18" t="s">
        <v>139</v>
      </c>
    </row>
    <row r="60" spans="2:47" s="8" customFormat="1" ht="24.95" customHeight="1">
      <c r="B60" s="104"/>
      <c r="D60" s="105" t="s">
        <v>140</v>
      </c>
      <c r="E60" s="106"/>
      <c r="F60" s="106"/>
      <c r="G60" s="106"/>
      <c r="H60" s="106"/>
      <c r="I60" s="106"/>
      <c r="J60" s="107">
        <f>J90</f>
        <v>0</v>
      </c>
      <c r="L60" s="104"/>
    </row>
    <row r="61" spans="2:47" s="9" customFormat="1" ht="19.899999999999999" customHeight="1">
      <c r="B61" s="108"/>
      <c r="D61" s="109" t="s">
        <v>141</v>
      </c>
      <c r="E61" s="110"/>
      <c r="F61" s="110"/>
      <c r="G61" s="110"/>
      <c r="H61" s="110"/>
      <c r="I61" s="110"/>
      <c r="J61" s="111">
        <f>J91</f>
        <v>0</v>
      </c>
      <c r="L61" s="108"/>
    </row>
    <row r="62" spans="2:47" s="9" customFormat="1" ht="19.899999999999999" customHeight="1">
      <c r="B62" s="108"/>
      <c r="D62" s="109" t="s">
        <v>1741</v>
      </c>
      <c r="E62" s="110"/>
      <c r="F62" s="110"/>
      <c r="G62" s="110"/>
      <c r="H62" s="110"/>
      <c r="I62" s="110"/>
      <c r="J62" s="111">
        <f>J130</f>
        <v>0</v>
      </c>
      <c r="L62" s="108"/>
    </row>
    <row r="63" spans="2:47" s="9" customFormat="1" ht="19.899999999999999" customHeight="1">
      <c r="B63" s="108"/>
      <c r="D63" s="109" t="s">
        <v>3340</v>
      </c>
      <c r="E63" s="110"/>
      <c r="F63" s="110"/>
      <c r="G63" s="110"/>
      <c r="H63" s="110"/>
      <c r="I63" s="110"/>
      <c r="J63" s="111">
        <f>J137</f>
        <v>0</v>
      </c>
      <c r="L63" s="108"/>
    </row>
    <row r="64" spans="2:47" s="9" customFormat="1" ht="19.899999999999999" customHeight="1">
      <c r="B64" s="108"/>
      <c r="D64" s="109" t="s">
        <v>147</v>
      </c>
      <c r="E64" s="110"/>
      <c r="F64" s="110"/>
      <c r="G64" s="110"/>
      <c r="H64" s="110"/>
      <c r="I64" s="110"/>
      <c r="J64" s="111">
        <f>J140</f>
        <v>0</v>
      </c>
      <c r="L64" s="108"/>
    </row>
    <row r="65" spans="2:12" s="8" customFormat="1" ht="24.95" customHeight="1">
      <c r="B65" s="104"/>
      <c r="D65" s="105" t="s">
        <v>148</v>
      </c>
      <c r="E65" s="106"/>
      <c r="F65" s="106"/>
      <c r="G65" s="106"/>
      <c r="H65" s="106"/>
      <c r="I65" s="106"/>
      <c r="J65" s="107">
        <f>J144</f>
        <v>0</v>
      </c>
      <c r="L65" s="104"/>
    </row>
    <row r="66" spans="2:12" s="9" customFormat="1" ht="19.899999999999999" customHeight="1">
      <c r="B66" s="108"/>
      <c r="D66" s="109" t="s">
        <v>3341</v>
      </c>
      <c r="E66" s="110"/>
      <c r="F66" s="110"/>
      <c r="G66" s="110"/>
      <c r="H66" s="110"/>
      <c r="I66" s="110"/>
      <c r="J66" s="111">
        <f>J145</f>
        <v>0</v>
      </c>
      <c r="L66" s="108"/>
    </row>
    <row r="67" spans="2:12" s="9" customFormat="1" ht="19.899999999999999" customHeight="1">
      <c r="B67" s="108"/>
      <c r="D67" s="109" t="s">
        <v>3342</v>
      </c>
      <c r="E67" s="110"/>
      <c r="F67" s="110"/>
      <c r="G67" s="110"/>
      <c r="H67" s="110"/>
      <c r="I67" s="110"/>
      <c r="J67" s="111">
        <f>J205</f>
        <v>0</v>
      </c>
      <c r="L67" s="108"/>
    </row>
    <row r="68" spans="2:12" s="9" customFormat="1" ht="19.899999999999999" customHeight="1">
      <c r="B68" s="108"/>
      <c r="D68" s="109" t="s">
        <v>3343</v>
      </c>
      <c r="E68" s="110"/>
      <c r="F68" s="110"/>
      <c r="G68" s="110"/>
      <c r="H68" s="110"/>
      <c r="I68" s="110"/>
      <c r="J68" s="111">
        <f>J342</f>
        <v>0</v>
      </c>
      <c r="L68" s="108"/>
    </row>
    <row r="69" spans="2:12" s="9" customFormat="1" ht="14.85" customHeight="1">
      <c r="B69" s="108"/>
      <c r="D69" s="109" t="s">
        <v>3344</v>
      </c>
      <c r="E69" s="110"/>
      <c r="F69" s="110"/>
      <c r="G69" s="110"/>
      <c r="H69" s="110"/>
      <c r="I69" s="110"/>
      <c r="J69" s="111">
        <f>J469</f>
        <v>0</v>
      </c>
      <c r="L69" s="108"/>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165</v>
      </c>
      <c r="L76" s="33"/>
    </row>
    <row r="77" spans="2:12" s="1" customFormat="1" ht="6.95" customHeight="1">
      <c r="B77" s="33"/>
      <c r="L77" s="33"/>
    </row>
    <row r="78" spans="2:12" s="1" customFormat="1" ht="12" customHeight="1">
      <c r="B78" s="33"/>
      <c r="C78" s="28" t="s">
        <v>16</v>
      </c>
      <c r="L78" s="33"/>
    </row>
    <row r="79" spans="2:12" s="1" customFormat="1" ht="16.5" customHeight="1">
      <c r="B79" s="33"/>
      <c r="E79" s="323" t="str">
        <f>E7</f>
        <v>Stavební úpravy obj. pro pečovatelskou službu</v>
      </c>
      <c r="F79" s="324"/>
      <c r="G79" s="324"/>
      <c r="H79" s="324"/>
      <c r="L79" s="33"/>
    </row>
    <row r="80" spans="2:12" s="1" customFormat="1" ht="12" customHeight="1">
      <c r="B80" s="33"/>
      <c r="C80" s="28" t="s">
        <v>134</v>
      </c>
      <c r="L80" s="33"/>
    </row>
    <row r="81" spans="2:65" s="1" customFormat="1" ht="16.5" customHeight="1">
      <c r="B81" s="33"/>
      <c r="E81" s="287" t="str">
        <f>E9</f>
        <v>20-009-200.6 - Zařízení zdravotně technických instalací</v>
      </c>
      <c r="F81" s="325"/>
      <c r="G81" s="325"/>
      <c r="H81" s="325"/>
      <c r="L81" s="33"/>
    </row>
    <row r="82" spans="2:65" s="1" customFormat="1" ht="6.95" customHeight="1">
      <c r="B82" s="33"/>
      <c r="L82" s="33"/>
    </row>
    <row r="83" spans="2:65" s="1" customFormat="1" ht="12" customHeight="1">
      <c r="B83" s="33"/>
      <c r="C83" s="28" t="s">
        <v>21</v>
      </c>
      <c r="F83" s="26" t="str">
        <f>F12</f>
        <v>Neštěmická 795/37, Krásné Březno</v>
      </c>
      <c r="I83" s="28" t="s">
        <v>23</v>
      </c>
      <c r="J83" s="50" t="str">
        <f>IF(J12="","",J12)</f>
        <v>29. 11. 2024</v>
      </c>
      <c r="L83" s="33"/>
    </row>
    <row r="84" spans="2:65" s="1" customFormat="1" ht="6.95" customHeight="1">
      <c r="B84" s="33"/>
      <c r="L84" s="33"/>
    </row>
    <row r="85" spans="2:65" s="1" customFormat="1" ht="25.7" customHeight="1">
      <c r="B85" s="33"/>
      <c r="C85" s="28" t="s">
        <v>25</v>
      </c>
      <c r="F85" s="26" t="str">
        <f>E15</f>
        <v>Statutární město Ústí nad Labem</v>
      </c>
      <c r="I85" s="28" t="s">
        <v>31</v>
      </c>
      <c r="J85" s="31" t="str">
        <f>E21</f>
        <v>G DESIGN, spol. s.r.o.</v>
      </c>
      <c r="L85" s="33"/>
    </row>
    <row r="86" spans="2:65" s="1" customFormat="1" ht="25.7" customHeight="1">
      <c r="B86" s="33"/>
      <c r="C86" s="28" t="s">
        <v>29</v>
      </c>
      <c r="F86" s="26" t="str">
        <f>IF(E18="","",E18)</f>
        <v>Vyplň údaj</v>
      </c>
      <c r="I86" s="28" t="s">
        <v>36</v>
      </c>
      <c r="J86" s="31" t="str">
        <f>E24</f>
        <v>G DESIGN, spol. s.r.o.</v>
      </c>
      <c r="L86" s="33"/>
    </row>
    <row r="87" spans="2:65" s="1" customFormat="1" ht="10.35" customHeight="1">
      <c r="B87" s="33"/>
      <c r="L87" s="33"/>
    </row>
    <row r="88" spans="2:65" s="10" customFormat="1" ht="29.25" customHeight="1">
      <c r="B88" s="112"/>
      <c r="C88" s="113" t="s">
        <v>166</v>
      </c>
      <c r="D88" s="114" t="s">
        <v>58</v>
      </c>
      <c r="E88" s="114" t="s">
        <v>54</v>
      </c>
      <c r="F88" s="114" t="s">
        <v>55</v>
      </c>
      <c r="G88" s="114" t="s">
        <v>167</v>
      </c>
      <c r="H88" s="114" t="s">
        <v>168</v>
      </c>
      <c r="I88" s="114" t="s">
        <v>169</v>
      </c>
      <c r="J88" s="114" t="s">
        <v>138</v>
      </c>
      <c r="K88" s="115" t="s">
        <v>170</v>
      </c>
      <c r="L88" s="112"/>
      <c r="M88" s="57" t="s">
        <v>19</v>
      </c>
      <c r="N88" s="58" t="s">
        <v>43</v>
      </c>
      <c r="O88" s="58" t="s">
        <v>171</v>
      </c>
      <c r="P88" s="58" t="s">
        <v>172</v>
      </c>
      <c r="Q88" s="58" t="s">
        <v>173</v>
      </c>
      <c r="R88" s="58" t="s">
        <v>174</v>
      </c>
      <c r="S88" s="58" t="s">
        <v>175</v>
      </c>
      <c r="T88" s="59" t="s">
        <v>176</v>
      </c>
    </row>
    <row r="89" spans="2:65" s="1" customFormat="1" ht="22.9" customHeight="1">
      <c r="B89" s="33"/>
      <c r="C89" s="62" t="s">
        <v>177</v>
      </c>
      <c r="J89" s="116">
        <f>BK89</f>
        <v>0</v>
      </c>
      <c r="L89" s="33"/>
      <c r="M89" s="60"/>
      <c r="N89" s="51"/>
      <c r="O89" s="51"/>
      <c r="P89" s="117">
        <f>P90+P144</f>
        <v>0</v>
      </c>
      <c r="Q89" s="51"/>
      <c r="R89" s="117">
        <f>R90+R144</f>
        <v>35.31940505</v>
      </c>
      <c r="S89" s="51"/>
      <c r="T89" s="118">
        <f>T90+T144</f>
        <v>2.6638299999999999</v>
      </c>
      <c r="AT89" s="18" t="s">
        <v>72</v>
      </c>
      <c r="AU89" s="18" t="s">
        <v>139</v>
      </c>
      <c r="BK89" s="119">
        <f>BK90+BK144</f>
        <v>0</v>
      </c>
    </row>
    <row r="90" spans="2:65" s="11" customFormat="1" ht="25.9" customHeight="1">
      <c r="B90" s="120"/>
      <c r="D90" s="121" t="s">
        <v>72</v>
      </c>
      <c r="E90" s="122" t="s">
        <v>178</v>
      </c>
      <c r="F90" s="122" t="s">
        <v>179</v>
      </c>
      <c r="I90" s="123"/>
      <c r="J90" s="124">
        <f>BK90</f>
        <v>0</v>
      </c>
      <c r="L90" s="120"/>
      <c r="M90" s="125"/>
      <c r="P90" s="126">
        <f>P91+P130+P137+P140</f>
        <v>0</v>
      </c>
      <c r="R90" s="126">
        <f>R91+R130+R137+R140</f>
        <v>33.291375049999999</v>
      </c>
      <c r="T90" s="127">
        <f>T91+T130+T137+T140</f>
        <v>0</v>
      </c>
      <c r="AR90" s="121" t="s">
        <v>81</v>
      </c>
      <c r="AT90" s="128" t="s">
        <v>72</v>
      </c>
      <c r="AU90" s="128" t="s">
        <v>73</v>
      </c>
      <c r="AY90" s="121" t="s">
        <v>180</v>
      </c>
      <c r="BK90" s="129">
        <f>BK91+BK130+BK137+BK140</f>
        <v>0</v>
      </c>
    </row>
    <row r="91" spans="2:65" s="11" customFormat="1" ht="22.9" customHeight="1">
      <c r="B91" s="120"/>
      <c r="D91" s="121" t="s">
        <v>72</v>
      </c>
      <c r="E91" s="130" t="s">
        <v>81</v>
      </c>
      <c r="F91" s="130" t="s">
        <v>181</v>
      </c>
      <c r="I91" s="123"/>
      <c r="J91" s="131">
        <f>BK91</f>
        <v>0</v>
      </c>
      <c r="L91" s="120"/>
      <c r="M91" s="125"/>
      <c r="P91" s="126">
        <f>SUM(P92:P129)</f>
        <v>0</v>
      </c>
      <c r="R91" s="126">
        <f>SUM(R92:R129)</f>
        <v>0</v>
      </c>
      <c r="T91" s="127">
        <f>SUM(T92:T129)</f>
        <v>0</v>
      </c>
      <c r="AR91" s="121" t="s">
        <v>81</v>
      </c>
      <c r="AT91" s="128" t="s">
        <v>72</v>
      </c>
      <c r="AU91" s="128" t="s">
        <v>81</v>
      </c>
      <c r="AY91" s="121" t="s">
        <v>180</v>
      </c>
      <c r="BK91" s="129">
        <f>SUM(BK92:BK129)</f>
        <v>0</v>
      </c>
    </row>
    <row r="92" spans="2:65" s="1" customFormat="1" ht="37.9" customHeight="1">
      <c r="B92" s="33"/>
      <c r="C92" s="132" t="s">
        <v>81</v>
      </c>
      <c r="D92" s="132" t="s">
        <v>182</v>
      </c>
      <c r="E92" s="133" t="s">
        <v>3345</v>
      </c>
      <c r="F92" s="134" t="s">
        <v>3346</v>
      </c>
      <c r="G92" s="135" t="s">
        <v>185</v>
      </c>
      <c r="H92" s="136">
        <v>76.507999999999996</v>
      </c>
      <c r="I92" s="137"/>
      <c r="J92" s="138">
        <f>ROUND(I92*H92,2)</f>
        <v>0</v>
      </c>
      <c r="K92" s="134" t="s">
        <v>572</v>
      </c>
      <c r="L92" s="33"/>
      <c r="M92" s="139" t="s">
        <v>19</v>
      </c>
      <c r="N92" s="140" t="s">
        <v>44</v>
      </c>
      <c r="P92" s="141">
        <f>O92*H92</f>
        <v>0</v>
      </c>
      <c r="Q92" s="141">
        <v>0</v>
      </c>
      <c r="R92" s="141">
        <f>Q92*H92</f>
        <v>0</v>
      </c>
      <c r="S92" s="141">
        <v>0</v>
      </c>
      <c r="T92" s="142">
        <f>S92*H92</f>
        <v>0</v>
      </c>
      <c r="AR92" s="143" t="s">
        <v>187</v>
      </c>
      <c r="AT92" s="143" t="s">
        <v>182</v>
      </c>
      <c r="AU92" s="143" t="s">
        <v>83</v>
      </c>
      <c r="AY92" s="18" t="s">
        <v>180</v>
      </c>
      <c r="BE92" s="144">
        <f>IF(N92="základní",J92,0)</f>
        <v>0</v>
      </c>
      <c r="BF92" s="144">
        <f>IF(N92="snížená",J92,0)</f>
        <v>0</v>
      </c>
      <c r="BG92" s="144">
        <f>IF(N92="zákl. přenesená",J92,0)</f>
        <v>0</v>
      </c>
      <c r="BH92" s="144">
        <f>IF(N92="sníž. přenesená",J92,0)</f>
        <v>0</v>
      </c>
      <c r="BI92" s="144">
        <f>IF(N92="nulová",J92,0)</f>
        <v>0</v>
      </c>
      <c r="BJ92" s="18" t="s">
        <v>81</v>
      </c>
      <c r="BK92" s="144">
        <f>ROUND(I92*H92,2)</f>
        <v>0</v>
      </c>
      <c r="BL92" s="18" t="s">
        <v>187</v>
      </c>
      <c r="BM92" s="143" t="s">
        <v>3347</v>
      </c>
    </row>
    <row r="93" spans="2:65" s="1" customFormat="1" ht="39">
      <c r="B93" s="33"/>
      <c r="D93" s="145" t="s">
        <v>189</v>
      </c>
      <c r="F93" s="146" t="s">
        <v>3348</v>
      </c>
      <c r="I93" s="147"/>
      <c r="L93" s="33"/>
      <c r="M93" s="148"/>
      <c r="T93" s="54"/>
      <c r="AT93" s="18" t="s">
        <v>189</v>
      </c>
      <c r="AU93" s="18" t="s">
        <v>83</v>
      </c>
    </row>
    <row r="94" spans="2:65" s="1" customFormat="1" ht="11.25">
      <c r="B94" s="33"/>
      <c r="D94" s="149" t="s">
        <v>191</v>
      </c>
      <c r="F94" s="150" t="s">
        <v>3349</v>
      </c>
      <c r="I94" s="147"/>
      <c r="L94" s="33"/>
      <c r="M94" s="148"/>
      <c r="T94" s="54"/>
      <c r="AT94" s="18" t="s">
        <v>191</v>
      </c>
      <c r="AU94" s="18" t="s">
        <v>83</v>
      </c>
    </row>
    <row r="95" spans="2:65" s="12" customFormat="1" ht="11.25">
      <c r="B95" s="151"/>
      <c r="D95" s="145" t="s">
        <v>193</v>
      </c>
      <c r="E95" s="152" t="s">
        <v>19</v>
      </c>
      <c r="F95" s="153" t="s">
        <v>3350</v>
      </c>
      <c r="H95" s="152" t="s">
        <v>19</v>
      </c>
      <c r="I95" s="154"/>
      <c r="L95" s="151"/>
      <c r="M95" s="155"/>
      <c r="T95" s="156"/>
      <c r="AT95" s="152" t="s">
        <v>193</v>
      </c>
      <c r="AU95" s="152" t="s">
        <v>83</v>
      </c>
      <c r="AV95" s="12" t="s">
        <v>81</v>
      </c>
      <c r="AW95" s="12" t="s">
        <v>35</v>
      </c>
      <c r="AX95" s="12" t="s">
        <v>73</v>
      </c>
      <c r="AY95" s="152" t="s">
        <v>180</v>
      </c>
    </row>
    <row r="96" spans="2:65" s="13" customFormat="1" ht="11.25">
      <c r="B96" s="157"/>
      <c r="D96" s="145" t="s">
        <v>193</v>
      </c>
      <c r="E96" s="158" t="s">
        <v>19</v>
      </c>
      <c r="F96" s="159" t="s">
        <v>3351</v>
      </c>
      <c r="H96" s="160">
        <v>17.806000000000001</v>
      </c>
      <c r="I96" s="161"/>
      <c r="L96" s="157"/>
      <c r="M96" s="162"/>
      <c r="T96" s="163"/>
      <c r="AT96" s="158" t="s">
        <v>193</v>
      </c>
      <c r="AU96" s="158" t="s">
        <v>83</v>
      </c>
      <c r="AV96" s="13" t="s">
        <v>83</v>
      </c>
      <c r="AW96" s="13" t="s">
        <v>35</v>
      </c>
      <c r="AX96" s="13" t="s">
        <v>73</v>
      </c>
      <c r="AY96" s="158" t="s">
        <v>180</v>
      </c>
    </row>
    <row r="97" spans="2:65" s="13" customFormat="1" ht="11.25">
      <c r="B97" s="157"/>
      <c r="D97" s="145" t="s">
        <v>193</v>
      </c>
      <c r="E97" s="158" t="s">
        <v>19</v>
      </c>
      <c r="F97" s="159" t="s">
        <v>3352</v>
      </c>
      <c r="H97" s="160">
        <v>1.595</v>
      </c>
      <c r="I97" s="161"/>
      <c r="L97" s="157"/>
      <c r="M97" s="162"/>
      <c r="T97" s="163"/>
      <c r="AT97" s="158" t="s">
        <v>193</v>
      </c>
      <c r="AU97" s="158" t="s">
        <v>83</v>
      </c>
      <c r="AV97" s="13" t="s">
        <v>83</v>
      </c>
      <c r="AW97" s="13" t="s">
        <v>35</v>
      </c>
      <c r="AX97" s="13" t="s">
        <v>73</v>
      </c>
      <c r="AY97" s="158" t="s">
        <v>180</v>
      </c>
    </row>
    <row r="98" spans="2:65" s="13" customFormat="1" ht="11.25">
      <c r="B98" s="157"/>
      <c r="D98" s="145" t="s">
        <v>193</v>
      </c>
      <c r="E98" s="158" t="s">
        <v>19</v>
      </c>
      <c r="F98" s="159" t="s">
        <v>3353</v>
      </c>
      <c r="H98" s="160">
        <v>3.726</v>
      </c>
      <c r="I98" s="161"/>
      <c r="L98" s="157"/>
      <c r="M98" s="162"/>
      <c r="T98" s="163"/>
      <c r="AT98" s="158" t="s">
        <v>193</v>
      </c>
      <c r="AU98" s="158" t="s">
        <v>83</v>
      </c>
      <c r="AV98" s="13" t="s">
        <v>83</v>
      </c>
      <c r="AW98" s="13" t="s">
        <v>35</v>
      </c>
      <c r="AX98" s="13" t="s">
        <v>73</v>
      </c>
      <c r="AY98" s="158" t="s">
        <v>180</v>
      </c>
    </row>
    <row r="99" spans="2:65" s="13" customFormat="1" ht="11.25">
      <c r="B99" s="157"/>
      <c r="D99" s="145" t="s">
        <v>193</v>
      </c>
      <c r="E99" s="158" t="s">
        <v>19</v>
      </c>
      <c r="F99" s="159" t="s">
        <v>3354</v>
      </c>
      <c r="H99" s="160">
        <v>3.0030000000000001</v>
      </c>
      <c r="I99" s="161"/>
      <c r="L99" s="157"/>
      <c r="M99" s="162"/>
      <c r="T99" s="163"/>
      <c r="AT99" s="158" t="s">
        <v>193</v>
      </c>
      <c r="AU99" s="158" t="s">
        <v>83</v>
      </c>
      <c r="AV99" s="13" t="s">
        <v>83</v>
      </c>
      <c r="AW99" s="13" t="s">
        <v>35</v>
      </c>
      <c r="AX99" s="13" t="s">
        <v>73</v>
      </c>
      <c r="AY99" s="158" t="s">
        <v>180</v>
      </c>
    </row>
    <row r="100" spans="2:65" s="13" customFormat="1" ht="11.25">
      <c r="B100" s="157"/>
      <c r="D100" s="145" t="s">
        <v>193</v>
      </c>
      <c r="E100" s="158" t="s">
        <v>19</v>
      </c>
      <c r="F100" s="159" t="s">
        <v>3355</v>
      </c>
      <c r="H100" s="160">
        <v>1.4470000000000001</v>
      </c>
      <c r="I100" s="161"/>
      <c r="L100" s="157"/>
      <c r="M100" s="162"/>
      <c r="T100" s="163"/>
      <c r="AT100" s="158" t="s">
        <v>193</v>
      </c>
      <c r="AU100" s="158" t="s">
        <v>83</v>
      </c>
      <c r="AV100" s="13" t="s">
        <v>83</v>
      </c>
      <c r="AW100" s="13" t="s">
        <v>35</v>
      </c>
      <c r="AX100" s="13" t="s">
        <v>73</v>
      </c>
      <c r="AY100" s="158" t="s">
        <v>180</v>
      </c>
    </row>
    <row r="101" spans="2:65" s="13" customFormat="1" ht="11.25">
      <c r="B101" s="157"/>
      <c r="D101" s="145" t="s">
        <v>193</v>
      </c>
      <c r="E101" s="158" t="s">
        <v>19</v>
      </c>
      <c r="F101" s="159" t="s">
        <v>3356</v>
      </c>
      <c r="H101" s="160">
        <v>0.83199999999999996</v>
      </c>
      <c r="I101" s="161"/>
      <c r="L101" s="157"/>
      <c r="M101" s="162"/>
      <c r="T101" s="163"/>
      <c r="AT101" s="158" t="s">
        <v>193</v>
      </c>
      <c r="AU101" s="158" t="s">
        <v>83</v>
      </c>
      <c r="AV101" s="13" t="s">
        <v>83</v>
      </c>
      <c r="AW101" s="13" t="s">
        <v>35</v>
      </c>
      <c r="AX101" s="13" t="s">
        <v>73</v>
      </c>
      <c r="AY101" s="158" t="s">
        <v>180</v>
      </c>
    </row>
    <row r="102" spans="2:65" s="13" customFormat="1" ht="11.25">
      <c r="B102" s="157"/>
      <c r="D102" s="145" t="s">
        <v>193</v>
      </c>
      <c r="E102" s="158" t="s">
        <v>19</v>
      </c>
      <c r="F102" s="159" t="s">
        <v>3357</v>
      </c>
      <c r="H102" s="160">
        <v>1.353</v>
      </c>
      <c r="I102" s="161"/>
      <c r="L102" s="157"/>
      <c r="M102" s="162"/>
      <c r="T102" s="163"/>
      <c r="AT102" s="158" t="s">
        <v>193</v>
      </c>
      <c r="AU102" s="158" t="s">
        <v>83</v>
      </c>
      <c r="AV102" s="13" t="s">
        <v>83</v>
      </c>
      <c r="AW102" s="13" t="s">
        <v>35</v>
      </c>
      <c r="AX102" s="13" t="s">
        <v>73</v>
      </c>
      <c r="AY102" s="158" t="s">
        <v>180</v>
      </c>
    </row>
    <row r="103" spans="2:65" s="13" customFormat="1" ht="11.25">
      <c r="B103" s="157"/>
      <c r="D103" s="145" t="s">
        <v>193</v>
      </c>
      <c r="E103" s="158" t="s">
        <v>19</v>
      </c>
      <c r="F103" s="159" t="s">
        <v>3358</v>
      </c>
      <c r="H103" s="160">
        <v>7.7939999999999996</v>
      </c>
      <c r="I103" s="161"/>
      <c r="L103" s="157"/>
      <c r="M103" s="162"/>
      <c r="T103" s="163"/>
      <c r="AT103" s="158" t="s">
        <v>193</v>
      </c>
      <c r="AU103" s="158" t="s">
        <v>83</v>
      </c>
      <c r="AV103" s="13" t="s">
        <v>83</v>
      </c>
      <c r="AW103" s="13" t="s">
        <v>35</v>
      </c>
      <c r="AX103" s="13" t="s">
        <v>73</v>
      </c>
      <c r="AY103" s="158" t="s">
        <v>180</v>
      </c>
    </row>
    <row r="104" spans="2:65" s="13" customFormat="1" ht="11.25">
      <c r="B104" s="157"/>
      <c r="D104" s="145" t="s">
        <v>193</v>
      </c>
      <c r="E104" s="158" t="s">
        <v>19</v>
      </c>
      <c r="F104" s="159" t="s">
        <v>3359</v>
      </c>
      <c r="H104" s="160">
        <v>11.055</v>
      </c>
      <c r="I104" s="161"/>
      <c r="L104" s="157"/>
      <c r="M104" s="162"/>
      <c r="T104" s="163"/>
      <c r="AT104" s="158" t="s">
        <v>193</v>
      </c>
      <c r="AU104" s="158" t="s">
        <v>83</v>
      </c>
      <c r="AV104" s="13" t="s">
        <v>83</v>
      </c>
      <c r="AW104" s="13" t="s">
        <v>35</v>
      </c>
      <c r="AX104" s="13" t="s">
        <v>73</v>
      </c>
      <c r="AY104" s="158" t="s">
        <v>180</v>
      </c>
    </row>
    <row r="105" spans="2:65" s="13" customFormat="1" ht="11.25">
      <c r="B105" s="157"/>
      <c r="D105" s="145" t="s">
        <v>193</v>
      </c>
      <c r="E105" s="158" t="s">
        <v>19</v>
      </c>
      <c r="F105" s="159" t="s">
        <v>3360</v>
      </c>
      <c r="H105" s="160">
        <v>6.1710000000000003</v>
      </c>
      <c r="I105" s="161"/>
      <c r="L105" s="157"/>
      <c r="M105" s="162"/>
      <c r="T105" s="163"/>
      <c r="AT105" s="158" t="s">
        <v>193</v>
      </c>
      <c r="AU105" s="158" t="s">
        <v>83</v>
      </c>
      <c r="AV105" s="13" t="s">
        <v>83</v>
      </c>
      <c r="AW105" s="13" t="s">
        <v>35</v>
      </c>
      <c r="AX105" s="13" t="s">
        <v>73</v>
      </c>
      <c r="AY105" s="158" t="s">
        <v>180</v>
      </c>
    </row>
    <row r="106" spans="2:65" s="13" customFormat="1" ht="11.25">
      <c r="B106" s="157"/>
      <c r="D106" s="145" t="s">
        <v>193</v>
      </c>
      <c r="E106" s="158" t="s">
        <v>19</v>
      </c>
      <c r="F106" s="159" t="s">
        <v>3361</v>
      </c>
      <c r="H106" s="160">
        <v>1.716</v>
      </c>
      <c r="I106" s="161"/>
      <c r="L106" s="157"/>
      <c r="M106" s="162"/>
      <c r="T106" s="163"/>
      <c r="AT106" s="158" t="s">
        <v>193</v>
      </c>
      <c r="AU106" s="158" t="s">
        <v>83</v>
      </c>
      <c r="AV106" s="13" t="s">
        <v>83</v>
      </c>
      <c r="AW106" s="13" t="s">
        <v>35</v>
      </c>
      <c r="AX106" s="13" t="s">
        <v>73</v>
      </c>
      <c r="AY106" s="158" t="s">
        <v>180</v>
      </c>
    </row>
    <row r="107" spans="2:65" s="12" customFormat="1" ht="11.25">
      <c r="B107" s="151"/>
      <c r="D107" s="145" t="s">
        <v>193</v>
      </c>
      <c r="E107" s="152" t="s">
        <v>19</v>
      </c>
      <c r="F107" s="153" t="s">
        <v>3362</v>
      </c>
      <c r="H107" s="152" t="s">
        <v>19</v>
      </c>
      <c r="I107" s="154"/>
      <c r="L107" s="151"/>
      <c r="M107" s="155"/>
      <c r="T107" s="156"/>
      <c r="AT107" s="152" t="s">
        <v>193</v>
      </c>
      <c r="AU107" s="152" t="s">
        <v>83</v>
      </c>
      <c r="AV107" s="12" t="s">
        <v>81</v>
      </c>
      <c r="AW107" s="12" t="s">
        <v>35</v>
      </c>
      <c r="AX107" s="12" t="s">
        <v>73</v>
      </c>
      <c r="AY107" s="152" t="s">
        <v>180</v>
      </c>
    </row>
    <row r="108" spans="2:65" s="13" customFormat="1" ht="11.25">
      <c r="B108" s="157"/>
      <c r="D108" s="145" t="s">
        <v>193</v>
      </c>
      <c r="E108" s="158" t="s">
        <v>19</v>
      </c>
      <c r="F108" s="159" t="s">
        <v>3363</v>
      </c>
      <c r="H108" s="160">
        <v>10.823</v>
      </c>
      <c r="I108" s="161"/>
      <c r="L108" s="157"/>
      <c r="M108" s="162"/>
      <c r="T108" s="163"/>
      <c r="AT108" s="158" t="s">
        <v>193</v>
      </c>
      <c r="AU108" s="158" t="s">
        <v>83</v>
      </c>
      <c r="AV108" s="13" t="s">
        <v>83</v>
      </c>
      <c r="AW108" s="13" t="s">
        <v>35</v>
      </c>
      <c r="AX108" s="13" t="s">
        <v>73</v>
      </c>
      <c r="AY108" s="158" t="s">
        <v>180</v>
      </c>
    </row>
    <row r="109" spans="2:65" s="13" customFormat="1" ht="11.25">
      <c r="B109" s="157"/>
      <c r="D109" s="145" t="s">
        <v>193</v>
      </c>
      <c r="E109" s="158" t="s">
        <v>19</v>
      </c>
      <c r="F109" s="159" t="s">
        <v>3364</v>
      </c>
      <c r="H109" s="160">
        <v>9.1869999999999994</v>
      </c>
      <c r="I109" s="161"/>
      <c r="L109" s="157"/>
      <c r="M109" s="162"/>
      <c r="T109" s="163"/>
      <c r="AT109" s="158" t="s">
        <v>193</v>
      </c>
      <c r="AU109" s="158" t="s">
        <v>83</v>
      </c>
      <c r="AV109" s="13" t="s">
        <v>83</v>
      </c>
      <c r="AW109" s="13" t="s">
        <v>35</v>
      </c>
      <c r="AX109" s="13" t="s">
        <v>73</v>
      </c>
      <c r="AY109" s="158" t="s">
        <v>180</v>
      </c>
    </row>
    <row r="110" spans="2:65" s="14" customFormat="1" ht="11.25">
      <c r="B110" s="164"/>
      <c r="D110" s="145" t="s">
        <v>193</v>
      </c>
      <c r="E110" s="165" t="s">
        <v>19</v>
      </c>
      <c r="F110" s="166" t="s">
        <v>264</v>
      </c>
      <c r="H110" s="167">
        <v>76.507999999999996</v>
      </c>
      <c r="I110" s="168"/>
      <c r="L110" s="164"/>
      <c r="M110" s="169"/>
      <c r="T110" s="170"/>
      <c r="AT110" s="165" t="s">
        <v>193</v>
      </c>
      <c r="AU110" s="165" t="s">
        <v>83</v>
      </c>
      <c r="AV110" s="14" t="s">
        <v>187</v>
      </c>
      <c r="AW110" s="14" t="s">
        <v>35</v>
      </c>
      <c r="AX110" s="14" t="s">
        <v>81</v>
      </c>
      <c r="AY110" s="165" t="s">
        <v>180</v>
      </c>
    </row>
    <row r="111" spans="2:65" s="1" customFormat="1" ht="37.9" customHeight="1">
      <c r="B111" s="33"/>
      <c r="C111" s="132" t="s">
        <v>83</v>
      </c>
      <c r="D111" s="132" t="s">
        <v>182</v>
      </c>
      <c r="E111" s="133" t="s">
        <v>204</v>
      </c>
      <c r="F111" s="134" t="s">
        <v>205</v>
      </c>
      <c r="G111" s="135" t="s">
        <v>185</v>
      </c>
      <c r="H111" s="136">
        <v>17.565000000000001</v>
      </c>
      <c r="I111" s="137"/>
      <c r="J111" s="138">
        <f>ROUND(I111*H111,2)</f>
        <v>0</v>
      </c>
      <c r="K111" s="134" t="s">
        <v>572</v>
      </c>
      <c r="L111" s="33"/>
      <c r="M111" s="139" t="s">
        <v>19</v>
      </c>
      <c r="N111" s="140" t="s">
        <v>44</v>
      </c>
      <c r="P111" s="141">
        <f>O111*H111</f>
        <v>0</v>
      </c>
      <c r="Q111" s="141">
        <v>0</v>
      </c>
      <c r="R111" s="141">
        <f>Q111*H111</f>
        <v>0</v>
      </c>
      <c r="S111" s="141">
        <v>0</v>
      </c>
      <c r="T111" s="142">
        <f>S111*H111</f>
        <v>0</v>
      </c>
      <c r="AR111" s="143" t="s">
        <v>187</v>
      </c>
      <c r="AT111" s="143" t="s">
        <v>182</v>
      </c>
      <c r="AU111" s="143" t="s">
        <v>83</v>
      </c>
      <c r="AY111" s="18" t="s">
        <v>180</v>
      </c>
      <c r="BE111" s="144">
        <f>IF(N111="základní",J111,0)</f>
        <v>0</v>
      </c>
      <c r="BF111" s="144">
        <f>IF(N111="snížená",J111,0)</f>
        <v>0</v>
      </c>
      <c r="BG111" s="144">
        <f>IF(N111="zákl. přenesená",J111,0)</f>
        <v>0</v>
      </c>
      <c r="BH111" s="144">
        <f>IF(N111="sníž. přenesená",J111,0)</f>
        <v>0</v>
      </c>
      <c r="BI111" s="144">
        <f>IF(N111="nulová",J111,0)</f>
        <v>0</v>
      </c>
      <c r="BJ111" s="18" t="s">
        <v>81</v>
      </c>
      <c r="BK111" s="144">
        <f>ROUND(I111*H111,2)</f>
        <v>0</v>
      </c>
      <c r="BL111" s="18" t="s">
        <v>187</v>
      </c>
      <c r="BM111" s="143" t="s">
        <v>3365</v>
      </c>
    </row>
    <row r="112" spans="2:65" s="1" customFormat="1" ht="39">
      <c r="B112" s="33"/>
      <c r="D112" s="145" t="s">
        <v>189</v>
      </c>
      <c r="F112" s="146" t="s">
        <v>207</v>
      </c>
      <c r="I112" s="147"/>
      <c r="L112" s="33"/>
      <c r="M112" s="148"/>
      <c r="T112" s="54"/>
      <c r="AT112" s="18" t="s">
        <v>189</v>
      </c>
      <c r="AU112" s="18" t="s">
        <v>83</v>
      </c>
    </row>
    <row r="113" spans="2:65" s="1" customFormat="1" ht="11.25">
      <c r="B113" s="33"/>
      <c r="D113" s="149" t="s">
        <v>191</v>
      </c>
      <c r="F113" s="150" t="s">
        <v>3366</v>
      </c>
      <c r="I113" s="147"/>
      <c r="L113" s="33"/>
      <c r="M113" s="148"/>
      <c r="T113" s="54"/>
      <c r="AT113" s="18" t="s">
        <v>191</v>
      </c>
      <c r="AU113" s="18" t="s">
        <v>83</v>
      </c>
    </row>
    <row r="114" spans="2:65" s="13" customFormat="1" ht="11.25">
      <c r="B114" s="157"/>
      <c r="D114" s="145" t="s">
        <v>193</v>
      </c>
      <c r="E114" s="158" t="s">
        <v>19</v>
      </c>
      <c r="F114" s="159" t="s">
        <v>3367</v>
      </c>
      <c r="H114" s="160">
        <v>17.565000000000001</v>
      </c>
      <c r="I114" s="161"/>
      <c r="L114" s="157"/>
      <c r="M114" s="162"/>
      <c r="T114" s="163"/>
      <c r="AT114" s="158" t="s">
        <v>193</v>
      </c>
      <c r="AU114" s="158" t="s">
        <v>83</v>
      </c>
      <c r="AV114" s="13" t="s">
        <v>83</v>
      </c>
      <c r="AW114" s="13" t="s">
        <v>35</v>
      </c>
      <c r="AX114" s="13" t="s">
        <v>81</v>
      </c>
      <c r="AY114" s="158" t="s">
        <v>180</v>
      </c>
    </row>
    <row r="115" spans="2:65" s="1" customFormat="1" ht="37.9" customHeight="1">
      <c r="B115" s="33"/>
      <c r="C115" s="132" t="s">
        <v>203</v>
      </c>
      <c r="D115" s="132" t="s">
        <v>182</v>
      </c>
      <c r="E115" s="133" t="s">
        <v>210</v>
      </c>
      <c r="F115" s="134" t="s">
        <v>211</v>
      </c>
      <c r="G115" s="135" t="s">
        <v>185</v>
      </c>
      <c r="H115" s="136">
        <v>175.65</v>
      </c>
      <c r="I115" s="137"/>
      <c r="J115" s="138">
        <f>ROUND(I115*H115,2)</f>
        <v>0</v>
      </c>
      <c r="K115" s="134" t="s">
        <v>572</v>
      </c>
      <c r="L115" s="33"/>
      <c r="M115" s="139" t="s">
        <v>19</v>
      </c>
      <c r="N115" s="140" t="s">
        <v>44</v>
      </c>
      <c r="P115" s="141">
        <f>O115*H115</f>
        <v>0</v>
      </c>
      <c r="Q115" s="141">
        <v>0</v>
      </c>
      <c r="R115" s="141">
        <f>Q115*H115</f>
        <v>0</v>
      </c>
      <c r="S115" s="141">
        <v>0</v>
      </c>
      <c r="T115" s="142">
        <f>S115*H115</f>
        <v>0</v>
      </c>
      <c r="AR115" s="143" t="s">
        <v>187</v>
      </c>
      <c r="AT115" s="143" t="s">
        <v>182</v>
      </c>
      <c r="AU115" s="143" t="s">
        <v>83</v>
      </c>
      <c r="AY115" s="18" t="s">
        <v>180</v>
      </c>
      <c r="BE115" s="144">
        <f>IF(N115="základní",J115,0)</f>
        <v>0</v>
      </c>
      <c r="BF115" s="144">
        <f>IF(N115="snížená",J115,0)</f>
        <v>0</v>
      </c>
      <c r="BG115" s="144">
        <f>IF(N115="zákl. přenesená",J115,0)</f>
        <v>0</v>
      </c>
      <c r="BH115" s="144">
        <f>IF(N115="sníž. přenesená",J115,0)</f>
        <v>0</v>
      </c>
      <c r="BI115" s="144">
        <f>IF(N115="nulová",J115,0)</f>
        <v>0</v>
      </c>
      <c r="BJ115" s="18" t="s">
        <v>81</v>
      </c>
      <c r="BK115" s="144">
        <f>ROUND(I115*H115,2)</f>
        <v>0</v>
      </c>
      <c r="BL115" s="18" t="s">
        <v>187</v>
      </c>
      <c r="BM115" s="143" t="s">
        <v>3368</v>
      </c>
    </row>
    <row r="116" spans="2:65" s="1" customFormat="1" ht="48.75">
      <c r="B116" s="33"/>
      <c r="D116" s="145" t="s">
        <v>189</v>
      </c>
      <c r="F116" s="146" t="s">
        <v>213</v>
      </c>
      <c r="I116" s="147"/>
      <c r="L116" s="33"/>
      <c r="M116" s="148"/>
      <c r="T116" s="54"/>
      <c r="AT116" s="18" t="s">
        <v>189</v>
      </c>
      <c r="AU116" s="18" t="s">
        <v>83</v>
      </c>
    </row>
    <row r="117" spans="2:65" s="1" customFormat="1" ht="11.25">
      <c r="B117" s="33"/>
      <c r="D117" s="149" t="s">
        <v>191</v>
      </c>
      <c r="F117" s="150" t="s">
        <v>3369</v>
      </c>
      <c r="I117" s="147"/>
      <c r="L117" s="33"/>
      <c r="M117" s="148"/>
      <c r="T117" s="54"/>
      <c r="AT117" s="18" t="s">
        <v>191</v>
      </c>
      <c r="AU117" s="18" t="s">
        <v>83</v>
      </c>
    </row>
    <row r="118" spans="2:65" s="13" customFormat="1" ht="11.25">
      <c r="B118" s="157"/>
      <c r="D118" s="145" t="s">
        <v>193</v>
      </c>
      <c r="F118" s="159" t="s">
        <v>3370</v>
      </c>
      <c r="H118" s="160">
        <v>175.65</v>
      </c>
      <c r="I118" s="161"/>
      <c r="L118" s="157"/>
      <c r="M118" s="162"/>
      <c r="T118" s="163"/>
      <c r="AT118" s="158" t="s">
        <v>193</v>
      </c>
      <c r="AU118" s="158" t="s">
        <v>83</v>
      </c>
      <c r="AV118" s="13" t="s">
        <v>83</v>
      </c>
      <c r="AW118" s="13" t="s">
        <v>4</v>
      </c>
      <c r="AX118" s="13" t="s">
        <v>81</v>
      </c>
      <c r="AY118" s="158" t="s">
        <v>180</v>
      </c>
    </row>
    <row r="119" spans="2:65" s="1" customFormat="1" ht="24.2" customHeight="1">
      <c r="B119" s="33"/>
      <c r="C119" s="132" t="s">
        <v>187</v>
      </c>
      <c r="D119" s="132" t="s">
        <v>182</v>
      </c>
      <c r="E119" s="133" t="s">
        <v>217</v>
      </c>
      <c r="F119" s="134" t="s">
        <v>218</v>
      </c>
      <c r="G119" s="135" t="s">
        <v>185</v>
      </c>
      <c r="H119" s="136">
        <v>17.565000000000001</v>
      </c>
      <c r="I119" s="137"/>
      <c r="J119" s="138">
        <f>ROUND(I119*H119,2)</f>
        <v>0</v>
      </c>
      <c r="K119" s="134" t="s">
        <v>572</v>
      </c>
      <c r="L119" s="33"/>
      <c r="M119" s="139" t="s">
        <v>19</v>
      </c>
      <c r="N119" s="140" t="s">
        <v>44</v>
      </c>
      <c r="P119" s="141">
        <f>O119*H119</f>
        <v>0</v>
      </c>
      <c r="Q119" s="141">
        <v>0</v>
      </c>
      <c r="R119" s="141">
        <f>Q119*H119</f>
        <v>0</v>
      </c>
      <c r="S119" s="141">
        <v>0</v>
      </c>
      <c r="T119" s="142">
        <f>S119*H119</f>
        <v>0</v>
      </c>
      <c r="AR119" s="143" t="s">
        <v>187</v>
      </c>
      <c r="AT119" s="143" t="s">
        <v>182</v>
      </c>
      <c r="AU119" s="143" t="s">
        <v>83</v>
      </c>
      <c r="AY119" s="18" t="s">
        <v>180</v>
      </c>
      <c r="BE119" s="144">
        <f>IF(N119="základní",J119,0)</f>
        <v>0</v>
      </c>
      <c r="BF119" s="144">
        <f>IF(N119="snížená",J119,0)</f>
        <v>0</v>
      </c>
      <c r="BG119" s="144">
        <f>IF(N119="zákl. přenesená",J119,0)</f>
        <v>0</v>
      </c>
      <c r="BH119" s="144">
        <f>IF(N119="sníž. přenesená",J119,0)</f>
        <v>0</v>
      </c>
      <c r="BI119" s="144">
        <f>IF(N119="nulová",J119,0)</f>
        <v>0</v>
      </c>
      <c r="BJ119" s="18" t="s">
        <v>81</v>
      </c>
      <c r="BK119" s="144">
        <f>ROUND(I119*H119,2)</f>
        <v>0</v>
      </c>
      <c r="BL119" s="18" t="s">
        <v>187</v>
      </c>
      <c r="BM119" s="143" t="s">
        <v>3371</v>
      </c>
    </row>
    <row r="120" spans="2:65" s="1" customFormat="1" ht="19.5">
      <c r="B120" s="33"/>
      <c r="D120" s="145" t="s">
        <v>189</v>
      </c>
      <c r="F120" s="146" t="s">
        <v>220</v>
      </c>
      <c r="I120" s="147"/>
      <c r="L120" s="33"/>
      <c r="M120" s="148"/>
      <c r="T120" s="54"/>
      <c r="AT120" s="18" t="s">
        <v>189</v>
      </c>
      <c r="AU120" s="18" t="s">
        <v>83</v>
      </c>
    </row>
    <row r="121" spans="2:65" s="1" customFormat="1" ht="11.25">
      <c r="B121" s="33"/>
      <c r="D121" s="149" t="s">
        <v>191</v>
      </c>
      <c r="F121" s="150" t="s">
        <v>3372</v>
      </c>
      <c r="I121" s="147"/>
      <c r="L121" s="33"/>
      <c r="M121" s="148"/>
      <c r="T121" s="54"/>
      <c r="AT121" s="18" t="s">
        <v>191</v>
      </c>
      <c r="AU121" s="18" t="s">
        <v>83</v>
      </c>
    </row>
    <row r="122" spans="2:65" s="1" customFormat="1" ht="24.2" customHeight="1">
      <c r="B122" s="33"/>
      <c r="C122" s="132" t="s">
        <v>216</v>
      </c>
      <c r="D122" s="132" t="s">
        <v>182</v>
      </c>
      <c r="E122" s="133" t="s">
        <v>3373</v>
      </c>
      <c r="F122" s="134" t="s">
        <v>3374</v>
      </c>
      <c r="G122" s="135" t="s">
        <v>225</v>
      </c>
      <c r="H122" s="136">
        <v>24.591000000000001</v>
      </c>
      <c r="I122" s="137"/>
      <c r="J122" s="138">
        <f>ROUND(I122*H122,2)</f>
        <v>0</v>
      </c>
      <c r="K122" s="134" t="s">
        <v>572</v>
      </c>
      <c r="L122" s="33"/>
      <c r="M122" s="139" t="s">
        <v>19</v>
      </c>
      <c r="N122" s="140" t="s">
        <v>44</v>
      </c>
      <c r="P122" s="141">
        <f>O122*H122</f>
        <v>0</v>
      </c>
      <c r="Q122" s="141">
        <v>0</v>
      </c>
      <c r="R122" s="141">
        <f>Q122*H122</f>
        <v>0</v>
      </c>
      <c r="S122" s="141">
        <v>0</v>
      </c>
      <c r="T122" s="142">
        <f>S122*H122</f>
        <v>0</v>
      </c>
      <c r="AR122" s="143" t="s">
        <v>187</v>
      </c>
      <c r="AT122" s="143" t="s">
        <v>182</v>
      </c>
      <c r="AU122" s="143" t="s">
        <v>83</v>
      </c>
      <c r="AY122" s="18" t="s">
        <v>180</v>
      </c>
      <c r="BE122" s="144">
        <f>IF(N122="základní",J122,0)</f>
        <v>0</v>
      </c>
      <c r="BF122" s="144">
        <f>IF(N122="snížená",J122,0)</f>
        <v>0</v>
      </c>
      <c r="BG122" s="144">
        <f>IF(N122="zákl. přenesená",J122,0)</f>
        <v>0</v>
      </c>
      <c r="BH122" s="144">
        <f>IF(N122="sníž. přenesená",J122,0)</f>
        <v>0</v>
      </c>
      <c r="BI122" s="144">
        <f>IF(N122="nulová",J122,0)</f>
        <v>0</v>
      </c>
      <c r="BJ122" s="18" t="s">
        <v>81</v>
      </c>
      <c r="BK122" s="144">
        <f>ROUND(I122*H122,2)</f>
        <v>0</v>
      </c>
      <c r="BL122" s="18" t="s">
        <v>187</v>
      </c>
      <c r="BM122" s="143" t="s">
        <v>3375</v>
      </c>
    </row>
    <row r="123" spans="2:65" s="1" customFormat="1" ht="29.25">
      <c r="B123" s="33"/>
      <c r="D123" s="145" t="s">
        <v>189</v>
      </c>
      <c r="F123" s="146" t="s">
        <v>3376</v>
      </c>
      <c r="I123" s="147"/>
      <c r="L123" s="33"/>
      <c r="M123" s="148"/>
      <c r="T123" s="54"/>
      <c r="AT123" s="18" t="s">
        <v>189</v>
      </c>
      <c r="AU123" s="18" t="s">
        <v>83</v>
      </c>
    </row>
    <row r="124" spans="2:65" s="1" customFormat="1" ht="11.25">
      <c r="B124" s="33"/>
      <c r="D124" s="149" t="s">
        <v>191</v>
      </c>
      <c r="F124" s="150" t="s">
        <v>3377</v>
      </c>
      <c r="I124" s="147"/>
      <c r="L124" s="33"/>
      <c r="M124" s="148"/>
      <c r="T124" s="54"/>
      <c r="AT124" s="18" t="s">
        <v>191</v>
      </c>
      <c r="AU124" s="18" t="s">
        <v>83</v>
      </c>
    </row>
    <row r="125" spans="2:65" s="13" customFormat="1" ht="11.25">
      <c r="B125" s="157"/>
      <c r="D125" s="145" t="s">
        <v>193</v>
      </c>
      <c r="F125" s="159" t="s">
        <v>3378</v>
      </c>
      <c r="H125" s="160">
        <v>24.591000000000001</v>
      </c>
      <c r="I125" s="161"/>
      <c r="L125" s="157"/>
      <c r="M125" s="162"/>
      <c r="T125" s="163"/>
      <c r="AT125" s="158" t="s">
        <v>193</v>
      </c>
      <c r="AU125" s="158" t="s">
        <v>83</v>
      </c>
      <c r="AV125" s="13" t="s">
        <v>83</v>
      </c>
      <c r="AW125" s="13" t="s">
        <v>4</v>
      </c>
      <c r="AX125" s="13" t="s">
        <v>81</v>
      </c>
      <c r="AY125" s="158" t="s">
        <v>180</v>
      </c>
    </row>
    <row r="126" spans="2:65" s="1" customFormat="1" ht="33" customHeight="1">
      <c r="B126" s="33"/>
      <c r="C126" s="132" t="s">
        <v>222</v>
      </c>
      <c r="D126" s="132" t="s">
        <v>182</v>
      </c>
      <c r="E126" s="133" t="s">
        <v>3379</v>
      </c>
      <c r="F126" s="134" t="s">
        <v>3380</v>
      </c>
      <c r="G126" s="135" t="s">
        <v>185</v>
      </c>
      <c r="H126" s="136">
        <v>58.942999999999998</v>
      </c>
      <c r="I126" s="137"/>
      <c r="J126" s="138">
        <f>ROUND(I126*H126,2)</f>
        <v>0</v>
      </c>
      <c r="K126" s="134" t="s">
        <v>572</v>
      </c>
      <c r="L126" s="33"/>
      <c r="M126" s="139" t="s">
        <v>19</v>
      </c>
      <c r="N126" s="140" t="s">
        <v>44</v>
      </c>
      <c r="P126" s="141">
        <f>O126*H126</f>
        <v>0</v>
      </c>
      <c r="Q126" s="141">
        <v>0</v>
      </c>
      <c r="R126" s="141">
        <f>Q126*H126</f>
        <v>0</v>
      </c>
      <c r="S126" s="141">
        <v>0</v>
      </c>
      <c r="T126" s="142">
        <f>S126*H126</f>
        <v>0</v>
      </c>
      <c r="AR126" s="143" t="s">
        <v>187</v>
      </c>
      <c r="AT126" s="143" t="s">
        <v>182</v>
      </c>
      <c r="AU126" s="143" t="s">
        <v>83</v>
      </c>
      <c r="AY126" s="18" t="s">
        <v>180</v>
      </c>
      <c r="BE126" s="144">
        <f>IF(N126="základní",J126,0)</f>
        <v>0</v>
      </c>
      <c r="BF126" s="144">
        <f>IF(N126="snížená",J126,0)</f>
        <v>0</v>
      </c>
      <c r="BG126" s="144">
        <f>IF(N126="zákl. přenesená",J126,0)</f>
        <v>0</v>
      </c>
      <c r="BH126" s="144">
        <f>IF(N126="sníž. přenesená",J126,0)</f>
        <v>0</v>
      </c>
      <c r="BI126" s="144">
        <f>IF(N126="nulová",J126,0)</f>
        <v>0</v>
      </c>
      <c r="BJ126" s="18" t="s">
        <v>81</v>
      </c>
      <c r="BK126" s="144">
        <f>ROUND(I126*H126,2)</f>
        <v>0</v>
      </c>
      <c r="BL126" s="18" t="s">
        <v>187</v>
      </c>
      <c r="BM126" s="143" t="s">
        <v>3381</v>
      </c>
    </row>
    <row r="127" spans="2:65" s="1" customFormat="1" ht="39">
      <c r="B127" s="33"/>
      <c r="D127" s="145" t="s">
        <v>189</v>
      </c>
      <c r="F127" s="146" t="s">
        <v>3382</v>
      </c>
      <c r="I127" s="147"/>
      <c r="L127" s="33"/>
      <c r="M127" s="148"/>
      <c r="T127" s="54"/>
      <c r="AT127" s="18" t="s">
        <v>189</v>
      </c>
      <c r="AU127" s="18" t="s">
        <v>83</v>
      </c>
    </row>
    <row r="128" spans="2:65" s="1" customFormat="1" ht="11.25">
      <c r="B128" s="33"/>
      <c r="D128" s="149" t="s">
        <v>191</v>
      </c>
      <c r="F128" s="150" t="s">
        <v>3383</v>
      </c>
      <c r="I128" s="147"/>
      <c r="L128" s="33"/>
      <c r="M128" s="148"/>
      <c r="T128" s="54"/>
      <c r="AT128" s="18" t="s">
        <v>191</v>
      </c>
      <c r="AU128" s="18" t="s">
        <v>83</v>
      </c>
    </row>
    <row r="129" spans="2:65" s="13" customFormat="1" ht="11.25">
      <c r="B129" s="157"/>
      <c r="D129" s="145" t="s">
        <v>193</v>
      </c>
      <c r="E129" s="158" t="s">
        <v>19</v>
      </c>
      <c r="F129" s="159" t="s">
        <v>3384</v>
      </c>
      <c r="H129" s="160">
        <v>58.942999999999998</v>
      </c>
      <c r="I129" s="161"/>
      <c r="L129" s="157"/>
      <c r="M129" s="162"/>
      <c r="T129" s="163"/>
      <c r="AT129" s="158" t="s">
        <v>193</v>
      </c>
      <c r="AU129" s="158" t="s">
        <v>83</v>
      </c>
      <c r="AV129" s="13" t="s">
        <v>83</v>
      </c>
      <c r="AW129" s="13" t="s">
        <v>35</v>
      </c>
      <c r="AX129" s="13" t="s">
        <v>81</v>
      </c>
      <c r="AY129" s="158" t="s">
        <v>180</v>
      </c>
    </row>
    <row r="130" spans="2:65" s="11" customFormat="1" ht="22.9" customHeight="1">
      <c r="B130" s="120"/>
      <c r="D130" s="121" t="s">
        <v>72</v>
      </c>
      <c r="E130" s="130" t="s">
        <v>187</v>
      </c>
      <c r="F130" s="130" t="s">
        <v>1885</v>
      </c>
      <c r="I130" s="123"/>
      <c r="J130" s="131">
        <f>BK130</f>
        <v>0</v>
      </c>
      <c r="L130" s="120"/>
      <c r="M130" s="125"/>
      <c r="P130" s="126">
        <f>SUM(P131:P136)</f>
        <v>0</v>
      </c>
      <c r="R130" s="126">
        <f>SUM(R131:R136)</f>
        <v>33.211375050000001</v>
      </c>
      <c r="T130" s="127">
        <f>SUM(T131:T136)</f>
        <v>0</v>
      </c>
      <c r="AR130" s="121" t="s">
        <v>81</v>
      </c>
      <c r="AT130" s="128" t="s">
        <v>72</v>
      </c>
      <c r="AU130" s="128" t="s">
        <v>81</v>
      </c>
      <c r="AY130" s="121" t="s">
        <v>180</v>
      </c>
      <c r="BK130" s="129">
        <f>SUM(BK131:BK136)</f>
        <v>0</v>
      </c>
    </row>
    <row r="131" spans="2:65" s="1" customFormat="1" ht="16.5" customHeight="1">
      <c r="B131" s="33"/>
      <c r="C131" s="132" t="s">
        <v>230</v>
      </c>
      <c r="D131" s="132" t="s">
        <v>182</v>
      </c>
      <c r="E131" s="133" t="s">
        <v>3385</v>
      </c>
      <c r="F131" s="134" t="s">
        <v>3386</v>
      </c>
      <c r="G131" s="135" t="s">
        <v>185</v>
      </c>
      <c r="H131" s="136">
        <v>17.565000000000001</v>
      </c>
      <c r="I131" s="137"/>
      <c r="J131" s="138">
        <f>ROUND(I131*H131,2)</f>
        <v>0</v>
      </c>
      <c r="K131" s="134" t="s">
        <v>572</v>
      </c>
      <c r="L131" s="33"/>
      <c r="M131" s="139" t="s">
        <v>19</v>
      </c>
      <c r="N131" s="140" t="s">
        <v>44</v>
      </c>
      <c r="P131" s="141">
        <f>O131*H131</f>
        <v>0</v>
      </c>
      <c r="Q131" s="141">
        <v>1.8907700000000001</v>
      </c>
      <c r="R131" s="141">
        <f>Q131*H131</f>
        <v>33.211375050000001</v>
      </c>
      <c r="S131" s="141">
        <v>0</v>
      </c>
      <c r="T131" s="142">
        <f>S131*H131</f>
        <v>0</v>
      </c>
      <c r="AR131" s="143" t="s">
        <v>187</v>
      </c>
      <c r="AT131" s="143" t="s">
        <v>182</v>
      </c>
      <c r="AU131" s="143" t="s">
        <v>83</v>
      </c>
      <c r="AY131" s="18" t="s">
        <v>180</v>
      </c>
      <c r="BE131" s="144">
        <f>IF(N131="základní",J131,0)</f>
        <v>0</v>
      </c>
      <c r="BF131" s="144">
        <f>IF(N131="snížená",J131,0)</f>
        <v>0</v>
      </c>
      <c r="BG131" s="144">
        <f>IF(N131="zákl. přenesená",J131,0)</f>
        <v>0</v>
      </c>
      <c r="BH131" s="144">
        <f>IF(N131="sníž. přenesená",J131,0)</f>
        <v>0</v>
      </c>
      <c r="BI131" s="144">
        <f>IF(N131="nulová",J131,0)</f>
        <v>0</v>
      </c>
      <c r="BJ131" s="18" t="s">
        <v>81</v>
      </c>
      <c r="BK131" s="144">
        <f>ROUND(I131*H131,2)</f>
        <v>0</v>
      </c>
      <c r="BL131" s="18" t="s">
        <v>187</v>
      </c>
      <c r="BM131" s="143" t="s">
        <v>3387</v>
      </c>
    </row>
    <row r="132" spans="2:65" s="1" customFormat="1" ht="19.5">
      <c r="B132" s="33"/>
      <c r="D132" s="145" t="s">
        <v>189</v>
      </c>
      <c r="F132" s="146" t="s">
        <v>3388</v>
      </c>
      <c r="I132" s="147"/>
      <c r="L132" s="33"/>
      <c r="M132" s="148"/>
      <c r="T132" s="54"/>
      <c r="AT132" s="18" t="s">
        <v>189</v>
      </c>
      <c r="AU132" s="18" t="s">
        <v>83</v>
      </c>
    </row>
    <row r="133" spans="2:65" s="1" customFormat="1" ht="11.25">
      <c r="B133" s="33"/>
      <c r="D133" s="149" t="s">
        <v>191</v>
      </c>
      <c r="F133" s="150" t="s">
        <v>3389</v>
      </c>
      <c r="I133" s="147"/>
      <c r="L133" s="33"/>
      <c r="M133" s="148"/>
      <c r="T133" s="54"/>
      <c r="AT133" s="18" t="s">
        <v>191</v>
      </c>
      <c r="AU133" s="18" t="s">
        <v>83</v>
      </c>
    </row>
    <row r="134" spans="2:65" s="13" customFormat="1" ht="11.25">
      <c r="B134" s="157"/>
      <c r="D134" s="145" t="s">
        <v>193</v>
      </c>
      <c r="E134" s="158" t="s">
        <v>19</v>
      </c>
      <c r="F134" s="159" t="s">
        <v>3390</v>
      </c>
      <c r="H134" s="160">
        <v>15.477</v>
      </c>
      <c r="I134" s="161"/>
      <c r="L134" s="157"/>
      <c r="M134" s="162"/>
      <c r="T134" s="163"/>
      <c r="AT134" s="158" t="s">
        <v>193</v>
      </c>
      <c r="AU134" s="158" t="s">
        <v>83</v>
      </c>
      <c r="AV134" s="13" t="s">
        <v>83</v>
      </c>
      <c r="AW134" s="13" t="s">
        <v>35</v>
      </c>
      <c r="AX134" s="13" t="s">
        <v>73</v>
      </c>
      <c r="AY134" s="158" t="s">
        <v>180</v>
      </c>
    </row>
    <row r="135" spans="2:65" s="13" customFormat="1" ht="11.25">
      <c r="B135" s="157"/>
      <c r="D135" s="145" t="s">
        <v>193</v>
      </c>
      <c r="E135" s="158" t="s">
        <v>19</v>
      </c>
      <c r="F135" s="159" t="s">
        <v>3391</v>
      </c>
      <c r="H135" s="160">
        <v>2.0880000000000001</v>
      </c>
      <c r="I135" s="161"/>
      <c r="L135" s="157"/>
      <c r="M135" s="162"/>
      <c r="T135" s="163"/>
      <c r="AT135" s="158" t="s">
        <v>193</v>
      </c>
      <c r="AU135" s="158" t="s">
        <v>83</v>
      </c>
      <c r="AV135" s="13" t="s">
        <v>83</v>
      </c>
      <c r="AW135" s="13" t="s">
        <v>35</v>
      </c>
      <c r="AX135" s="13" t="s">
        <v>73</v>
      </c>
      <c r="AY135" s="158" t="s">
        <v>180</v>
      </c>
    </row>
    <row r="136" spans="2:65" s="14" customFormat="1" ht="11.25">
      <c r="B136" s="164"/>
      <c r="D136" s="145" t="s">
        <v>193</v>
      </c>
      <c r="E136" s="165" t="s">
        <v>19</v>
      </c>
      <c r="F136" s="166" t="s">
        <v>264</v>
      </c>
      <c r="H136" s="167">
        <v>17.565000000000001</v>
      </c>
      <c r="I136" s="168"/>
      <c r="L136" s="164"/>
      <c r="M136" s="169"/>
      <c r="T136" s="170"/>
      <c r="AT136" s="165" t="s">
        <v>193</v>
      </c>
      <c r="AU136" s="165" t="s">
        <v>83</v>
      </c>
      <c r="AV136" s="14" t="s">
        <v>187</v>
      </c>
      <c r="AW136" s="14" t="s">
        <v>35</v>
      </c>
      <c r="AX136" s="14" t="s">
        <v>81</v>
      </c>
      <c r="AY136" s="165" t="s">
        <v>180</v>
      </c>
    </row>
    <row r="137" spans="2:65" s="11" customFormat="1" ht="22.9" customHeight="1">
      <c r="B137" s="120"/>
      <c r="D137" s="121" t="s">
        <v>72</v>
      </c>
      <c r="E137" s="130" t="s">
        <v>238</v>
      </c>
      <c r="F137" s="130" t="s">
        <v>3392</v>
      </c>
      <c r="I137" s="123"/>
      <c r="J137" s="131">
        <f>BK137</f>
        <v>0</v>
      </c>
      <c r="L137" s="120"/>
      <c r="M137" s="125"/>
      <c r="P137" s="126">
        <f>SUM(P138:P139)</f>
        <v>0</v>
      </c>
      <c r="R137" s="126">
        <f>SUM(R138:R139)</f>
        <v>0.08</v>
      </c>
      <c r="T137" s="127">
        <f>SUM(T138:T139)</f>
        <v>0</v>
      </c>
      <c r="AR137" s="121" t="s">
        <v>81</v>
      </c>
      <c r="AT137" s="128" t="s">
        <v>72</v>
      </c>
      <c r="AU137" s="128" t="s">
        <v>81</v>
      </c>
      <c r="AY137" s="121" t="s">
        <v>180</v>
      </c>
      <c r="BK137" s="129">
        <f>SUM(BK138:BK139)</f>
        <v>0</v>
      </c>
    </row>
    <row r="138" spans="2:65" s="1" customFormat="1" ht="24.2" customHeight="1">
      <c r="B138" s="33"/>
      <c r="C138" s="132" t="s">
        <v>238</v>
      </c>
      <c r="D138" s="132" t="s">
        <v>182</v>
      </c>
      <c r="E138" s="133" t="s">
        <v>3393</v>
      </c>
      <c r="F138" s="134" t="s">
        <v>3394</v>
      </c>
      <c r="G138" s="135" t="s">
        <v>417</v>
      </c>
      <c r="H138" s="136">
        <v>2</v>
      </c>
      <c r="I138" s="137"/>
      <c r="J138" s="138">
        <f>ROUND(I138*H138,2)</f>
        <v>0</v>
      </c>
      <c r="K138" s="134" t="s">
        <v>19</v>
      </c>
      <c r="L138" s="33"/>
      <c r="M138" s="139" t="s">
        <v>19</v>
      </c>
      <c r="N138" s="140" t="s">
        <v>44</v>
      </c>
      <c r="P138" s="141">
        <f>O138*H138</f>
        <v>0</v>
      </c>
      <c r="Q138" s="141">
        <v>0.04</v>
      </c>
      <c r="R138" s="141">
        <f>Q138*H138</f>
        <v>0.08</v>
      </c>
      <c r="S138" s="141">
        <v>0</v>
      </c>
      <c r="T138" s="142">
        <f>S138*H138</f>
        <v>0</v>
      </c>
      <c r="AR138" s="143" t="s">
        <v>187</v>
      </c>
      <c r="AT138" s="143" t="s">
        <v>182</v>
      </c>
      <c r="AU138" s="143" t="s">
        <v>83</v>
      </c>
      <c r="AY138" s="18" t="s">
        <v>180</v>
      </c>
      <c r="BE138" s="144">
        <f>IF(N138="základní",J138,0)</f>
        <v>0</v>
      </c>
      <c r="BF138" s="144">
        <f>IF(N138="snížená",J138,0)</f>
        <v>0</v>
      </c>
      <c r="BG138" s="144">
        <f>IF(N138="zákl. přenesená",J138,0)</f>
        <v>0</v>
      </c>
      <c r="BH138" s="144">
        <f>IF(N138="sníž. přenesená",J138,0)</f>
        <v>0</v>
      </c>
      <c r="BI138" s="144">
        <f>IF(N138="nulová",J138,0)</f>
        <v>0</v>
      </c>
      <c r="BJ138" s="18" t="s">
        <v>81</v>
      </c>
      <c r="BK138" s="144">
        <f>ROUND(I138*H138,2)</f>
        <v>0</v>
      </c>
      <c r="BL138" s="18" t="s">
        <v>187</v>
      </c>
      <c r="BM138" s="143" t="s">
        <v>3395</v>
      </c>
    </row>
    <row r="139" spans="2:65" s="1" customFormat="1" ht="19.5">
      <c r="B139" s="33"/>
      <c r="D139" s="145" t="s">
        <v>189</v>
      </c>
      <c r="F139" s="146" t="s">
        <v>3394</v>
      </c>
      <c r="I139" s="147"/>
      <c r="L139" s="33"/>
      <c r="M139" s="148"/>
      <c r="T139" s="54"/>
      <c r="AT139" s="18" t="s">
        <v>189</v>
      </c>
      <c r="AU139" s="18" t="s">
        <v>83</v>
      </c>
    </row>
    <row r="140" spans="2:65" s="11" customFormat="1" ht="22.9" customHeight="1">
      <c r="B140" s="120"/>
      <c r="D140" s="121" t="s">
        <v>72</v>
      </c>
      <c r="E140" s="130" t="s">
        <v>446</v>
      </c>
      <c r="F140" s="130" t="s">
        <v>447</v>
      </c>
      <c r="I140" s="123"/>
      <c r="J140" s="131">
        <f>BK140</f>
        <v>0</v>
      </c>
      <c r="L140" s="120"/>
      <c r="M140" s="125"/>
      <c r="P140" s="126">
        <f>SUM(P141:P143)</f>
        <v>0</v>
      </c>
      <c r="R140" s="126">
        <f>SUM(R141:R143)</f>
        <v>0</v>
      </c>
      <c r="T140" s="127">
        <f>SUM(T141:T143)</f>
        <v>0</v>
      </c>
      <c r="AR140" s="121" t="s">
        <v>81</v>
      </c>
      <c r="AT140" s="128" t="s">
        <v>72</v>
      </c>
      <c r="AU140" s="128" t="s">
        <v>81</v>
      </c>
      <c r="AY140" s="121" t="s">
        <v>180</v>
      </c>
      <c r="BK140" s="129">
        <f>SUM(BK141:BK143)</f>
        <v>0</v>
      </c>
    </row>
    <row r="141" spans="2:65" s="1" customFormat="1" ht="24.2" customHeight="1">
      <c r="B141" s="33"/>
      <c r="C141" s="132" t="s">
        <v>245</v>
      </c>
      <c r="D141" s="132" t="s">
        <v>182</v>
      </c>
      <c r="E141" s="133" t="s">
        <v>449</v>
      </c>
      <c r="F141" s="134" t="s">
        <v>450</v>
      </c>
      <c r="G141" s="135" t="s">
        <v>225</v>
      </c>
      <c r="H141" s="136">
        <v>33.290999999999997</v>
      </c>
      <c r="I141" s="137"/>
      <c r="J141" s="138">
        <f>ROUND(I141*H141,2)</f>
        <v>0</v>
      </c>
      <c r="K141" s="134" t="s">
        <v>572</v>
      </c>
      <c r="L141" s="33"/>
      <c r="M141" s="139" t="s">
        <v>19</v>
      </c>
      <c r="N141" s="140" t="s">
        <v>44</v>
      </c>
      <c r="P141" s="141">
        <f>O141*H141</f>
        <v>0</v>
      </c>
      <c r="Q141" s="141">
        <v>0</v>
      </c>
      <c r="R141" s="141">
        <f>Q141*H141</f>
        <v>0</v>
      </c>
      <c r="S141" s="141">
        <v>0</v>
      </c>
      <c r="T141" s="142">
        <f>S141*H141</f>
        <v>0</v>
      </c>
      <c r="AR141" s="143" t="s">
        <v>187</v>
      </c>
      <c r="AT141" s="143" t="s">
        <v>182</v>
      </c>
      <c r="AU141" s="143" t="s">
        <v>83</v>
      </c>
      <c r="AY141" s="18" t="s">
        <v>180</v>
      </c>
      <c r="BE141" s="144">
        <f>IF(N141="základní",J141,0)</f>
        <v>0</v>
      </c>
      <c r="BF141" s="144">
        <f>IF(N141="snížená",J141,0)</f>
        <v>0</v>
      </c>
      <c r="BG141" s="144">
        <f>IF(N141="zákl. přenesená",J141,0)</f>
        <v>0</v>
      </c>
      <c r="BH141" s="144">
        <f>IF(N141="sníž. přenesená",J141,0)</f>
        <v>0</v>
      </c>
      <c r="BI141" s="144">
        <f>IF(N141="nulová",J141,0)</f>
        <v>0</v>
      </c>
      <c r="BJ141" s="18" t="s">
        <v>81</v>
      </c>
      <c r="BK141" s="144">
        <f>ROUND(I141*H141,2)</f>
        <v>0</v>
      </c>
      <c r="BL141" s="18" t="s">
        <v>187</v>
      </c>
      <c r="BM141" s="143" t="s">
        <v>3396</v>
      </c>
    </row>
    <row r="142" spans="2:65" s="1" customFormat="1" ht="39">
      <c r="B142" s="33"/>
      <c r="D142" s="145" t="s">
        <v>189</v>
      </c>
      <c r="F142" s="146" t="s">
        <v>452</v>
      </c>
      <c r="I142" s="147"/>
      <c r="L142" s="33"/>
      <c r="M142" s="148"/>
      <c r="T142" s="54"/>
      <c r="AT142" s="18" t="s">
        <v>189</v>
      </c>
      <c r="AU142" s="18" t="s">
        <v>83</v>
      </c>
    </row>
    <row r="143" spans="2:65" s="1" customFormat="1" ht="11.25">
      <c r="B143" s="33"/>
      <c r="D143" s="149" t="s">
        <v>191</v>
      </c>
      <c r="F143" s="150" t="s">
        <v>3397</v>
      </c>
      <c r="I143" s="147"/>
      <c r="L143" s="33"/>
      <c r="M143" s="148"/>
      <c r="T143" s="54"/>
      <c r="AT143" s="18" t="s">
        <v>191</v>
      </c>
      <c r="AU143" s="18" t="s">
        <v>83</v>
      </c>
    </row>
    <row r="144" spans="2:65" s="11" customFormat="1" ht="25.9" customHeight="1">
      <c r="B144" s="120"/>
      <c r="D144" s="121" t="s">
        <v>72</v>
      </c>
      <c r="E144" s="122" t="s">
        <v>454</v>
      </c>
      <c r="F144" s="122" t="s">
        <v>455</v>
      </c>
      <c r="I144" s="123"/>
      <c r="J144" s="124">
        <f>BK144</f>
        <v>0</v>
      </c>
      <c r="L144" s="120"/>
      <c r="M144" s="125"/>
      <c r="P144" s="126">
        <f>P145+P205+P342</f>
        <v>0</v>
      </c>
      <c r="R144" s="126">
        <f>R145+R205+R342</f>
        <v>2.0280300000000002</v>
      </c>
      <c r="T144" s="127">
        <f>T145+T205+T342</f>
        <v>2.6638299999999999</v>
      </c>
      <c r="AR144" s="121" t="s">
        <v>83</v>
      </c>
      <c r="AT144" s="128" t="s">
        <v>72</v>
      </c>
      <c r="AU144" s="128" t="s">
        <v>73</v>
      </c>
      <c r="AY144" s="121" t="s">
        <v>180</v>
      </c>
      <c r="BK144" s="129">
        <f>BK145+BK205+BK342</f>
        <v>0</v>
      </c>
    </row>
    <row r="145" spans="2:65" s="11" customFormat="1" ht="22.9" customHeight="1">
      <c r="B145" s="120"/>
      <c r="D145" s="121" t="s">
        <v>72</v>
      </c>
      <c r="E145" s="130" t="s">
        <v>3398</v>
      </c>
      <c r="F145" s="130" t="s">
        <v>3399</v>
      </c>
      <c r="I145" s="123"/>
      <c r="J145" s="131">
        <f>BK145</f>
        <v>0</v>
      </c>
      <c r="L145" s="120"/>
      <c r="M145" s="125"/>
      <c r="P145" s="126">
        <f>SUM(P146:P204)</f>
        <v>0</v>
      </c>
      <c r="R145" s="126">
        <f>SUM(R146:R204)</f>
        <v>0.38088</v>
      </c>
      <c r="T145" s="127">
        <f>SUM(T146:T204)</f>
        <v>0.49100000000000005</v>
      </c>
      <c r="AR145" s="121" t="s">
        <v>83</v>
      </c>
      <c r="AT145" s="128" t="s">
        <v>72</v>
      </c>
      <c r="AU145" s="128" t="s">
        <v>81</v>
      </c>
      <c r="AY145" s="121" t="s">
        <v>180</v>
      </c>
      <c r="BK145" s="129">
        <f>SUM(BK146:BK204)</f>
        <v>0</v>
      </c>
    </row>
    <row r="146" spans="2:65" s="1" customFormat="1" ht="16.5" customHeight="1">
      <c r="B146" s="33"/>
      <c r="C146" s="132" t="s">
        <v>254</v>
      </c>
      <c r="D146" s="132" t="s">
        <v>182</v>
      </c>
      <c r="E146" s="133" t="s">
        <v>3400</v>
      </c>
      <c r="F146" s="134" t="s">
        <v>3401</v>
      </c>
      <c r="G146" s="135" t="s">
        <v>911</v>
      </c>
      <c r="H146" s="136">
        <v>50</v>
      </c>
      <c r="I146" s="137"/>
      <c r="J146" s="138">
        <f>ROUND(I146*H146,2)</f>
        <v>0</v>
      </c>
      <c r="K146" s="134" t="s">
        <v>19</v>
      </c>
      <c r="L146" s="33"/>
      <c r="M146" s="139" t="s">
        <v>19</v>
      </c>
      <c r="N146" s="140" t="s">
        <v>44</v>
      </c>
      <c r="P146" s="141">
        <f>O146*H146</f>
        <v>0</v>
      </c>
      <c r="Q146" s="141">
        <v>0</v>
      </c>
      <c r="R146" s="141">
        <f>Q146*H146</f>
        <v>0</v>
      </c>
      <c r="S146" s="141">
        <v>9.8200000000000006E-3</v>
      </c>
      <c r="T146" s="142">
        <f>S146*H146</f>
        <v>0.49100000000000005</v>
      </c>
      <c r="AR146" s="143" t="s">
        <v>309</v>
      </c>
      <c r="AT146" s="143" t="s">
        <v>182</v>
      </c>
      <c r="AU146" s="143" t="s">
        <v>83</v>
      </c>
      <c r="AY146" s="18" t="s">
        <v>180</v>
      </c>
      <c r="BE146" s="144">
        <f>IF(N146="základní",J146,0)</f>
        <v>0</v>
      </c>
      <c r="BF146" s="144">
        <f>IF(N146="snížená",J146,0)</f>
        <v>0</v>
      </c>
      <c r="BG146" s="144">
        <f>IF(N146="zákl. přenesená",J146,0)</f>
        <v>0</v>
      </c>
      <c r="BH146" s="144">
        <f>IF(N146="sníž. přenesená",J146,0)</f>
        <v>0</v>
      </c>
      <c r="BI146" s="144">
        <f>IF(N146="nulová",J146,0)</f>
        <v>0</v>
      </c>
      <c r="BJ146" s="18" t="s">
        <v>81</v>
      </c>
      <c r="BK146" s="144">
        <f>ROUND(I146*H146,2)</f>
        <v>0</v>
      </c>
      <c r="BL146" s="18" t="s">
        <v>309</v>
      </c>
      <c r="BM146" s="143" t="s">
        <v>3402</v>
      </c>
    </row>
    <row r="147" spans="2:65" s="1" customFormat="1" ht="11.25">
      <c r="B147" s="33"/>
      <c r="D147" s="145" t="s">
        <v>189</v>
      </c>
      <c r="F147" s="146" t="s">
        <v>3401</v>
      </c>
      <c r="I147" s="147"/>
      <c r="L147" s="33"/>
      <c r="M147" s="148"/>
      <c r="T147" s="54"/>
      <c r="AT147" s="18" t="s">
        <v>189</v>
      </c>
      <c r="AU147" s="18" t="s">
        <v>83</v>
      </c>
    </row>
    <row r="148" spans="2:65" s="1" customFormat="1" ht="21.75" customHeight="1">
      <c r="B148" s="33"/>
      <c r="C148" s="132" t="s">
        <v>265</v>
      </c>
      <c r="D148" s="132" t="s">
        <v>182</v>
      </c>
      <c r="E148" s="133" t="s">
        <v>3403</v>
      </c>
      <c r="F148" s="134" t="s">
        <v>3404</v>
      </c>
      <c r="G148" s="135" t="s">
        <v>338</v>
      </c>
      <c r="H148" s="136">
        <v>20</v>
      </c>
      <c r="I148" s="137"/>
      <c r="J148" s="138">
        <f>ROUND(I148*H148,2)</f>
        <v>0</v>
      </c>
      <c r="K148" s="134" t="s">
        <v>572</v>
      </c>
      <c r="L148" s="33"/>
      <c r="M148" s="139" t="s">
        <v>19</v>
      </c>
      <c r="N148" s="140" t="s">
        <v>44</v>
      </c>
      <c r="P148" s="141">
        <f>O148*H148</f>
        <v>0</v>
      </c>
      <c r="Q148" s="141">
        <v>1.97E-3</v>
      </c>
      <c r="R148" s="141">
        <f>Q148*H148</f>
        <v>3.9399999999999998E-2</v>
      </c>
      <c r="S148" s="141">
        <v>0</v>
      </c>
      <c r="T148" s="142">
        <f>S148*H148</f>
        <v>0</v>
      </c>
      <c r="AR148" s="143" t="s">
        <v>309</v>
      </c>
      <c r="AT148" s="143" t="s">
        <v>182</v>
      </c>
      <c r="AU148" s="143" t="s">
        <v>83</v>
      </c>
      <c r="AY148" s="18" t="s">
        <v>180</v>
      </c>
      <c r="BE148" s="144">
        <f>IF(N148="základní",J148,0)</f>
        <v>0</v>
      </c>
      <c r="BF148" s="144">
        <f>IF(N148="snížená",J148,0)</f>
        <v>0</v>
      </c>
      <c r="BG148" s="144">
        <f>IF(N148="zákl. přenesená",J148,0)</f>
        <v>0</v>
      </c>
      <c r="BH148" s="144">
        <f>IF(N148="sníž. přenesená",J148,0)</f>
        <v>0</v>
      </c>
      <c r="BI148" s="144">
        <f>IF(N148="nulová",J148,0)</f>
        <v>0</v>
      </c>
      <c r="BJ148" s="18" t="s">
        <v>81</v>
      </c>
      <c r="BK148" s="144">
        <f>ROUND(I148*H148,2)</f>
        <v>0</v>
      </c>
      <c r="BL148" s="18" t="s">
        <v>309</v>
      </c>
      <c r="BM148" s="143" t="s">
        <v>3405</v>
      </c>
    </row>
    <row r="149" spans="2:65" s="1" customFormat="1" ht="11.25">
      <c r="B149" s="33"/>
      <c r="D149" s="145" t="s">
        <v>189</v>
      </c>
      <c r="F149" s="146" t="s">
        <v>3406</v>
      </c>
      <c r="I149" s="147"/>
      <c r="L149" s="33"/>
      <c r="M149" s="148"/>
      <c r="T149" s="54"/>
      <c r="AT149" s="18" t="s">
        <v>189</v>
      </c>
      <c r="AU149" s="18" t="s">
        <v>83</v>
      </c>
    </row>
    <row r="150" spans="2:65" s="1" customFormat="1" ht="11.25">
      <c r="B150" s="33"/>
      <c r="D150" s="149" t="s">
        <v>191</v>
      </c>
      <c r="F150" s="150" t="s">
        <v>3407</v>
      </c>
      <c r="I150" s="147"/>
      <c r="L150" s="33"/>
      <c r="M150" s="148"/>
      <c r="T150" s="54"/>
      <c r="AT150" s="18" t="s">
        <v>191</v>
      </c>
      <c r="AU150" s="18" t="s">
        <v>83</v>
      </c>
    </row>
    <row r="151" spans="2:65" s="1" customFormat="1" ht="21.75" customHeight="1">
      <c r="B151" s="33"/>
      <c r="C151" s="132" t="s">
        <v>8</v>
      </c>
      <c r="D151" s="132" t="s">
        <v>182</v>
      </c>
      <c r="E151" s="133" t="s">
        <v>3408</v>
      </c>
      <c r="F151" s="134" t="s">
        <v>3409</v>
      </c>
      <c r="G151" s="135" t="s">
        <v>338</v>
      </c>
      <c r="H151" s="136">
        <v>40</v>
      </c>
      <c r="I151" s="137"/>
      <c r="J151" s="138">
        <f>ROUND(I151*H151,2)</f>
        <v>0</v>
      </c>
      <c r="K151" s="134" t="s">
        <v>572</v>
      </c>
      <c r="L151" s="33"/>
      <c r="M151" s="139" t="s">
        <v>19</v>
      </c>
      <c r="N151" s="140" t="s">
        <v>44</v>
      </c>
      <c r="P151" s="141">
        <f>O151*H151</f>
        <v>0</v>
      </c>
      <c r="Q151" s="141">
        <v>3.0400000000000002E-3</v>
      </c>
      <c r="R151" s="141">
        <f>Q151*H151</f>
        <v>0.12160000000000001</v>
      </c>
      <c r="S151" s="141">
        <v>0</v>
      </c>
      <c r="T151" s="142">
        <f>S151*H151</f>
        <v>0</v>
      </c>
      <c r="AR151" s="143" t="s">
        <v>309</v>
      </c>
      <c r="AT151" s="143" t="s">
        <v>182</v>
      </c>
      <c r="AU151" s="143" t="s">
        <v>83</v>
      </c>
      <c r="AY151" s="18" t="s">
        <v>180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309</v>
      </c>
      <c r="BM151" s="143" t="s">
        <v>3410</v>
      </c>
    </row>
    <row r="152" spans="2:65" s="1" customFormat="1" ht="11.25">
      <c r="B152" s="33"/>
      <c r="D152" s="145" t="s">
        <v>189</v>
      </c>
      <c r="F152" s="146" t="s">
        <v>3411</v>
      </c>
      <c r="I152" s="147"/>
      <c r="L152" s="33"/>
      <c r="M152" s="148"/>
      <c r="T152" s="54"/>
      <c r="AT152" s="18" t="s">
        <v>189</v>
      </c>
      <c r="AU152" s="18" t="s">
        <v>83</v>
      </c>
    </row>
    <row r="153" spans="2:65" s="1" customFormat="1" ht="11.25">
      <c r="B153" s="33"/>
      <c r="D153" s="149" t="s">
        <v>191</v>
      </c>
      <c r="F153" s="150" t="s">
        <v>3412</v>
      </c>
      <c r="I153" s="147"/>
      <c r="L153" s="33"/>
      <c r="M153" s="148"/>
      <c r="T153" s="54"/>
      <c r="AT153" s="18" t="s">
        <v>191</v>
      </c>
      <c r="AU153" s="18" t="s">
        <v>83</v>
      </c>
    </row>
    <row r="154" spans="2:65" s="1" customFormat="1" ht="16.5" customHeight="1">
      <c r="B154" s="33"/>
      <c r="C154" s="132" t="s">
        <v>280</v>
      </c>
      <c r="D154" s="132" t="s">
        <v>182</v>
      </c>
      <c r="E154" s="133" t="s">
        <v>3413</v>
      </c>
      <c r="F154" s="134" t="s">
        <v>3414</v>
      </c>
      <c r="G154" s="135" t="s">
        <v>338</v>
      </c>
      <c r="H154" s="136">
        <v>57</v>
      </c>
      <c r="I154" s="137"/>
      <c r="J154" s="138">
        <f>ROUND(I154*H154,2)</f>
        <v>0</v>
      </c>
      <c r="K154" s="134" t="s">
        <v>572</v>
      </c>
      <c r="L154" s="33"/>
      <c r="M154" s="139" t="s">
        <v>19</v>
      </c>
      <c r="N154" s="140" t="s">
        <v>44</v>
      </c>
      <c r="P154" s="141">
        <f>O154*H154</f>
        <v>0</v>
      </c>
      <c r="Q154" s="141">
        <v>2.0100000000000001E-3</v>
      </c>
      <c r="R154" s="141">
        <f>Q154*H154</f>
        <v>0.11457000000000001</v>
      </c>
      <c r="S154" s="141">
        <v>0</v>
      </c>
      <c r="T154" s="142">
        <f>S154*H154</f>
        <v>0</v>
      </c>
      <c r="AR154" s="143" t="s">
        <v>309</v>
      </c>
      <c r="AT154" s="143" t="s">
        <v>182</v>
      </c>
      <c r="AU154" s="143" t="s">
        <v>83</v>
      </c>
      <c r="AY154" s="18" t="s">
        <v>180</v>
      </c>
      <c r="BE154" s="144">
        <f>IF(N154="základní",J154,0)</f>
        <v>0</v>
      </c>
      <c r="BF154" s="144">
        <f>IF(N154="snížená",J154,0)</f>
        <v>0</v>
      </c>
      <c r="BG154" s="144">
        <f>IF(N154="zákl. přenesená",J154,0)</f>
        <v>0</v>
      </c>
      <c r="BH154" s="144">
        <f>IF(N154="sníž. přenesená",J154,0)</f>
        <v>0</v>
      </c>
      <c r="BI154" s="144">
        <f>IF(N154="nulová",J154,0)</f>
        <v>0</v>
      </c>
      <c r="BJ154" s="18" t="s">
        <v>81</v>
      </c>
      <c r="BK154" s="144">
        <f>ROUND(I154*H154,2)</f>
        <v>0</v>
      </c>
      <c r="BL154" s="18" t="s">
        <v>309</v>
      </c>
      <c r="BM154" s="143" t="s">
        <v>3415</v>
      </c>
    </row>
    <row r="155" spans="2:65" s="1" customFormat="1" ht="11.25">
      <c r="B155" s="33"/>
      <c r="D155" s="145" t="s">
        <v>189</v>
      </c>
      <c r="F155" s="146" t="s">
        <v>3416</v>
      </c>
      <c r="I155" s="147"/>
      <c r="L155" s="33"/>
      <c r="M155" s="148"/>
      <c r="T155" s="54"/>
      <c r="AT155" s="18" t="s">
        <v>189</v>
      </c>
      <c r="AU155" s="18" t="s">
        <v>83</v>
      </c>
    </row>
    <row r="156" spans="2:65" s="1" customFormat="1" ht="11.25">
      <c r="B156" s="33"/>
      <c r="D156" s="149" t="s">
        <v>191</v>
      </c>
      <c r="F156" s="150" t="s">
        <v>3417</v>
      </c>
      <c r="I156" s="147"/>
      <c r="L156" s="33"/>
      <c r="M156" s="148"/>
      <c r="T156" s="54"/>
      <c r="AT156" s="18" t="s">
        <v>191</v>
      </c>
      <c r="AU156" s="18" t="s">
        <v>83</v>
      </c>
    </row>
    <row r="157" spans="2:65" s="1" customFormat="1" ht="16.5" customHeight="1">
      <c r="B157" s="33"/>
      <c r="C157" s="132" t="s">
        <v>290</v>
      </c>
      <c r="D157" s="132" t="s">
        <v>182</v>
      </c>
      <c r="E157" s="133" t="s">
        <v>3418</v>
      </c>
      <c r="F157" s="134" t="s">
        <v>3419</v>
      </c>
      <c r="G157" s="135" t="s">
        <v>338</v>
      </c>
      <c r="H157" s="136">
        <v>22</v>
      </c>
      <c r="I157" s="137"/>
      <c r="J157" s="138">
        <f>ROUND(I157*H157,2)</f>
        <v>0</v>
      </c>
      <c r="K157" s="134" t="s">
        <v>572</v>
      </c>
      <c r="L157" s="33"/>
      <c r="M157" s="139" t="s">
        <v>19</v>
      </c>
      <c r="N157" s="140" t="s">
        <v>44</v>
      </c>
      <c r="P157" s="141">
        <f>O157*H157</f>
        <v>0</v>
      </c>
      <c r="Q157" s="141">
        <v>1.4499999999999999E-3</v>
      </c>
      <c r="R157" s="141">
        <f>Q157*H157</f>
        <v>3.1899999999999998E-2</v>
      </c>
      <c r="S157" s="141">
        <v>0</v>
      </c>
      <c r="T157" s="142">
        <f>S157*H157</f>
        <v>0</v>
      </c>
      <c r="AR157" s="143" t="s">
        <v>309</v>
      </c>
      <c r="AT157" s="143" t="s">
        <v>182</v>
      </c>
      <c r="AU157" s="143" t="s">
        <v>83</v>
      </c>
      <c r="AY157" s="18" t="s">
        <v>180</v>
      </c>
      <c r="BE157" s="144">
        <f>IF(N157="základní",J157,0)</f>
        <v>0</v>
      </c>
      <c r="BF157" s="144">
        <f>IF(N157="snížená",J157,0)</f>
        <v>0</v>
      </c>
      <c r="BG157" s="144">
        <f>IF(N157="zákl. přenesená",J157,0)</f>
        <v>0</v>
      </c>
      <c r="BH157" s="144">
        <f>IF(N157="sníž. přenesená",J157,0)</f>
        <v>0</v>
      </c>
      <c r="BI157" s="144">
        <f>IF(N157="nulová",J157,0)</f>
        <v>0</v>
      </c>
      <c r="BJ157" s="18" t="s">
        <v>81</v>
      </c>
      <c r="BK157" s="144">
        <f>ROUND(I157*H157,2)</f>
        <v>0</v>
      </c>
      <c r="BL157" s="18" t="s">
        <v>309</v>
      </c>
      <c r="BM157" s="143" t="s">
        <v>3420</v>
      </c>
    </row>
    <row r="158" spans="2:65" s="1" customFormat="1" ht="11.25">
      <c r="B158" s="33"/>
      <c r="D158" s="145" t="s">
        <v>189</v>
      </c>
      <c r="F158" s="146" t="s">
        <v>3421</v>
      </c>
      <c r="I158" s="147"/>
      <c r="L158" s="33"/>
      <c r="M158" s="148"/>
      <c r="T158" s="54"/>
      <c r="AT158" s="18" t="s">
        <v>189</v>
      </c>
      <c r="AU158" s="18" t="s">
        <v>83</v>
      </c>
    </row>
    <row r="159" spans="2:65" s="1" customFormat="1" ht="11.25">
      <c r="B159" s="33"/>
      <c r="D159" s="149" t="s">
        <v>191</v>
      </c>
      <c r="F159" s="150" t="s">
        <v>3422</v>
      </c>
      <c r="I159" s="147"/>
      <c r="L159" s="33"/>
      <c r="M159" s="148"/>
      <c r="T159" s="54"/>
      <c r="AT159" s="18" t="s">
        <v>191</v>
      </c>
      <c r="AU159" s="18" t="s">
        <v>83</v>
      </c>
    </row>
    <row r="160" spans="2:65" s="1" customFormat="1" ht="16.5" customHeight="1">
      <c r="B160" s="33"/>
      <c r="C160" s="132" t="s">
        <v>302</v>
      </c>
      <c r="D160" s="132" t="s">
        <v>182</v>
      </c>
      <c r="E160" s="133" t="s">
        <v>3423</v>
      </c>
      <c r="F160" s="134" t="s">
        <v>3424</v>
      </c>
      <c r="G160" s="135" t="s">
        <v>338</v>
      </c>
      <c r="H160" s="136">
        <v>25</v>
      </c>
      <c r="I160" s="137"/>
      <c r="J160" s="138">
        <f>ROUND(I160*H160,2)</f>
        <v>0</v>
      </c>
      <c r="K160" s="134" t="s">
        <v>572</v>
      </c>
      <c r="L160" s="33"/>
      <c r="M160" s="139" t="s">
        <v>19</v>
      </c>
      <c r="N160" s="140" t="s">
        <v>44</v>
      </c>
      <c r="P160" s="141">
        <f>O160*H160</f>
        <v>0</v>
      </c>
      <c r="Q160" s="141">
        <v>4.0000000000000002E-4</v>
      </c>
      <c r="R160" s="141">
        <f>Q160*H160</f>
        <v>0.01</v>
      </c>
      <c r="S160" s="141">
        <v>0</v>
      </c>
      <c r="T160" s="142">
        <f>S160*H160</f>
        <v>0</v>
      </c>
      <c r="AR160" s="143" t="s">
        <v>309</v>
      </c>
      <c r="AT160" s="143" t="s">
        <v>182</v>
      </c>
      <c r="AU160" s="143" t="s">
        <v>83</v>
      </c>
      <c r="AY160" s="18" t="s">
        <v>180</v>
      </c>
      <c r="BE160" s="144">
        <f>IF(N160="základní",J160,0)</f>
        <v>0</v>
      </c>
      <c r="BF160" s="144">
        <f>IF(N160="snížená",J160,0)</f>
        <v>0</v>
      </c>
      <c r="BG160" s="144">
        <f>IF(N160="zákl. přenesená",J160,0)</f>
        <v>0</v>
      </c>
      <c r="BH160" s="144">
        <f>IF(N160="sníž. přenesená",J160,0)</f>
        <v>0</v>
      </c>
      <c r="BI160" s="144">
        <f>IF(N160="nulová",J160,0)</f>
        <v>0</v>
      </c>
      <c r="BJ160" s="18" t="s">
        <v>81</v>
      </c>
      <c r="BK160" s="144">
        <f>ROUND(I160*H160,2)</f>
        <v>0</v>
      </c>
      <c r="BL160" s="18" t="s">
        <v>309</v>
      </c>
      <c r="BM160" s="143" t="s">
        <v>3425</v>
      </c>
    </row>
    <row r="161" spans="2:65" s="1" customFormat="1" ht="11.25">
      <c r="B161" s="33"/>
      <c r="D161" s="145" t="s">
        <v>189</v>
      </c>
      <c r="F161" s="146" t="s">
        <v>3426</v>
      </c>
      <c r="I161" s="147"/>
      <c r="L161" s="33"/>
      <c r="M161" s="148"/>
      <c r="T161" s="54"/>
      <c r="AT161" s="18" t="s">
        <v>189</v>
      </c>
      <c r="AU161" s="18" t="s">
        <v>83</v>
      </c>
    </row>
    <row r="162" spans="2:65" s="1" customFormat="1" ht="11.25">
      <c r="B162" s="33"/>
      <c r="D162" s="149" t="s">
        <v>191</v>
      </c>
      <c r="F162" s="150" t="s">
        <v>3427</v>
      </c>
      <c r="I162" s="147"/>
      <c r="L162" s="33"/>
      <c r="M162" s="148"/>
      <c r="T162" s="54"/>
      <c r="AT162" s="18" t="s">
        <v>191</v>
      </c>
      <c r="AU162" s="18" t="s">
        <v>83</v>
      </c>
    </row>
    <row r="163" spans="2:65" s="1" customFormat="1" ht="16.5" customHeight="1">
      <c r="B163" s="33"/>
      <c r="C163" s="132" t="s">
        <v>309</v>
      </c>
      <c r="D163" s="132" t="s">
        <v>182</v>
      </c>
      <c r="E163" s="133" t="s">
        <v>3428</v>
      </c>
      <c r="F163" s="134" t="s">
        <v>3429</v>
      </c>
      <c r="G163" s="135" t="s">
        <v>338</v>
      </c>
      <c r="H163" s="136">
        <v>42</v>
      </c>
      <c r="I163" s="137"/>
      <c r="J163" s="138">
        <f>ROUND(I163*H163,2)</f>
        <v>0</v>
      </c>
      <c r="K163" s="134" t="s">
        <v>572</v>
      </c>
      <c r="L163" s="33"/>
      <c r="M163" s="139" t="s">
        <v>19</v>
      </c>
      <c r="N163" s="140" t="s">
        <v>44</v>
      </c>
      <c r="P163" s="141">
        <f>O163*H163</f>
        <v>0</v>
      </c>
      <c r="Q163" s="141">
        <v>4.0999999999999999E-4</v>
      </c>
      <c r="R163" s="141">
        <f>Q163*H163</f>
        <v>1.7219999999999999E-2</v>
      </c>
      <c r="S163" s="141">
        <v>0</v>
      </c>
      <c r="T163" s="142">
        <f>S163*H163</f>
        <v>0</v>
      </c>
      <c r="AR163" s="143" t="s">
        <v>309</v>
      </c>
      <c r="AT163" s="143" t="s">
        <v>182</v>
      </c>
      <c r="AU163" s="143" t="s">
        <v>83</v>
      </c>
      <c r="AY163" s="18" t="s">
        <v>180</v>
      </c>
      <c r="BE163" s="144">
        <f>IF(N163="základní",J163,0)</f>
        <v>0</v>
      </c>
      <c r="BF163" s="144">
        <f>IF(N163="snížená",J163,0)</f>
        <v>0</v>
      </c>
      <c r="BG163" s="144">
        <f>IF(N163="zákl. přenesená",J163,0)</f>
        <v>0</v>
      </c>
      <c r="BH163" s="144">
        <f>IF(N163="sníž. přenesená",J163,0)</f>
        <v>0</v>
      </c>
      <c r="BI163" s="144">
        <f>IF(N163="nulová",J163,0)</f>
        <v>0</v>
      </c>
      <c r="BJ163" s="18" t="s">
        <v>81</v>
      </c>
      <c r="BK163" s="144">
        <f>ROUND(I163*H163,2)</f>
        <v>0</v>
      </c>
      <c r="BL163" s="18" t="s">
        <v>309</v>
      </c>
      <c r="BM163" s="143" t="s">
        <v>3430</v>
      </c>
    </row>
    <row r="164" spans="2:65" s="1" customFormat="1" ht="11.25">
      <c r="B164" s="33"/>
      <c r="D164" s="145" t="s">
        <v>189</v>
      </c>
      <c r="F164" s="146" t="s">
        <v>3431</v>
      </c>
      <c r="I164" s="147"/>
      <c r="L164" s="33"/>
      <c r="M164" s="148"/>
      <c r="T164" s="54"/>
      <c r="AT164" s="18" t="s">
        <v>189</v>
      </c>
      <c r="AU164" s="18" t="s">
        <v>83</v>
      </c>
    </row>
    <row r="165" spans="2:65" s="1" customFormat="1" ht="11.25">
      <c r="B165" s="33"/>
      <c r="D165" s="149" t="s">
        <v>191</v>
      </c>
      <c r="F165" s="150" t="s">
        <v>3432</v>
      </c>
      <c r="I165" s="147"/>
      <c r="L165" s="33"/>
      <c r="M165" s="148"/>
      <c r="T165" s="54"/>
      <c r="AT165" s="18" t="s">
        <v>191</v>
      </c>
      <c r="AU165" s="18" t="s">
        <v>83</v>
      </c>
    </row>
    <row r="166" spans="2:65" s="1" customFormat="1" ht="16.5" customHeight="1">
      <c r="B166" s="33"/>
      <c r="C166" s="132" t="s">
        <v>335</v>
      </c>
      <c r="D166" s="132" t="s">
        <v>182</v>
      </c>
      <c r="E166" s="133" t="s">
        <v>3433</v>
      </c>
      <c r="F166" s="134" t="s">
        <v>3434</v>
      </c>
      <c r="G166" s="135" t="s">
        <v>338</v>
      </c>
      <c r="H166" s="136">
        <v>25</v>
      </c>
      <c r="I166" s="137"/>
      <c r="J166" s="138">
        <f>ROUND(I166*H166,2)</f>
        <v>0</v>
      </c>
      <c r="K166" s="134" t="s">
        <v>572</v>
      </c>
      <c r="L166" s="33"/>
      <c r="M166" s="139" t="s">
        <v>19</v>
      </c>
      <c r="N166" s="140" t="s">
        <v>44</v>
      </c>
      <c r="P166" s="141">
        <f>O166*H166</f>
        <v>0</v>
      </c>
      <c r="Q166" s="141">
        <v>4.8000000000000001E-4</v>
      </c>
      <c r="R166" s="141">
        <f>Q166*H166</f>
        <v>1.2E-2</v>
      </c>
      <c r="S166" s="141">
        <v>0</v>
      </c>
      <c r="T166" s="142">
        <f>S166*H166</f>
        <v>0</v>
      </c>
      <c r="AR166" s="143" t="s">
        <v>309</v>
      </c>
      <c r="AT166" s="143" t="s">
        <v>182</v>
      </c>
      <c r="AU166" s="143" t="s">
        <v>83</v>
      </c>
      <c r="AY166" s="18" t="s">
        <v>180</v>
      </c>
      <c r="BE166" s="144">
        <f>IF(N166="základní",J166,0)</f>
        <v>0</v>
      </c>
      <c r="BF166" s="144">
        <f>IF(N166="snížená",J166,0)</f>
        <v>0</v>
      </c>
      <c r="BG166" s="144">
        <f>IF(N166="zákl. přenesená",J166,0)</f>
        <v>0</v>
      </c>
      <c r="BH166" s="144">
        <f>IF(N166="sníž. přenesená",J166,0)</f>
        <v>0</v>
      </c>
      <c r="BI166" s="144">
        <f>IF(N166="nulová",J166,0)</f>
        <v>0</v>
      </c>
      <c r="BJ166" s="18" t="s">
        <v>81</v>
      </c>
      <c r="BK166" s="144">
        <f>ROUND(I166*H166,2)</f>
        <v>0</v>
      </c>
      <c r="BL166" s="18" t="s">
        <v>309</v>
      </c>
      <c r="BM166" s="143" t="s">
        <v>3435</v>
      </c>
    </row>
    <row r="167" spans="2:65" s="1" customFormat="1" ht="11.25">
      <c r="B167" s="33"/>
      <c r="D167" s="145" t="s">
        <v>189</v>
      </c>
      <c r="F167" s="146" t="s">
        <v>3436</v>
      </c>
      <c r="I167" s="147"/>
      <c r="L167" s="33"/>
      <c r="M167" s="148"/>
      <c r="T167" s="54"/>
      <c r="AT167" s="18" t="s">
        <v>189</v>
      </c>
      <c r="AU167" s="18" t="s">
        <v>83</v>
      </c>
    </row>
    <row r="168" spans="2:65" s="1" customFormat="1" ht="11.25">
      <c r="B168" s="33"/>
      <c r="D168" s="149" t="s">
        <v>191</v>
      </c>
      <c r="F168" s="150" t="s">
        <v>3437</v>
      </c>
      <c r="I168" s="147"/>
      <c r="L168" s="33"/>
      <c r="M168" s="148"/>
      <c r="T168" s="54"/>
      <c r="AT168" s="18" t="s">
        <v>191</v>
      </c>
      <c r="AU168" s="18" t="s">
        <v>83</v>
      </c>
    </row>
    <row r="169" spans="2:65" s="1" customFormat="1" ht="16.5" customHeight="1">
      <c r="B169" s="33"/>
      <c r="C169" s="132" t="s">
        <v>343</v>
      </c>
      <c r="D169" s="132" t="s">
        <v>182</v>
      </c>
      <c r="E169" s="133" t="s">
        <v>3438</v>
      </c>
      <c r="F169" s="134" t="s">
        <v>3439</v>
      </c>
      <c r="G169" s="135" t="s">
        <v>338</v>
      </c>
      <c r="H169" s="136">
        <v>10</v>
      </c>
      <c r="I169" s="137"/>
      <c r="J169" s="138">
        <f>ROUND(I169*H169,2)</f>
        <v>0</v>
      </c>
      <c r="K169" s="134" t="s">
        <v>572</v>
      </c>
      <c r="L169" s="33"/>
      <c r="M169" s="139" t="s">
        <v>19</v>
      </c>
      <c r="N169" s="140" t="s">
        <v>44</v>
      </c>
      <c r="P169" s="141">
        <f>O169*H169</f>
        <v>0</v>
      </c>
      <c r="Q169" s="141">
        <v>2.2399999999999998E-3</v>
      </c>
      <c r="R169" s="141">
        <f>Q169*H169</f>
        <v>2.2399999999999996E-2</v>
      </c>
      <c r="S169" s="141">
        <v>0</v>
      </c>
      <c r="T169" s="142">
        <f>S169*H169</f>
        <v>0</v>
      </c>
      <c r="AR169" s="143" t="s">
        <v>309</v>
      </c>
      <c r="AT169" s="143" t="s">
        <v>182</v>
      </c>
      <c r="AU169" s="143" t="s">
        <v>83</v>
      </c>
      <c r="AY169" s="18" t="s">
        <v>180</v>
      </c>
      <c r="BE169" s="144">
        <f>IF(N169="základní",J169,0)</f>
        <v>0</v>
      </c>
      <c r="BF169" s="144">
        <f>IF(N169="snížená",J169,0)</f>
        <v>0</v>
      </c>
      <c r="BG169" s="144">
        <f>IF(N169="zákl. přenesená",J169,0)</f>
        <v>0</v>
      </c>
      <c r="BH169" s="144">
        <f>IF(N169="sníž. přenesená",J169,0)</f>
        <v>0</v>
      </c>
      <c r="BI169" s="144">
        <f>IF(N169="nulová",J169,0)</f>
        <v>0</v>
      </c>
      <c r="BJ169" s="18" t="s">
        <v>81</v>
      </c>
      <c r="BK169" s="144">
        <f>ROUND(I169*H169,2)</f>
        <v>0</v>
      </c>
      <c r="BL169" s="18" t="s">
        <v>309</v>
      </c>
      <c r="BM169" s="143" t="s">
        <v>3440</v>
      </c>
    </row>
    <row r="170" spans="2:65" s="1" customFormat="1" ht="11.25">
      <c r="B170" s="33"/>
      <c r="D170" s="145" t="s">
        <v>189</v>
      </c>
      <c r="F170" s="146" t="s">
        <v>3441</v>
      </c>
      <c r="I170" s="147"/>
      <c r="L170" s="33"/>
      <c r="M170" s="148"/>
      <c r="T170" s="54"/>
      <c r="AT170" s="18" t="s">
        <v>189</v>
      </c>
      <c r="AU170" s="18" t="s">
        <v>83</v>
      </c>
    </row>
    <row r="171" spans="2:65" s="1" customFormat="1" ht="11.25">
      <c r="B171" s="33"/>
      <c r="D171" s="149" t="s">
        <v>191</v>
      </c>
      <c r="F171" s="150" t="s">
        <v>3442</v>
      </c>
      <c r="I171" s="147"/>
      <c r="L171" s="33"/>
      <c r="M171" s="148"/>
      <c r="T171" s="54"/>
      <c r="AT171" s="18" t="s">
        <v>191</v>
      </c>
      <c r="AU171" s="18" t="s">
        <v>83</v>
      </c>
    </row>
    <row r="172" spans="2:65" s="1" customFormat="1" ht="16.5" customHeight="1">
      <c r="B172" s="33"/>
      <c r="C172" s="132" t="s">
        <v>352</v>
      </c>
      <c r="D172" s="132" t="s">
        <v>182</v>
      </c>
      <c r="E172" s="133" t="s">
        <v>3443</v>
      </c>
      <c r="F172" s="134" t="s">
        <v>3444</v>
      </c>
      <c r="G172" s="135" t="s">
        <v>346</v>
      </c>
      <c r="H172" s="136">
        <v>17</v>
      </c>
      <c r="I172" s="137"/>
      <c r="J172" s="138">
        <f>ROUND(I172*H172,2)</f>
        <v>0</v>
      </c>
      <c r="K172" s="134" t="s">
        <v>572</v>
      </c>
      <c r="L172" s="33"/>
      <c r="M172" s="139" t="s">
        <v>19</v>
      </c>
      <c r="N172" s="140" t="s">
        <v>44</v>
      </c>
      <c r="P172" s="141">
        <f>O172*H172</f>
        <v>0</v>
      </c>
      <c r="Q172" s="141">
        <v>0</v>
      </c>
      <c r="R172" s="141">
        <f>Q172*H172</f>
        <v>0</v>
      </c>
      <c r="S172" s="141">
        <v>0</v>
      </c>
      <c r="T172" s="142">
        <f>S172*H172</f>
        <v>0</v>
      </c>
      <c r="AR172" s="143" t="s">
        <v>309</v>
      </c>
      <c r="AT172" s="143" t="s">
        <v>182</v>
      </c>
      <c r="AU172" s="143" t="s">
        <v>83</v>
      </c>
      <c r="AY172" s="18" t="s">
        <v>180</v>
      </c>
      <c r="BE172" s="144">
        <f>IF(N172="základní",J172,0)</f>
        <v>0</v>
      </c>
      <c r="BF172" s="144">
        <f>IF(N172="snížená",J172,0)</f>
        <v>0</v>
      </c>
      <c r="BG172" s="144">
        <f>IF(N172="zákl. přenesená",J172,0)</f>
        <v>0</v>
      </c>
      <c r="BH172" s="144">
        <f>IF(N172="sníž. přenesená",J172,0)</f>
        <v>0</v>
      </c>
      <c r="BI172" s="144">
        <f>IF(N172="nulová",J172,0)</f>
        <v>0</v>
      </c>
      <c r="BJ172" s="18" t="s">
        <v>81</v>
      </c>
      <c r="BK172" s="144">
        <f>ROUND(I172*H172,2)</f>
        <v>0</v>
      </c>
      <c r="BL172" s="18" t="s">
        <v>309</v>
      </c>
      <c r="BM172" s="143" t="s">
        <v>3445</v>
      </c>
    </row>
    <row r="173" spans="2:65" s="1" customFormat="1" ht="19.5">
      <c r="B173" s="33"/>
      <c r="D173" s="145" t="s">
        <v>189</v>
      </c>
      <c r="F173" s="146" t="s">
        <v>3446</v>
      </c>
      <c r="I173" s="147"/>
      <c r="L173" s="33"/>
      <c r="M173" s="148"/>
      <c r="T173" s="54"/>
      <c r="AT173" s="18" t="s">
        <v>189</v>
      </c>
      <c r="AU173" s="18" t="s">
        <v>83</v>
      </c>
    </row>
    <row r="174" spans="2:65" s="1" customFormat="1" ht="11.25">
      <c r="B174" s="33"/>
      <c r="D174" s="149" t="s">
        <v>191</v>
      </c>
      <c r="F174" s="150" t="s">
        <v>3447</v>
      </c>
      <c r="I174" s="147"/>
      <c r="L174" s="33"/>
      <c r="M174" s="148"/>
      <c r="T174" s="54"/>
      <c r="AT174" s="18" t="s">
        <v>191</v>
      </c>
      <c r="AU174" s="18" t="s">
        <v>83</v>
      </c>
    </row>
    <row r="175" spans="2:65" s="1" customFormat="1" ht="16.5" customHeight="1">
      <c r="B175" s="33"/>
      <c r="C175" s="132" t="s">
        <v>358</v>
      </c>
      <c r="D175" s="132" t="s">
        <v>182</v>
      </c>
      <c r="E175" s="133" t="s">
        <v>3448</v>
      </c>
      <c r="F175" s="134" t="s">
        <v>3449</v>
      </c>
      <c r="G175" s="135" t="s">
        <v>346</v>
      </c>
      <c r="H175" s="136">
        <v>8</v>
      </c>
      <c r="I175" s="137"/>
      <c r="J175" s="138">
        <f>ROUND(I175*H175,2)</f>
        <v>0</v>
      </c>
      <c r="K175" s="134" t="s">
        <v>572</v>
      </c>
      <c r="L175" s="33"/>
      <c r="M175" s="139" t="s">
        <v>19</v>
      </c>
      <c r="N175" s="140" t="s">
        <v>44</v>
      </c>
      <c r="P175" s="141">
        <f>O175*H175</f>
        <v>0</v>
      </c>
      <c r="Q175" s="141">
        <v>0</v>
      </c>
      <c r="R175" s="141">
        <f>Q175*H175</f>
        <v>0</v>
      </c>
      <c r="S175" s="141">
        <v>0</v>
      </c>
      <c r="T175" s="142">
        <f>S175*H175</f>
        <v>0</v>
      </c>
      <c r="AR175" s="143" t="s">
        <v>309</v>
      </c>
      <c r="AT175" s="143" t="s">
        <v>182</v>
      </c>
      <c r="AU175" s="143" t="s">
        <v>83</v>
      </c>
      <c r="AY175" s="18" t="s">
        <v>180</v>
      </c>
      <c r="BE175" s="144">
        <f>IF(N175="základní",J175,0)</f>
        <v>0</v>
      </c>
      <c r="BF175" s="144">
        <f>IF(N175="snížená",J175,0)</f>
        <v>0</v>
      </c>
      <c r="BG175" s="144">
        <f>IF(N175="zákl. přenesená",J175,0)</f>
        <v>0</v>
      </c>
      <c r="BH175" s="144">
        <f>IF(N175="sníž. přenesená",J175,0)</f>
        <v>0</v>
      </c>
      <c r="BI175" s="144">
        <f>IF(N175="nulová",J175,0)</f>
        <v>0</v>
      </c>
      <c r="BJ175" s="18" t="s">
        <v>81</v>
      </c>
      <c r="BK175" s="144">
        <f>ROUND(I175*H175,2)</f>
        <v>0</v>
      </c>
      <c r="BL175" s="18" t="s">
        <v>309</v>
      </c>
      <c r="BM175" s="143" t="s">
        <v>3450</v>
      </c>
    </row>
    <row r="176" spans="2:65" s="1" customFormat="1" ht="19.5">
      <c r="B176" s="33"/>
      <c r="D176" s="145" t="s">
        <v>189</v>
      </c>
      <c r="F176" s="146" t="s">
        <v>3451</v>
      </c>
      <c r="I176" s="147"/>
      <c r="L176" s="33"/>
      <c r="M176" s="148"/>
      <c r="T176" s="54"/>
      <c r="AT176" s="18" t="s">
        <v>189</v>
      </c>
      <c r="AU176" s="18" t="s">
        <v>83</v>
      </c>
    </row>
    <row r="177" spans="2:65" s="1" customFormat="1" ht="11.25">
      <c r="B177" s="33"/>
      <c r="D177" s="149" t="s">
        <v>191</v>
      </c>
      <c r="F177" s="150" t="s">
        <v>3452</v>
      </c>
      <c r="I177" s="147"/>
      <c r="L177" s="33"/>
      <c r="M177" s="148"/>
      <c r="T177" s="54"/>
      <c r="AT177" s="18" t="s">
        <v>191</v>
      </c>
      <c r="AU177" s="18" t="s">
        <v>83</v>
      </c>
    </row>
    <row r="178" spans="2:65" s="1" customFormat="1" ht="21.75" customHeight="1">
      <c r="B178" s="33"/>
      <c r="C178" s="132" t="s">
        <v>7</v>
      </c>
      <c r="D178" s="132" t="s">
        <v>182</v>
      </c>
      <c r="E178" s="133" t="s">
        <v>3453</v>
      </c>
      <c r="F178" s="134" t="s">
        <v>3454</v>
      </c>
      <c r="G178" s="135" t="s">
        <v>346</v>
      </c>
      <c r="H178" s="136">
        <v>11</v>
      </c>
      <c r="I178" s="137"/>
      <c r="J178" s="138">
        <f>ROUND(I178*H178,2)</f>
        <v>0</v>
      </c>
      <c r="K178" s="134" t="s">
        <v>572</v>
      </c>
      <c r="L178" s="33"/>
      <c r="M178" s="139" t="s">
        <v>19</v>
      </c>
      <c r="N178" s="140" t="s">
        <v>44</v>
      </c>
      <c r="P178" s="141">
        <f>O178*H178</f>
        <v>0</v>
      </c>
      <c r="Q178" s="141">
        <v>0</v>
      </c>
      <c r="R178" s="141">
        <f>Q178*H178</f>
        <v>0</v>
      </c>
      <c r="S178" s="141">
        <v>0</v>
      </c>
      <c r="T178" s="142">
        <f>S178*H178</f>
        <v>0</v>
      </c>
      <c r="AR178" s="143" t="s">
        <v>309</v>
      </c>
      <c r="AT178" s="143" t="s">
        <v>182</v>
      </c>
      <c r="AU178" s="143" t="s">
        <v>83</v>
      </c>
      <c r="AY178" s="18" t="s">
        <v>180</v>
      </c>
      <c r="BE178" s="144">
        <f>IF(N178="základní",J178,0)</f>
        <v>0</v>
      </c>
      <c r="BF178" s="144">
        <f>IF(N178="snížená",J178,0)</f>
        <v>0</v>
      </c>
      <c r="BG178" s="144">
        <f>IF(N178="zákl. přenesená",J178,0)</f>
        <v>0</v>
      </c>
      <c r="BH178" s="144">
        <f>IF(N178="sníž. přenesená",J178,0)</f>
        <v>0</v>
      </c>
      <c r="BI178" s="144">
        <f>IF(N178="nulová",J178,0)</f>
        <v>0</v>
      </c>
      <c r="BJ178" s="18" t="s">
        <v>81</v>
      </c>
      <c r="BK178" s="144">
        <f>ROUND(I178*H178,2)</f>
        <v>0</v>
      </c>
      <c r="BL178" s="18" t="s">
        <v>309</v>
      </c>
      <c r="BM178" s="143" t="s">
        <v>3455</v>
      </c>
    </row>
    <row r="179" spans="2:65" s="1" customFormat="1" ht="19.5">
      <c r="B179" s="33"/>
      <c r="D179" s="145" t="s">
        <v>189</v>
      </c>
      <c r="F179" s="146" t="s">
        <v>3456</v>
      </c>
      <c r="I179" s="147"/>
      <c r="L179" s="33"/>
      <c r="M179" s="148"/>
      <c r="T179" s="54"/>
      <c r="AT179" s="18" t="s">
        <v>189</v>
      </c>
      <c r="AU179" s="18" t="s">
        <v>83</v>
      </c>
    </row>
    <row r="180" spans="2:65" s="1" customFormat="1" ht="11.25">
      <c r="B180" s="33"/>
      <c r="D180" s="149" t="s">
        <v>191</v>
      </c>
      <c r="F180" s="150" t="s">
        <v>3457</v>
      </c>
      <c r="I180" s="147"/>
      <c r="L180" s="33"/>
      <c r="M180" s="148"/>
      <c r="T180" s="54"/>
      <c r="AT180" s="18" t="s">
        <v>191</v>
      </c>
      <c r="AU180" s="18" t="s">
        <v>83</v>
      </c>
    </row>
    <row r="181" spans="2:65" s="1" customFormat="1" ht="24.2" customHeight="1">
      <c r="B181" s="33"/>
      <c r="C181" s="132" t="s">
        <v>369</v>
      </c>
      <c r="D181" s="132" t="s">
        <v>182</v>
      </c>
      <c r="E181" s="133" t="s">
        <v>3458</v>
      </c>
      <c r="F181" s="134" t="s">
        <v>3459</v>
      </c>
      <c r="G181" s="135" t="s">
        <v>346</v>
      </c>
      <c r="H181" s="136">
        <v>3</v>
      </c>
      <c r="I181" s="137"/>
      <c r="J181" s="138">
        <f>ROUND(I181*H181,2)</f>
        <v>0</v>
      </c>
      <c r="K181" s="134" t="s">
        <v>572</v>
      </c>
      <c r="L181" s="33"/>
      <c r="M181" s="139" t="s">
        <v>19</v>
      </c>
      <c r="N181" s="140" t="s">
        <v>44</v>
      </c>
      <c r="P181" s="141">
        <f>O181*H181</f>
        <v>0</v>
      </c>
      <c r="Q181" s="141">
        <v>1.48E-3</v>
      </c>
      <c r="R181" s="141">
        <f>Q181*H181</f>
        <v>4.4399999999999995E-3</v>
      </c>
      <c r="S181" s="141">
        <v>0</v>
      </c>
      <c r="T181" s="142">
        <f>S181*H181</f>
        <v>0</v>
      </c>
      <c r="AR181" s="143" t="s">
        <v>309</v>
      </c>
      <c r="AT181" s="143" t="s">
        <v>182</v>
      </c>
      <c r="AU181" s="143" t="s">
        <v>83</v>
      </c>
      <c r="AY181" s="18" t="s">
        <v>180</v>
      </c>
      <c r="BE181" s="144">
        <f>IF(N181="základní",J181,0)</f>
        <v>0</v>
      </c>
      <c r="BF181" s="144">
        <f>IF(N181="snížená",J181,0)</f>
        <v>0</v>
      </c>
      <c r="BG181" s="144">
        <f>IF(N181="zákl. přenesená",J181,0)</f>
        <v>0</v>
      </c>
      <c r="BH181" s="144">
        <f>IF(N181="sníž. přenesená",J181,0)</f>
        <v>0</v>
      </c>
      <c r="BI181" s="144">
        <f>IF(N181="nulová",J181,0)</f>
        <v>0</v>
      </c>
      <c r="BJ181" s="18" t="s">
        <v>81</v>
      </c>
      <c r="BK181" s="144">
        <f>ROUND(I181*H181,2)</f>
        <v>0</v>
      </c>
      <c r="BL181" s="18" t="s">
        <v>309</v>
      </c>
      <c r="BM181" s="143" t="s">
        <v>3460</v>
      </c>
    </row>
    <row r="182" spans="2:65" s="1" customFormat="1" ht="19.5">
      <c r="B182" s="33"/>
      <c r="D182" s="145" t="s">
        <v>189</v>
      </c>
      <c r="F182" s="146" t="s">
        <v>3461</v>
      </c>
      <c r="I182" s="147"/>
      <c r="L182" s="33"/>
      <c r="M182" s="148"/>
      <c r="T182" s="54"/>
      <c r="AT182" s="18" t="s">
        <v>189</v>
      </c>
      <c r="AU182" s="18" t="s">
        <v>83</v>
      </c>
    </row>
    <row r="183" spans="2:65" s="1" customFormat="1" ht="11.25">
      <c r="B183" s="33"/>
      <c r="D183" s="149" t="s">
        <v>191</v>
      </c>
      <c r="F183" s="150" t="s">
        <v>3462</v>
      </c>
      <c r="I183" s="147"/>
      <c r="L183" s="33"/>
      <c r="M183" s="148"/>
      <c r="T183" s="54"/>
      <c r="AT183" s="18" t="s">
        <v>191</v>
      </c>
      <c r="AU183" s="18" t="s">
        <v>83</v>
      </c>
    </row>
    <row r="184" spans="2:65" s="1" customFormat="1" ht="24.2" customHeight="1">
      <c r="B184" s="33"/>
      <c r="C184" s="132" t="s">
        <v>379</v>
      </c>
      <c r="D184" s="132" t="s">
        <v>182</v>
      </c>
      <c r="E184" s="133" t="s">
        <v>3463</v>
      </c>
      <c r="F184" s="134" t="s">
        <v>3464</v>
      </c>
      <c r="G184" s="135" t="s">
        <v>346</v>
      </c>
      <c r="H184" s="136">
        <v>2</v>
      </c>
      <c r="I184" s="137"/>
      <c r="J184" s="138">
        <f>ROUND(I184*H184,2)</f>
        <v>0</v>
      </c>
      <c r="K184" s="134" t="s">
        <v>572</v>
      </c>
      <c r="L184" s="33"/>
      <c r="M184" s="139" t="s">
        <v>19</v>
      </c>
      <c r="N184" s="140" t="s">
        <v>44</v>
      </c>
      <c r="P184" s="141">
        <f>O184*H184</f>
        <v>0</v>
      </c>
      <c r="Q184" s="141">
        <v>3.4000000000000002E-4</v>
      </c>
      <c r="R184" s="141">
        <f>Q184*H184</f>
        <v>6.8000000000000005E-4</v>
      </c>
      <c r="S184" s="141">
        <v>0</v>
      </c>
      <c r="T184" s="142">
        <f>S184*H184</f>
        <v>0</v>
      </c>
      <c r="AR184" s="143" t="s">
        <v>309</v>
      </c>
      <c r="AT184" s="143" t="s">
        <v>182</v>
      </c>
      <c r="AU184" s="143" t="s">
        <v>83</v>
      </c>
      <c r="AY184" s="18" t="s">
        <v>180</v>
      </c>
      <c r="BE184" s="144">
        <f>IF(N184="základní",J184,0)</f>
        <v>0</v>
      </c>
      <c r="BF184" s="144">
        <f>IF(N184="snížená",J184,0)</f>
        <v>0</v>
      </c>
      <c r="BG184" s="144">
        <f>IF(N184="zákl. přenesená",J184,0)</f>
        <v>0</v>
      </c>
      <c r="BH184" s="144">
        <f>IF(N184="sníž. přenesená",J184,0)</f>
        <v>0</v>
      </c>
      <c r="BI184" s="144">
        <f>IF(N184="nulová",J184,0)</f>
        <v>0</v>
      </c>
      <c r="BJ184" s="18" t="s">
        <v>81</v>
      </c>
      <c r="BK184" s="144">
        <f>ROUND(I184*H184,2)</f>
        <v>0</v>
      </c>
      <c r="BL184" s="18" t="s">
        <v>309</v>
      </c>
      <c r="BM184" s="143" t="s">
        <v>3465</v>
      </c>
    </row>
    <row r="185" spans="2:65" s="1" customFormat="1" ht="19.5">
      <c r="B185" s="33"/>
      <c r="D185" s="145" t="s">
        <v>189</v>
      </c>
      <c r="F185" s="146" t="s">
        <v>3466</v>
      </c>
      <c r="I185" s="147"/>
      <c r="L185" s="33"/>
      <c r="M185" s="148"/>
      <c r="T185" s="54"/>
      <c r="AT185" s="18" t="s">
        <v>189</v>
      </c>
      <c r="AU185" s="18" t="s">
        <v>83</v>
      </c>
    </row>
    <row r="186" spans="2:65" s="1" customFormat="1" ht="11.25">
      <c r="B186" s="33"/>
      <c r="D186" s="149" t="s">
        <v>191</v>
      </c>
      <c r="F186" s="150" t="s">
        <v>3467</v>
      </c>
      <c r="I186" s="147"/>
      <c r="L186" s="33"/>
      <c r="M186" s="148"/>
      <c r="T186" s="54"/>
      <c r="AT186" s="18" t="s">
        <v>191</v>
      </c>
      <c r="AU186" s="18" t="s">
        <v>83</v>
      </c>
    </row>
    <row r="187" spans="2:65" s="1" customFormat="1" ht="24.2" customHeight="1">
      <c r="B187" s="33"/>
      <c r="C187" s="132" t="s">
        <v>407</v>
      </c>
      <c r="D187" s="132" t="s">
        <v>182</v>
      </c>
      <c r="E187" s="133" t="s">
        <v>3468</v>
      </c>
      <c r="F187" s="134" t="s">
        <v>3469</v>
      </c>
      <c r="G187" s="135" t="s">
        <v>346</v>
      </c>
      <c r="H187" s="136">
        <v>2</v>
      </c>
      <c r="I187" s="137"/>
      <c r="J187" s="138">
        <f>ROUND(I187*H187,2)</f>
        <v>0</v>
      </c>
      <c r="K187" s="134" t="s">
        <v>572</v>
      </c>
      <c r="L187" s="33"/>
      <c r="M187" s="139" t="s">
        <v>19</v>
      </c>
      <c r="N187" s="140" t="s">
        <v>44</v>
      </c>
      <c r="P187" s="141">
        <f>O187*H187</f>
        <v>0</v>
      </c>
      <c r="Q187" s="141">
        <v>2.4299999999999999E-3</v>
      </c>
      <c r="R187" s="141">
        <f>Q187*H187</f>
        <v>4.8599999999999997E-3</v>
      </c>
      <c r="S187" s="141">
        <v>0</v>
      </c>
      <c r="T187" s="142">
        <f>S187*H187</f>
        <v>0</v>
      </c>
      <c r="AR187" s="143" t="s">
        <v>309</v>
      </c>
      <c r="AT187" s="143" t="s">
        <v>182</v>
      </c>
      <c r="AU187" s="143" t="s">
        <v>83</v>
      </c>
      <c r="AY187" s="18" t="s">
        <v>180</v>
      </c>
      <c r="BE187" s="144">
        <f>IF(N187="základní",J187,0)</f>
        <v>0</v>
      </c>
      <c r="BF187" s="144">
        <f>IF(N187="snížená",J187,0)</f>
        <v>0</v>
      </c>
      <c r="BG187" s="144">
        <f>IF(N187="zákl. přenesená",J187,0)</f>
        <v>0</v>
      </c>
      <c r="BH187" s="144">
        <f>IF(N187="sníž. přenesená",J187,0)</f>
        <v>0</v>
      </c>
      <c r="BI187" s="144">
        <f>IF(N187="nulová",J187,0)</f>
        <v>0</v>
      </c>
      <c r="BJ187" s="18" t="s">
        <v>81</v>
      </c>
      <c r="BK187" s="144">
        <f>ROUND(I187*H187,2)</f>
        <v>0</v>
      </c>
      <c r="BL187" s="18" t="s">
        <v>309</v>
      </c>
      <c r="BM187" s="143" t="s">
        <v>3470</v>
      </c>
    </row>
    <row r="188" spans="2:65" s="1" customFormat="1" ht="19.5">
      <c r="B188" s="33"/>
      <c r="D188" s="145" t="s">
        <v>189</v>
      </c>
      <c r="F188" s="146" t="s">
        <v>3471</v>
      </c>
      <c r="I188" s="147"/>
      <c r="L188" s="33"/>
      <c r="M188" s="148"/>
      <c r="T188" s="54"/>
      <c r="AT188" s="18" t="s">
        <v>189</v>
      </c>
      <c r="AU188" s="18" t="s">
        <v>83</v>
      </c>
    </row>
    <row r="189" spans="2:65" s="1" customFormat="1" ht="11.25">
      <c r="B189" s="33"/>
      <c r="D189" s="149" t="s">
        <v>191</v>
      </c>
      <c r="F189" s="150" t="s">
        <v>3472</v>
      </c>
      <c r="I189" s="147"/>
      <c r="L189" s="33"/>
      <c r="M189" s="148"/>
      <c r="T189" s="54"/>
      <c r="AT189" s="18" t="s">
        <v>191</v>
      </c>
      <c r="AU189" s="18" t="s">
        <v>83</v>
      </c>
    </row>
    <row r="190" spans="2:65" s="1" customFormat="1" ht="16.5" customHeight="1">
      <c r="B190" s="33"/>
      <c r="C190" s="132" t="s">
        <v>414</v>
      </c>
      <c r="D190" s="132" t="s">
        <v>182</v>
      </c>
      <c r="E190" s="133" t="s">
        <v>3473</v>
      </c>
      <c r="F190" s="134" t="s">
        <v>3474</v>
      </c>
      <c r="G190" s="135" t="s">
        <v>346</v>
      </c>
      <c r="H190" s="136">
        <v>5</v>
      </c>
      <c r="I190" s="137"/>
      <c r="J190" s="138">
        <f>ROUND(I190*H190,2)</f>
        <v>0</v>
      </c>
      <c r="K190" s="134" t="s">
        <v>572</v>
      </c>
      <c r="L190" s="33"/>
      <c r="M190" s="139" t="s">
        <v>19</v>
      </c>
      <c r="N190" s="140" t="s">
        <v>44</v>
      </c>
      <c r="P190" s="141">
        <f>O190*H190</f>
        <v>0</v>
      </c>
      <c r="Q190" s="141">
        <v>2.9E-4</v>
      </c>
      <c r="R190" s="141">
        <f>Q190*H190</f>
        <v>1.4499999999999999E-3</v>
      </c>
      <c r="S190" s="141">
        <v>0</v>
      </c>
      <c r="T190" s="142">
        <f>S190*H190</f>
        <v>0</v>
      </c>
      <c r="AR190" s="143" t="s">
        <v>309</v>
      </c>
      <c r="AT190" s="143" t="s">
        <v>182</v>
      </c>
      <c r="AU190" s="143" t="s">
        <v>83</v>
      </c>
      <c r="AY190" s="18" t="s">
        <v>180</v>
      </c>
      <c r="BE190" s="144">
        <f>IF(N190="základní",J190,0)</f>
        <v>0</v>
      </c>
      <c r="BF190" s="144">
        <f>IF(N190="snížená",J190,0)</f>
        <v>0</v>
      </c>
      <c r="BG190" s="144">
        <f>IF(N190="zákl. přenesená",J190,0)</f>
        <v>0</v>
      </c>
      <c r="BH190" s="144">
        <f>IF(N190="sníž. přenesená",J190,0)</f>
        <v>0</v>
      </c>
      <c r="BI190" s="144">
        <f>IF(N190="nulová",J190,0)</f>
        <v>0</v>
      </c>
      <c r="BJ190" s="18" t="s">
        <v>81</v>
      </c>
      <c r="BK190" s="144">
        <f>ROUND(I190*H190,2)</f>
        <v>0</v>
      </c>
      <c r="BL190" s="18" t="s">
        <v>309</v>
      </c>
      <c r="BM190" s="143" t="s">
        <v>3475</v>
      </c>
    </row>
    <row r="191" spans="2:65" s="1" customFormat="1" ht="11.25">
      <c r="B191" s="33"/>
      <c r="D191" s="145" t="s">
        <v>189</v>
      </c>
      <c r="F191" s="146" t="s">
        <v>3476</v>
      </c>
      <c r="I191" s="147"/>
      <c r="L191" s="33"/>
      <c r="M191" s="148"/>
      <c r="T191" s="54"/>
      <c r="AT191" s="18" t="s">
        <v>189</v>
      </c>
      <c r="AU191" s="18" t="s">
        <v>83</v>
      </c>
    </row>
    <row r="192" spans="2:65" s="1" customFormat="1" ht="11.25">
      <c r="B192" s="33"/>
      <c r="D192" s="149" t="s">
        <v>191</v>
      </c>
      <c r="F192" s="150" t="s">
        <v>3477</v>
      </c>
      <c r="I192" s="147"/>
      <c r="L192" s="33"/>
      <c r="M192" s="148"/>
      <c r="T192" s="54"/>
      <c r="AT192" s="18" t="s">
        <v>191</v>
      </c>
      <c r="AU192" s="18" t="s">
        <v>83</v>
      </c>
    </row>
    <row r="193" spans="2:65" s="1" customFormat="1" ht="21.75" customHeight="1">
      <c r="B193" s="33"/>
      <c r="C193" s="132" t="s">
        <v>421</v>
      </c>
      <c r="D193" s="132" t="s">
        <v>182</v>
      </c>
      <c r="E193" s="133" t="s">
        <v>3478</v>
      </c>
      <c r="F193" s="134" t="s">
        <v>3479</v>
      </c>
      <c r="G193" s="135" t="s">
        <v>346</v>
      </c>
      <c r="H193" s="136">
        <v>2</v>
      </c>
      <c r="I193" s="137"/>
      <c r="J193" s="138">
        <f>ROUND(I193*H193,2)</f>
        <v>0</v>
      </c>
      <c r="K193" s="134" t="s">
        <v>572</v>
      </c>
      <c r="L193" s="33"/>
      <c r="M193" s="139" t="s">
        <v>19</v>
      </c>
      <c r="N193" s="140" t="s">
        <v>44</v>
      </c>
      <c r="P193" s="141">
        <f>O193*H193</f>
        <v>0</v>
      </c>
      <c r="Q193" s="141">
        <v>1.8000000000000001E-4</v>
      </c>
      <c r="R193" s="141">
        <f>Q193*H193</f>
        <v>3.6000000000000002E-4</v>
      </c>
      <c r="S193" s="141">
        <v>0</v>
      </c>
      <c r="T193" s="142">
        <f>S193*H193</f>
        <v>0</v>
      </c>
      <c r="AR193" s="143" t="s">
        <v>309</v>
      </c>
      <c r="AT193" s="143" t="s">
        <v>182</v>
      </c>
      <c r="AU193" s="143" t="s">
        <v>83</v>
      </c>
      <c r="AY193" s="18" t="s">
        <v>180</v>
      </c>
      <c r="BE193" s="144">
        <f>IF(N193="základní",J193,0)</f>
        <v>0</v>
      </c>
      <c r="BF193" s="144">
        <f>IF(N193="snížená",J193,0)</f>
        <v>0</v>
      </c>
      <c r="BG193" s="144">
        <f>IF(N193="zákl. přenesená",J193,0)</f>
        <v>0</v>
      </c>
      <c r="BH193" s="144">
        <f>IF(N193="sníž. přenesená",J193,0)</f>
        <v>0</v>
      </c>
      <c r="BI193" s="144">
        <f>IF(N193="nulová",J193,0)</f>
        <v>0</v>
      </c>
      <c r="BJ193" s="18" t="s">
        <v>81</v>
      </c>
      <c r="BK193" s="144">
        <f>ROUND(I193*H193,2)</f>
        <v>0</v>
      </c>
      <c r="BL193" s="18" t="s">
        <v>309</v>
      </c>
      <c r="BM193" s="143" t="s">
        <v>3480</v>
      </c>
    </row>
    <row r="194" spans="2:65" s="1" customFormat="1" ht="11.25">
      <c r="B194" s="33"/>
      <c r="D194" s="145" t="s">
        <v>189</v>
      </c>
      <c r="F194" s="146" t="s">
        <v>3481</v>
      </c>
      <c r="I194" s="147"/>
      <c r="L194" s="33"/>
      <c r="M194" s="148"/>
      <c r="T194" s="54"/>
      <c r="AT194" s="18" t="s">
        <v>189</v>
      </c>
      <c r="AU194" s="18" t="s">
        <v>83</v>
      </c>
    </row>
    <row r="195" spans="2:65" s="1" customFormat="1" ht="11.25">
      <c r="B195" s="33"/>
      <c r="D195" s="149" t="s">
        <v>191</v>
      </c>
      <c r="F195" s="150" t="s">
        <v>3482</v>
      </c>
      <c r="I195" s="147"/>
      <c r="L195" s="33"/>
      <c r="M195" s="148"/>
      <c r="T195" s="54"/>
      <c r="AT195" s="18" t="s">
        <v>191</v>
      </c>
      <c r="AU195" s="18" t="s">
        <v>83</v>
      </c>
    </row>
    <row r="196" spans="2:65" s="1" customFormat="1" ht="21.75" customHeight="1">
      <c r="B196" s="33"/>
      <c r="C196" s="132" t="s">
        <v>427</v>
      </c>
      <c r="D196" s="132" t="s">
        <v>182</v>
      </c>
      <c r="E196" s="133" t="s">
        <v>3483</v>
      </c>
      <c r="F196" s="134" t="s">
        <v>3484</v>
      </c>
      <c r="G196" s="135" t="s">
        <v>338</v>
      </c>
      <c r="H196" s="136">
        <v>201</v>
      </c>
      <c r="I196" s="137"/>
      <c r="J196" s="138">
        <f>ROUND(I196*H196,2)</f>
        <v>0</v>
      </c>
      <c r="K196" s="134" t="s">
        <v>572</v>
      </c>
      <c r="L196" s="33"/>
      <c r="M196" s="139" t="s">
        <v>19</v>
      </c>
      <c r="N196" s="140" t="s">
        <v>44</v>
      </c>
      <c r="P196" s="141">
        <f>O196*H196</f>
        <v>0</v>
      </c>
      <c r="Q196" s="141">
        <v>0</v>
      </c>
      <c r="R196" s="141">
        <f>Q196*H196</f>
        <v>0</v>
      </c>
      <c r="S196" s="141">
        <v>0</v>
      </c>
      <c r="T196" s="142">
        <f>S196*H196</f>
        <v>0</v>
      </c>
      <c r="AR196" s="143" t="s">
        <v>309</v>
      </c>
      <c r="AT196" s="143" t="s">
        <v>182</v>
      </c>
      <c r="AU196" s="143" t="s">
        <v>83</v>
      </c>
      <c r="AY196" s="18" t="s">
        <v>180</v>
      </c>
      <c r="BE196" s="144">
        <f>IF(N196="základní",J196,0)</f>
        <v>0</v>
      </c>
      <c r="BF196" s="144">
        <f>IF(N196="snížená",J196,0)</f>
        <v>0</v>
      </c>
      <c r="BG196" s="144">
        <f>IF(N196="zákl. přenesená",J196,0)</f>
        <v>0</v>
      </c>
      <c r="BH196" s="144">
        <f>IF(N196="sníž. přenesená",J196,0)</f>
        <v>0</v>
      </c>
      <c r="BI196" s="144">
        <f>IF(N196="nulová",J196,0)</f>
        <v>0</v>
      </c>
      <c r="BJ196" s="18" t="s">
        <v>81</v>
      </c>
      <c r="BK196" s="144">
        <f>ROUND(I196*H196,2)</f>
        <v>0</v>
      </c>
      <c r="BL196" s="18" t="s">
        <v>309</v>
      </c>
      <c r="BM196" s="143" t="s">
        <v>3485</v>
      </c>
    </row>
    <row r="197" spans="2:65" s="1" customFormat="1" ht="11.25">
      <c r="B197" s="33"/>
      <c r="D197" s="145" t="s">
        <v>189</v>
      </c>
      <c r="F197" s="146" t="s">
        <v>3486</v>
      </c>
      <c r="I197" s="147"/>
      <c r="L197" s="33"/>
      <c r="M197" s="148"/>
      <c r="T197" s="54"/>
      <c r="AT197" s="18" t="s">
        <v>189</v>
      </c>
      <c r="AU197" s="18" t="s">
        <v>83</v>
      </c>
    </row>
    <row r="198" spans="2:65" s="1" customFormat="1" ht="11.25">
      <c r="B198" s="33"/>
      <c r="D198" s="149" t="s">
        <v>191</v>
      </c>
      <c r="F198" s="150" t="s">
        <v>3487</v>
      </c>
      <c r="I198" s="147"/>
      <c r="L198" s="33"/>
      <c r="M198" s="148"/>
      <c r="T198" s="54"/>
      <c r="AT198" s="18" t="s">
        <v>191</v>
      </c>
      <c r="AU198" s="18" t="s">
        <v>83</v>
      </c>
    </row>
    <row r="199" spans="2:65" s="1" customFormat="1" ht="24.2" customHeight="1">
      <c r="B199" s="33"/>
      <c r="C199" s="132" t="s">
        <v>433</v>
      </c>
      <c r="D199" s="132" t="s">
        <v>182</v>
      </c>
      <c r="E199" s="133" t="s">
        <v>3488</v>
      </c>
      <c r="F199" s="134" t="s">
        <v>3489</v>
      </c>
      <c r="G199" s="135" t="s">
        <v>338</v>
      </c>
      <c r="H199" s="136">
        <v>41</v>
      </c>
      <c r="I199" s="137"/>
      <c r="J199" s="138">
        <f>ROUND(I199*H199,2)</f>
        <v>0</v>
      </c>
      <c r="K199" s="134" t="s">
        <v>572</v>
      </c>
      <c r="L199" s="33"/>
      <c r="M199" s="139" t="s">
        <v>19</v>
      </c>
      <c r="N199" s="140" t="s">
        <v>44</v>
      </c>
      <c r="P199" s="141">
        <f>O199*H199</f>
        <v>0</v>
      </c>
      <c r="Q199" s="141">
        <v>0</v>
      </c>
      <c r="R199" s="141">
        <f>Q199*H199</f>
        <v>0</v>
      </c>
      <c r="S199" s="141">
        <v>0</v>
      </c>
      <c r="T199" s="142">
        <f>S199*H199</f>
        <v>0</v>
      </c>
      <c r="AR199" s="143" t="s">
        <v>309</v>
      </c>
      <c r="AT199" s="143" t="s">
        <v>182</v>
      </c>
      <c r="AU199" s="143" t="s">
        <v>83</v>
      </c>
      <c r="AY199" s="18" t="s">
        <v>180</v>
      </c>
      <c r="BE199" s="144">
        <f>IF(N199="základní",J199,0)</f>
        <v>0</v>
      </c>
      <c r="BF199" s="144">
        <f>IF(N199="snížená",J199,0)</f>
        <v>0</v>
      </c>
      <c r="BG199" s="144">
        <f>IF(N199="zákl. přenesená",J199,0)</f>
        <v>0</v>
      </c>
      <c r="BH199" s="144">
        <f>IF(N199="sníž. přenesená",J199,0)</f>
        <v>0</v>
      </c>
      <c r="BI199" s="144">
        <f>IF(N199="nulová",J199,0)</f>
        <v>0</v>
      </c>
      <c r="BJ199" s="18" t="s">
        <v>81</v>
      </c>
      <c r="BK199" s="144">
        <f>ROUND(I199*H199,2)</f>
        <v>0</v>
      </c>
      <c r="BL199" s="18" t="s">
        <v>309</v>
      </c>
      <c r="BM199" s="143" t="s">
        <v>3490</v>
      </c>
    </row>
    <row r="200" spans="2:65" s="1" customFormat="1" ht="19.5">
      <c r="B200" s="33"/>
      <c r="D200" s="145" t="s">
        <v>189</v>
      </c>
      <c r="F200" s="146" t="s">
        <v>3491</v>
      </c>
      <c r="I200" s="147"/>
      <c r="L200" s="33"/>
      <c r="M200" s="148"/>
      <c r="T200" s="54"/>
      <c r="AT200" s="18" t="s">
        <v>189</v>
      </c>
      <c r="AU200" s="18" t="s">
        <v>83</v>
      </c>
    </row>
    <row r="201" spans="2:65" s="1" customFormat="1" ht="11.25">
      <c r="B201" s="33"/>
      <c r="D201" s="149" t="s">
        <v>191</v>
      </c>
      <c r="F201" s="150" t="s">
        <v>3492</v>
      </c>
      <c r="I201" s="147"/>
      <c r="L201" s="33"/>
      <c r="M201" s="148"/>
      <c r="T201" s="54"/>
      <c r="AT201" s="18" t="s">
        <v>191</v>
      </c>
      <c r="AU201" s="18" t="s">
        <v>83</v>
      </c>
    </row>
    <row r="202" spans="2:65" s="1" customFormat="1" ht="33" customHeight="1">
      <c r="B202" s="33"/>
      <c r="C202" s="132" t="s">
        <v>440</v>
      </c>
      <c r="D202" s="132" t="s">
        <v>182</v>
      </c>
      <c r="E202" s="133" t="s">
        <v>3493</v>
      </c>
      <c r="F202" s="134" t="s">
        <v>3494</v>
      </c>
      <c r="G202" s="135" t="s">
        <v>225</v>
      </c>
      <c r="H202" s="136">
        <v>0.38100000000000001</v>
      </c>
      <c r="I202" s="137"/>
      <c r="J202" s="138">
        <f>ROUND(I202*H202,2)</f>
        <v>0</v>
      </c>
      <c r="K202" s="134" t="s">
        <v>572</v>
      </c>
      <c r="L202" s="33"/>
      <c r="M202" s="139" t="s">
        <v>19</v>
      </c>
      <c r="N202" s="140" t="s">
        <v>44</v>
      </c>
      <c r="P202" s="141">
        <f>O202*H202</f>
        <v>0</v>
      </c>
      <c r="Q202" s="141">
        <v>0</v>
      </c>
      <c r="R202" s="141">
        <f>Q202*H202</f>
        <v>0</v>
      </c>
      <c r="S202" s="141">
        <v>0</v>
      </c>
      <c r="T202" s="142">
        <f>S202*H202</f>
        <v>0</v>
      </c>
      <c r="AR202" s="143" t="s">
        <v>309</v>
      </c>
      <c r="AT202" s="143" t="s">
        <v>182</v>
      </c>
      <c r="AU202" s="143" t="s">
        <v>83</v>
      </c>
      <c r="AY202" s="18" t="s">
        <v>180</v>
      </c>
      <c r="BE202" s="144">
        <f>IF(N202="základní",J202,0)</f>
        <v>0</v>
      </c>
      <c r="BF202" s="144">
        <f>IF(N202="snížená",J202,0)</f>
        <v>0</v>
      </c>
      <c r="BG202" s="144">
        <f>IF(N202="zákl. přenesená",J202,0)</f>
        <v>0</v>
      </c>
      <c r="BH202" s="144">
        <f>IF(N202="sníž. přenesená",J202,0)</f>
        <v>0</v>
      </c>
      <c r="BI202" s="144">
        <f>IF(N202="nulová",J202,0)</f>
        <v>0</v>
      </c>
      <c r="BJ202" s="18" t="s">
        <v>81</v>
      </c>
      <c r="BK202" s="144">
        <f>ROUND(I202*H202,2)</f>
        <v>0</v>
      </c>
      <c r="BL202" s="18" t="s">
        <v>309</v>
      </c>
      <c r="BM202" s="143" t="s">
        <v>3495</v>
      </c>
    </row>
    <row r="203" spans="2:65" s="1" customFormat="1" ht="29.25">
      <c r="B203" s="33"/>
      <c r="D203" s="145" t="s">
        <v>189</v>
      </c>
      <c r="F203" s="146" t="s">
        <v>3496</v>
      </c>
      <c r="I203" s="147"/>
      <c r="L203" s="33"/>
      <c r="M203" s="148"/>
      <c r="T203" s="54"/>
      <c r="AT203" s="18" t="s">
        <v>189</v>
      </c>
      <c r="AU203" s="18" t="s">
        <v>83</v>
      </c>
    </row>
    <row r="204" spans="2:65" s="1" customFormat="1" ht="11.25">
      <c r="B204" s="33"/>
      <c r="D204" s="149" t="s">
        <v>191</v>
      </c>
      <c r="F204" s="150" t="s">
        <v>3497</v>
      </c>
      <c r="I204" s="147"/>
      <c r="L204" s="33"/>
      <c r="M204" s="148"/>
      <c r="T204" s="54"/>
      <c r="AT204" s="18" t="s">
        <v>191</v>
      </c>
      <c r="AU204" s="18" t="s">
        <v>83</v>
      </c>
    </row>
    <row r="205" spans="2:65" s="11" customFormat="1" ht="22.9" customHeight="1">
      <c r="B205" s="120"/>
      <c r="D205" s="121" t="s">
        <v>72</v>
      </c>
      <c r="E205" s="130" t="s">
        <v>3498</v>
      </c>
      <c r="F205" s="130" t="s">
        <v>3499</v>
      </c>
      <c r="I205" s="123"/>
      <c r="J205" s="131">
        <f>BK205</f>
        <v>0</v>
      </c>
      <c r="L205" s="120"/>
      <c r="M205" s="125"/>
      <c r="P205" s="126">
        <f>SUM(P206:P341)</f>
        <v>0</v>
      </c>
      <c r="R205" s="126">
        <f>SUM(R206:R341)</f>
        <v>0.82319000000000009</v>
      </c>
      <c r="T205" s="127">
        <f>SUM(T206:T341)</f>
        <v>1.796</v>
      </c>
      <c r="AR205" s="121" t="s">
        <v>83</v>
      </c>
      <c r="AT205" s="128" t="s">
        <v>72</v>
      </c>
      <c r="AU205" s="128" t="s">
        <v>81</v>
      </c>
      <c r="AY205" s="121" t="s">
        <v>180</v>
      </c>
      <c r="BK205" s="129">
        <f>SUM(BK206:BK341)</f>
        <v>0</v>
      </c>
    </row>
    <row r="206" spans="2:65" s="1" customFormat="1" ht="16.5" customHeight="1">
      <c r="B206" s="33"/>
      <c r="C206" s="132" t="s">
        <v>448</v>
      </c>
      <c r="D206" s="132" t="s">
        <v>182</v>
      </c>
      <c r="E206" s="133" t="s">
        <v>3500</v>
      </c>
      <c r="F206" s="134" t="s">
        <v>3501</v>
      </c>
      <c r="G206" s="135" t="s">
        <v>911</v>
      </c>
      <c r="H206" s="136">
        <v>50</v>
      </c>
      <c r="I206" s="137"/>
      <c r="J206" s="138">
        <f>ROUND(I206*H206,2)</f>
        <v>0</v>
      </c>
      <c r="K206" s="134" t="s">
        <v>19</v>
      </c>
      <c r="L206" s="33"/>
      <c r="M206" s="139" t="s">
        <v>19</v>
      </c>
      <c r="N206" s="140" t="s">
        <v>44</v>
      </c>
      <c r="P206" s="141">
        <f>O206*H206</f>
        <v>0</v>
      </c>
      <c r="Q206" s="141">
        <v>0</v>
      </c>
      <c r="R206" s="141">
        <f>Q206*H206</f>
        <v>0</v>
      </c>
      <c r="S206" s="141">
        <v>3.5920000000000001E-2</v>
      </c>
      <c r="T206" s="142">
        <f>S206*H206</f>
        <v>1.796</v>
      </c>
      <c r="AR206" s="143" t="s">
        <v>309</v>
      </c>
      <c r="AT206" s="143" t="s">
        <v>182</v>
      </c>
      <c r="AU206" s="143" t="s">
        <v>83</v>
      </c>
      <c r="AY206" s="18" t="s">
        <v>180</v>
      </c>
      <c r="BE206" s="144">
        <f>IF(N206="základní",J206,0)</f>
        <v>0</v>
      </c>
      <c r="BF206" s="144">
        <f>IF(N206="snížená",J206,0)</f>
        <v>0</v>
      </c>
      <c r="BG206" s="144">
        <f>IF(N206="zákl. přenesená",J206,0)</f>
        <v>0</v>
      </c>
      <c r="BH206" s="144">
        <f>IF(N206="sníž. přenesená",J206,0)</f>
        <v>0</v>
      </c>
      <c r="BI206" s="144">
        <f>IF(N206="nulová",J206,0)</f>
        <v>0</v>
      </c>
      <c r="BJ206" s="18" t="s">
        <v>81</v>
      </c>
      <c r="BK206" s="144">
        <f>ROUND(I206*H206,2)</f>
        <v>0</v>
      </c>
      <c r="BL206" s="18" t="s">
        <v>309</v>
      </c>
      <c r="BM206" s="143" t="s">
        <v>3502</v>
      </c>
    </row>
    <row r="207" spans="2:65" s="1" customFormat="1" ht="11.25">
      <c r="B207" s="33"/>
      <c r="D207" s="145" t="s">
        <v>189</v>
      </c>
      <c r="F207" s="146" t="s">
        <v>3501</v>
      </c>
      <c r="I207" s="147"/>
      <c r="L207" s="33"/>
      <c r="M207" s="148"/>
      <c r="T207" s="54"/>
      <c r="AT207" s="18" t="s">
        <v>189</v>
      </c>
      <c r="AU207" s="18" t="s">
        <v>83</v>
      </c>
    </row>
    <row r="208" spans="2:65" s="1" customFormat="1" ht="24.2" customHeight="1">
      <c r="B208" s="33"/>
      <c r="C208" s="132" t="s">
        <v>458</v>
      </c>
      <c r="D208" s="132" t="s">
        <v>182</v>
      </c>
      <c r="E208" s="133" t="s">
        <v>3503</v>
      </c>
      <c r="F208" s="134" t="s">
        <v>3504</v>
      </c>
      <c r="G208" s="135" t="s">
        <v>338</v>
      </c>
      <c r="H208" s="136">
        <v>2</v>
      </c>
      <c r="I208" s="137"/>
      <c r="J208" s="138">
        <f>ROUND(I208*H208,2)</f>
        <v>0</v>
      </c>
      <c r="K208" s="134" t="s">
        <v>572</v>
      </c>
      <c r="L208" s="33"/>
      <c r="M208" s="139" t="s">
        <v>19</v>
      </c>
      <c r="N208" s="140" t="s">
        <v>44</v>
      </c>
      <c r="P208" s="141">
        <f>O208*H208</f>
        <v>0</v>
      </c>
      <c r="Q208" s="141">
        <v>1.1900000000000001E-3</v>
      </c>
      <c r="R208" s="141">
        <f>Q208*H208</f>
        <v>2.3800000000000002E-3</v>
      </c>
      <c r="S208" s="141">
        <v>0</v>
      </c>
      <c r="T208" s="142">
        <f>S208*H208</f>
        <v>0</v>
      </c>
      <c r="AR208" s="143" t="s">
        <v>309</v>
      </c>
      <c r="AT208" s="143" t="s">
        <v>182</v>
      </c>
      <c r="AU208" s="143" t="s">
        <v>83</v>
      </c>
      <c r="AY208" s="18" t="s">
        <v>180</v>
      </c>
      <c r="BE208" s="144">
        <f>IF(N208="základní",J208,0)</f>
        <v>0</v>
      </c>
      <c r="BF208" s="144">
        <f>IF(N208="snížená",J208,0)</f>
        <v>0</v>
      </c>
      <c r="BG208" s="144">
        <f>IF(N208="zákl. přenesená",J208,0)</f>
        <v>0</v>
      </c>
      <c r="BH208" s="144">
        <f>IF(N208="sníž. přenesená",J208,0)</f>
        <v>0</v>
      </c>
      <c r="BI208" s="144">
        <f>IF(N208="nulová",J208,0)</f>
        <v>0</v>
      </c>
      <c r="BJ208" s="18" t="s">
        <v>81</v>
      </c>
      <c r="BK208" s="144">
        <f>ROUND(I208*H208,2)</f>
        <v>0</v>
      </c>
      <c r="BL208" s="18" t="s">
        <v>309</v>
      </c>
      <c r="BM208" s="143" t="s">
        <v>3505</v>
      </c>
    </row>
    <row r="209" spans="2:65" s="1" customFormat="1" ht="19.5">
      <c r="B209" s="33"/>
      <c r="D209" s="145" t="s">
        <v>189</v>
      </c>
      <c r="F209" s="146" t="s">
        <v>3506</v>
      </c>
      <c r="I209" s="147"/>
      <c r="L209" s="33"/>
      <c r="M209" s="148"/>
      <c r="T209" s="54"/>
      <c r="AT209" s="18" t="s">
        <v>189</v>
      </c>
      <c r="AU209" s="18" t="s">
        <v>83</v>
      </c>
    </row>
    <row r="210" spans="2:65" s="1" customFormat="1" ht="11.25">
      <c r="B210" s="33"/>
      <c r="D210" s="149" t="s">
        <v>191</v>
      </c>
      <c r="F210" s="150" t="s">
        <v>3507</v>
      </c>
      <c r="I210" s="147"/>
      <c r="L210" s="33"/>
      <c r="M210" s="148"/>
      <c r="T210" s="54"/>
      <c r="AT210" s="18" t="s">
        <v>191</v>
      </c>
      <c r="AU210" s="18" t="s">
        <v>83</v>
      </c>
    </row>
    <row r="211" spans="2:65" s="1" customFormat="1" ht="24.2" customHeight="1">
      <c r="B211" s="33"/>
      <c r="C211" s="132" t="s">
        <v>466</v>
      </c>
      <c r="D211" s="132" t="s">
        <v>182</v>
      </c>
      <c r="E211" s="133" t="s">
        <v>3508</v>
      </c>
      <c r="F211" s="134" t="s">
        <v>3509</v>
      </c>
      <c r="G211" s="135" t="s">
        <v>338</v>
      </c>
      <c r="H211" s="136">
        <v>39</v>
      </c>
      <c r="I211" s="137"/>
      <c r="J211" s="138">
        <f>ROUND(I211*H211,2)</f>
        <v>0</v>
      </c>
      <c r="K211" s="134" t="s">
        <v>572</v>
      </c>
      <c r="L211" s="33"/>
      <c r="M211" s="139" t="s">
        <v>19</v>
      </c>
      <c r="N211" s="140" t="s">
        <v>44</v>
      </c>
      <c r="P211" s="141">
        <f>O211*H211</f>
        <v>0</v>
      </c>
      <c r="Q211" s="141">
        <v>1.5E-3</v>
      </c>
      <c r="R211" s="141">
        <f>Q211*H211</f>
        <v>5.8500000000000003E-2</v>
      </c>
      <c r="S211" s="141">
        <v>0</v>
      </c>
      <c r="T211" s="142">
        <f>S211*H211</f>
        <v>0</v>
      </c>
      <c r="AR211" s="143" t="s">
        <v>309</v>
      </c>
      <c r="AT211" s="143" t="s">
        <v>182</v>
      </c>
      <c r="AU211" s="143" t="s">
        <v>83</v>
      </c>
      <c r="AY211" s="18" t="s">
        <v>180</v>
      </c>
      <c r="BE211" s="144">
        <f>IF(N211="základní",J211,0)</f>
        <v>0</v>
      </c>
      <c r="BF211" s="144">
        <f>IF(N211="snížená",J211,0)</f>
        <v>0</v>
      </c>
      <c r="BG211" s="144">
        <f>IF(N211="zákl. přenesená",J211,0)</f>
        <v>0</v>
      </c>
      <c r="BH211" s="144">
        <f>IF(N211="sníž. přenesená",J211,0)</f>
        <v>0</v>
      </c>
      <c r="BI211" s="144">
        <f>IF(N211="nulová",J211,0)</f>
        <v>0</v>
      </c>
      <c r="BJ211" s="18" t="s">
        <v>81</v>
      </c>
      <c r="BK211" s="144">
        <f>ROUND(I211*H211,2)</f>
        <v>0</v>
      </c>
      <c r="BL211" s="18" t="s">
        <v>309</v>
      </c>
      <c r="BM211" s="143" t="s">
        <v>3510</v>
      </c>
    </row>
    <row r="212" spans="2:65" s="1" customFormat="1" ht="19.5">
      <c r="B212" s="33"/>
      <c r="D212" s="145" t="s">
        <v>189</v>
      </c>
      <c r="F212" s="146" t="s">
        <v>3511</v>
      </c>
      <c r="I212" s="147"/>
      <c r="L212" s="33"/>
      <c r="M212" s="148"/>
      <c r="T212" s="54"/>
      <c r="AT212" s="18" t="s">
        <v>189</v>
      </c>
      <c r="AU212" s="18" t="s">
        <v>83</v>
      </c>
    </row>
    <row r="213" spans="2:65" s="1" customFormat="1" ht="11.25">
      <c r="B213" s="33"/>
      <c r="D213" s="149" t="s">
        <v>191</v>
      </c>
      <c r="F213" s="150" t="s">
        <v>3512</v>
      </c>
      <c r="I213" s="147"/>
      <c r="L213" s="33"/>
      <c r="M213" s="148"/>
      <c r="T213" s="54"/>
      <c r="AT213" s="18" t="s">
        <v>191</v>
      </c>
      <c r="AU213" s="18" t="s">
        <v>83</v>
      </c>
    </row>
    <row r="214" spans="2:65" s="1" customFormat="1" ht="24.2" customHeight="1">
      <c r="B214" s="33"/>
      <c r="C214" s="132" t="s">
        <v>471</v>
      </c>
      <c r="D214" s="132" t="s">
        <v>182</v>
      </c>
      <c r="E214" s="133" t="s">
        <v>3513</v>
      </c>
      <c r="F214" s="134" t="s">
        <v>3514</v>
      </c>
      <c r="G214" s="135" t="s">
        <v>338</v>
      </c>
      <c r="H214" s="136">
        <v>115</v>
      </c>
      <c r="I214" s="137"/>
      <c r="J214" s="138">
        <f>ROUND(I214*H214,2)</f>
        <v>0</v>
      </c>
      <c r="K214" s="134" t="s">
        <v>572</v>
      </c>
      <c r="L214" s="33"/>
      <c r="M214" s="139" t="s">
        <v>19</v>
      </c>
      <c r="N214" s="140" t="s">
        <v>44</v>
      </c>
      <c r="P214" s="141">
        <f>O214*H214</f>
        <v>0</v>
      </c>
      <c r="Q214" s="141">
        <v>8.4000000000000003E-4</v>
      </c>
      <c r="R214" s="141">
        <f>Q214*H214</f>
        <v>9.6600000000000005E-2</v>
      </c>
      <c r="S214" s="141">
        <v>0</v>
      </c>
      <c r="T214" s="142">
        <f>S214*H214</f>
        <v>0</v>
      </c>
      <c r="AR214" s="143" t="s">
        <v>309</v>
      </c>
      <c r="AT214" s="143" t="s">
        <v>182</v>
      </c>
      <c r="AU214" s="143" t="s">
        <v>83</v>
      </c>
      <c r="AY214" s="18" t="s">
        <v>180</v>
      </c>
      <c r="BE214" s="144">
        <f>IF(N214="základní",J214,0)</f>
        <v>0</v>
      </c>
      <c r="BF214" s="144">
        <f>IF(N214="snížená",J214,0)</f>
        <v>0</v>
      </c>
      <c r="BG214" s="144">
        <f>IF(N214="zákl. přenesená",J214,0)</f>
        <v>0</v>
      </c>
      <c r="BH214" s="144">
        <f>IF(N214="sníž. přenesená",J214,0)</f>
        <v>0</v>
      </c>
      <c r="BI214" s="144">
        <f>IF(N214="nulová",J214,0)</f>
        <v>0</v>
      </c>
      <c r="BJ214" s="18" t="s">
        <v>81</v>
      </c>
      <c r="BK214" s="144">
        <f>ROUND(I214*H214,2)</f>
        <v>0</v>
      </c>
      <c r="BL214" s="18" t="s">
        <v>309</v>
      </c>
      <c r="BM214" s="143" t="s">
        <v>3515</v>
      </c>
    </row>
    <row r="215" spans="2:65" s="1" customFormat="1" ht="19.5">
      <c r="B215" s="33"/>
      <c r="D215" s="145" t="s">
        <v>189</v>
      </c>
      <c r="F215" s="146" t="s">
        <v>3516</v>
      </c>
      <c r="I215" s="147"/>
      <c r="L215" s="33"/>
      <c r="M215" s="148"/>
      <c r="T215" s="54"/>
      <c r="AT215" s="18" t="s">
        <v>189</v>
      </c>
      <c r="AU215" s="18" t="s">
        <v>83</v>
      </c>
    </row>
    <row r="216" spans="2:65" s="1" customFormat="1" ht="11.25">
      <c r="B216" s="33"/>
      <c r="D216" s="149" t="s">
        <v>191</v>
      </c>
      <c r="F216" s="150" t="s">
        <v>3517</v>
      </c>
      <c r="I216" s="147"/>
      <c r="L216" s="33"/>
      <c r="M216" s="148"/>
      <c r="T216" s="54"/>
      <c r="AT216" s="18" t="s">
        <v>191</v>
      </c>
      <c r="AU216" s="18" t="s">
        <v>83</v>
      </c>
    </row>
    <row r="217" spans="2:65" s="1" customFormat="1" ht="24.2" customHeight="1">
      <c r="B217" s="33"/>
      <c r="C217" s="132" t="s">
        <v>479</v>
      </c>
      <c r="D217" s="132" t="s">
        <v>182</v>
      </c>
      <c r="E217" s="133" t="s">
        <v>3518</v>
      </c>
      <c r="F217" s="134" t="s">
        <v>3519</v>
      </c>
      <c r="G217" s="135" t="s">
        <v>338</v>
      </c>
      <c r="H217" s="136">
        <v>68</v>
      </c>
      <c r="I217" s="137"/>
      <c r="J217" s="138">
        <f>ROUND(I217*H217,2)</f>
        <v>0</v>
      </c>
      <c r="K217" s="134" t="s">
        <v>572</v>
      </c>
      <c r="L217" s="33"/>
      <c r="M217" s="139" t="s">
        <v>19</v>
      </c>
      <c r="N217" s="140" t="s">
        <v>44</v>
      </c>
      <c r="P217" s="141">
        <f>O217*H217</f>
        <v>0</v>
      </c>
      <c r="Q217" s="141">
        <v>1.16E-3</v>
      </c>
      <c r="R217" s="141">
        <f>Q217*H217</f>
        <v>7.8880000000000006E-2</v>
      </c>
      <c r="S217" s="141">
        <v>0</v>
      </c>
      <c r="T217" s="142">
        <f>S217*H217</f>
        <v>0</v>
      </c>
      <c r="AR217" s="143" t="s">
        <v>309</v>
      </c>
      <c r="AT217" s="143" t="s">
        <v>182</v>
      </c>
      <c r="AU217" s="143" t="s">
        <v>83</v>
      </c>
      <c r="AY217" s="18" t="s">
        <v>180</v>
      </c>
      <c r="BE217" s="144">
        <f>IF(N217="základní",J217,0)</f>
        <v>0</v>
      </c>
      <c r="BF217" s="144">
        <f>IF(N217="snížená",J217,0)</f>
        <v>0</v>
      </c>
      <c r="BG217" s="144">
        <f>IF(N217="zákl. přenesená",J217,0)</f>
        <v>0</v>
      </c>
      <c r="BH217" s="144">
        <f>IF(N217="sníž. přenesená",J217,0)</f>
        <v>0</v>
      </c>
      <c r="BI217" s="144">
        <f>IF(N217="nulová",J217,0)</f>
        <v>0</v>
      </c>
      <c r="BJ217" s="18" t="s">
        <v>81</v>
      </c>
      <c r="BK217" s="144">
        <f>ROUND(I217*H217,2)</f>
        <v>0</v>
      </c>
      <c r="BL217" s="18" t="s">
        <v>309</v>
      </c>
      <c r="BM217" s="143" t="s">
        <v>3520</v>
      </c>
    </row>
    <row r="218" spans="2:65" s="1" customFormat="1" ht="19.5">
      <c r="B218" s="33"/>
      <c r="D218" s="145" t="s">
        <v>189</v>
      </c>
      <c r="F218" s="146" t="s">
        <v>3521</v>
      </c>
      <c r="I218" s="147"/>
      <c r="L218" s="33"/>
      <c r="M218" s="148"/>
      <c r="T218" s="54"/>
      <c r="AT218" s="18" t="s">
        <v>189</v>
      </c>
      <c r="AU218" s="18" t="s">
        <v>83</v>
      </c>
    </row>
    <row r="219" spans="2:65" s="1" customFormat="1" ht="11.25">
      <c r="B219" s="33"/>
      <c r="D219" s="149" t="s">
        <v>191</v>
      </c>
      <c r="F219" s="150" t="s">
        <v>3522</v>
      </c>
      <c r="I219" s="147"/>
      <c r="L219" s="33"/>
      <c r="M219" s="148"/>
      <c r="T219" s="54"/>
      <c r="AT219" s="18" t="s">
        <v>191</v>
      </c>
      <c r="AU219" s="18" t="s">
        <v>83</v>
      </c>
    </row>
    <row r="220" spans="2:65" s="1" customFormat="1" ht="24.2" customHeight="1">
      <c r="B220" s="33"/>
      <c r="C220" s="132" t="s">
        <v>487</v>
      </c>
      <c r="D220" s="132" t="s">
        <v>182</v>
      </c>
      <c r="E220" s="133" t="s">
        <v>3523</v>
      </c>
      <c r="F220" s="134" t="s">
        <v>3524</v>
      </c>
      <c r="G220" s="135" t="s">
        <v>338</v>
      </c>
      <c r="H220" s="136">
        <v>85</v>
      </c>
      <c r="I220" s="137"/>
      <c r="J220" s="138">
        <f>ROUND(I220*H220,2)</f>
        <v>0</v>
      </c>
      <c r="K220" s="134" t="s">
        <v>572</v>
      </c>
      <c r="L220" s="33"/>
      <c r="M220" s="139" t="s">
        <v>19</v>
      </c>
      <c r="N220" s="140" t="s">
        <v>44</v>
      </c>
      <c r="P220" s="141">
        <f>O220*H220</f>
        <v>0</v>
      </c>
      <c r="Q220" s="141">
        <v>1.4400000000000001E-3</v>
      </c>
      <c r="R220" s="141">
        <f>Q220*H220</f>
        <v>0.12240000000000001</v>
      </c>
      <c r="S220" s="141">
        <v>0</v>
      </c>
      <c r="T220" s="142">
        <f>S220*H220</f>
        <v>0</v>
      </c>
      <c r="AR220" s="143" t="s">
        <v>309</v>
      </c>
      <c r="AT220" s="143" t="s">
        <v>182</v>
      </c>
      <c r="AU220" s="143" t="s">
        <v>83</v>
      </c>
      <c r="AY220" s="18" t="s">
        <v>180</v>
      </c>
      <c r="BE220" s="144">
        <f>IF(N220="základní",J220,0)</f>
        <v>0</v>
      </c>
      <c r="BF220" s="144">
        <f>IF(N220="snížená",J220,0)</f>
        <v>0</v>
      </c>
      <c r="BG220" s="144">
        <f>IF(N220="zákl. přenesená",J220,0)</f>
        <v>0</v>
      </c>
      <c r="BH220" s="144">
        <f>IF(N220="sníž. přenesená",J220,0)</f>
        <v>0</v>
      </c>
      <c r="BI220" s="144">
        <f>IF(N220="nulová",J220,0)</f>
        <v>0</v>
      </c>
      <c r="BJ220" s="18" t="s">
        <v>81</v>
      </c>
      <c r="BK220" s="144">
        <f>ROUND(I220*H220,2)</f>
        <v>0</v>
      </c>
      <c r="BL220" s="18" t="s">
        <v>309</v>
      </c>
      <c r="BM220" s="143" t="s">
        <v>3525</v>
      </c>
    </row>
    <row r="221" spans="2:65" s="1" customFormat="1" ht="19.5">
      <c r="B221" s="33"/>
      <c r="D221" s="145" t="s">
        <v>189</v>
      </c>
      <c r="F221" s="146" t="s">
        <v>3526</v>
      </c>
      <c r="I221" s="147"/>
      <c r="L221" s="33"/>
      <c r="M221" s="148"/>
      <c r="T221" s="54"/>
      <c r="AT221" s="18" t="s">
        <v>189</v>
      </c>
      <c r="AU221" s="18" t="s">
        <v>83</v>
      </c>
    </row>
    <row r="222" spans="2:65" s="1" customFormat="1" ht="11.25">
      <c r="B222" s="33"/>
      <c r="D222" s="149" t="s">
        <v>191</v>
      </c>
      <c r="F222" s="150" t="s">
        <v>3527</v>
      </c>
      <c r="I222" s="147"/>
      <c r="L222" s="33"/>
      <c r="M222" s="148"/>
      <c r="T222" s="54"/>
      <c r="AT222" s="18" t="s">
        <v>191</v>
      </c>
      <c r="AU222" s="18" t="s">
        <v>83</v>
      </c>
    </row>
    <row r="223" spans="2:65" s="1" customFormat="1" ht="24.2" customHeight="1">
      <c r="B223" s="33"/>
      <c r="C223" s="132" t="s">
        <v>492</v>
      </c>
      <c r="D223" s="132" t="s">
        <v>182</v>
      </c>
      <c r="E223" s="133" t="s">
        <v>3528</v>
      </c>
      <c r="F223" s="134" t="s">
        <v>3529</v>
      </c>
      <c r="G223" s="135" t="s">
        <v>338</v>
      </c>
      <c r="H223" s="136">
        <v>35</v>
      </c>
      <c r="I223" s="137"/>
      <c r="J223" s="138">
        <f>ROUND(I223*H223,2)</f>
        <v>0</v>
      </c>
      <c r="K223" s="134" t="s">
        <v>572</v>
      </c>
      <c r="L223" s="33"/>
      <c r="M223" s="139" t="s">
        <v>19</v>
      </c>
      <c r="N223" s="140" t="s">
        <v>44</v>
      </c>
      <c r="P223" s="141">
        <f>O223*H223</f>
        <v>0</v>
      </c>
      <c r="Q223" s="141">
        <v>2.81E-3</v>
      </c>
      <c r="R223" s="141">
        <f>Q223*H223</f>
        <v>9.8349999999999993E-2</v>
      </c>
      <c r="S223" s="141">
        <v>0</v>
      </c>
      <c r="T223" s="142">
        <f>S223*H223</f>
        <v>0</v>
      </c>
      <c r="AR223" s="143" t="s">
        <v>309</v>
      </c>
      <c r="AT223" s="143" t="s">
        <v>182</v>
      </c>
      <c r="AU223" s="143" t="s">
        <v>83</v>
      </c>
      <c r="AY223" s="18" t="s">
        <v>180</v>
      </c>
      <c r="BE223" s="144">
        <f>IF(N223="základní",J223,0)</f>
        <v>0</v>
      </c>
      <c r="BF223" s="144">
        <f>IF(N223="snížená",J223,0)</f>
        <v>0</v>
      </c>
      <c r="BG223" s="144">
        <f>IF(N223="zákl. přenesená",J223,0)</f>
        <v>0</v>
      </c>
      <c r="BH223" s="144">
        <f>IF(N223="sníž. přenesená",J223,0)</f>
        <v>0</v>
      </c>
      <c r="BI223" s="144">
        <f>IF(N223="nulová",J223,0)</f>
        <v>0</v>
      </c>
      <c r="BJ223" s="18" t="s">
        <v>81</v>
      </c>
      <c r="BK223" s="144">
        <f>ROUND(I223*H223,2)</f>
        <v>0</v>
      </c>
      <c r="BL223" s="18" t="s">
        <v>309</v>
      </c>
      <c r="BM223" s="143" t="s">
        <v>3530</v>
      </c>
    </row>
    <row r="224" spans="2:65" s="1" customFormat="1" ht="19.5">
      <c r="B224" s="33"/>
      <c r="D224" s="145" t="s">
        <v>189</v>
      </c>
      <c r="F224" s="146" t="s">
        <v>3531</v>
      </c>
      <c r="I224" s="147"/>
      <c r="L224" s="33"/>
      <c r="M224" s="148"/>
      <c r="T224" s="54"/>
      <c r="AT224" s="18" t="s">
        <v>189</v>
      </c>
      <c r="AU224" s="18" t="s">
        <v>83</v>
      </c>
    </row>
    <row r="225" spans="2:65" s="1" customFormat="1" ht="11.25">
      <c r="B225" s="33"/>
      <c r="D225" s="149" t="s">
        <v>191</v>
      </c>
      <c r="F225" s="150" t="s">
        <v>3532</v>
      </c>
      <c r="I225" s="147"/>
      <c r="L225" s="33"/>
      <c r="M225" s="148"/>
      <c r="T225" s="54"/>
      <c r="AT225" s="18" t="s">
        <v>191</v>
      </c>
      <c r="AU225" s="18" t="s">
        <v>83</v>
      </c>
    </row>
    <row r="226" spans="2:65" s="1" customFormat="1" ht="24.2" customHeight="1">
      <c r="B226" s="33"/>
      <c r="C226" s="132" t="s">
        <v>500</v>
      </c>
      <c r="D226" s="132" t="s">
        <v>182</v>
      </c>
      <c r="E226" s="133" t="s">
        <v>3533</v>
      </c>
      <c r="F226" s="134" t="s">
        <v>3534</v>
      </c>
      <c r="G226" s="135" t="s">
        <v>338</v>
      </c>
      <c r="H226" s="136">
        <v>22</v>
      </c>
      <c r="I226" s="137"/>
      <c r="J226" s="138">
        <f>ROUND(I226*H226,2)</f>
        <v>0</v>
      </c>
      <c r="K226" s="134" t="s">
        <v>572</v>
      </c>
      <c r="L226" s="33"/>
      <c r="M226" s="139" t="s">
        <v>19</v>
      </c>
      <c r="N226" s="140" t="s">
        <v>44</v>
      </c>
      <c r="P226" s="141">
        <f>O226*H226</f>
        <v>0</v>
      </c>
      <c r="Q226" s="141">
        <v>3.62E-3</v>
      </c>
      <c r="R226" s="141">
        <f>Q226*H226</f>
        <v>7.9640000000000002E-2</v>
      </c>
      <c r="S226" s="141">
        <v>0</v>
      </c>
      <c r="T226" s="142">
        <f>S226*H226</f>
        <v>0</v>
      </c>
      <c r="AR226" s="143" t="s">
        <v>309</v>
      </c>
      <c r="AT226" s="143" t="s">
        <v>182</v>
      </c>
      <c r="AU226" s="143" t="s">
        <v>83</v>
      </c>
      <c r="AY226" s="18" t="s">
        <v>180</v>
      </c>
      <c r="BE226" s="144">
        <f>IF(N226="základní",J226,0)</f>
        <v>0</v>
      </c>
      <c r="BF226" s="144">
        <f>IF(N226="snížená",J226,0)</f>
        <v>0</v>
      </c>
      <c r="BG226" s="144">
        <f>IF(N226="zákl. přenesená",J226,0)</f>
        <v>0</v>
      </c>
      <c r="BH226" s="144">
        <f>IF(N226="sníž. přenesená",J226,0)</f>
        <v>0</v>
      </c>
      <c r="BI226" s="144">
        <f>IF(N226="nulová",J226,0)</f>
        <v>0</v>
      </c>
      <c r="BJ226" s="18" t="s">
        <v>81</v>
      </c>
      <c r="BK226" s="144">
        <f>ROUND(I226*H226,2)</f>
        <v>0</v>
      </c>
      <c r="BL226" s="18" t="s">
        <v>309</v>
      </c>
      <c r="BM226" s="143" t="s">
        <v>3535</v>
      </c>
    </row>
    <row r="227" spans="2:65" s="1" customFormat="1" ht="19.5">
      <c r="B227" s="33"/>
      <c r="D227" s="145" t="s">
        <v>189</v>
      </c>
      <c r="F227" s="146" t="s">
        <v>3536</v>
      </c>
      <c r="I227" s="147"/>
      <c r="L227" s="33"/>
      <c r="M227" s="148"/>
      <c r="T227" s="54"/>
      <c r="AT227" s="18" t="s">
        <v>189</v>
      </c>
      <c r="AU227" s="18" t="s">
        <v>83</v>
      </c>
    </row>
    <row r="228" spans="2:65" s="1" customFormat="1" ht="11.25">
      <c r="B228" s="33"/>
      <c r="D228" s="149" t="s">
        <v>191</v>
      </c>
      <c r="F228" s="150" t="s">
        <v>3537</v>
      </c>
      <c r="I228" s="147"/>
      <c r="L228" s="33"/>
      <c r="M228" s="148"/>
      <c r="T228" s="54"/>
      <c r="AT228" s="18" t="s">
        <v>191</v>
      </c>
      <c r="AU228" s="18" t="s">
        <v>83</v>
      </c>
    </row>
    <row r="229" spans="2:65" s="1" customFormat="1" ht="24.2" customHeight="1">
      <c r="B229" s="33"/>
      <c r="C229" s="132" t="s">
        <v>526</v>
      </c>
      <c r="D229" s="132" t="s">
        <v>182</v>
      </c>
      <c r="E229" s="133" t="s">
        <v>3538</v>
      </c>
      <c r="F229" s="134" t="s">
        <v>3539</v>
      </c>
      <c r="G229" s="135" t="s">
        <v>346</v>
      </c>
      <c r="H229" s="136">
        <v>4</v>
      </c>
      <c r="I229" s="137"/>
      <c r="J229" s="138">
        <f>ROUND(I229*H229,2)</f>
        <v>0</v>
      </c>
      <c r="K229" s="134" t="s">
        <v>572</v>
      </c>
      <c r="L229" s="33"/>
      <c r="M229" s="139" t="s">
        <v>19</v>
      </c>
      <c r="N229" s="140" t="s">
        <v>44</v>
      </c>
      <c r="P229" s="141">
        <f>O229*H229</f>
        <v>0</v>
      </c>
      <c r="Q229" s="141">
        <v>6.9999999999999999E-4</v>
      </c>
      <c r="R229" s="141">
        <f>Q229*H229</f>
        <v>2.8E-3</v>
      </c>
      <c r="S229" s="141">
        <v>0</v>
      </c>
      <c r="T229" s="142">
        <f>S229*H229</f>
        <v>0</v>
      </c>
      <c r="AR229" s="143" t="s">
        <v>309</v>
      </c>
      <c r="AT229" s="143" t="s">
        <v>182</v>
      </c>
      <c r="AU229" s="143" t="s">
        <v>83</v>
      </c>
      <c r="AY229" s="18" t="s">
        <v>180</v>
      </c>
      <c r="BE229" s="144">
        <f>IF(N229="základní",J229,0)</f>
        <v>0</v>
      </c>
      <c r="BF229" s="144">
        <f>IF(N229="snížená",J229,0)</f>
        <v>0</v>
      </c>
      <c r="BG229" s="144">
        <f>IF(N229="zákl. přenesená",J229,0)</f>
        <v>0</v>
      </c>
      <c r="BH229" s="144">
        <f>IF(N229="sníž. přenesená",J229,0)</f>
        <v>0</v>
      </c>
      <c r="BI229" s="144">
        <f>IF(N229="nulová",J229,0)</f>
        <v>0</v>
      </c>
      <c r="BJ229" s="18" t="s">
        <v>81</v>
      </c>
      <c r="BK229" s="144">
        <f>ROUND(I229*H229,2)</f>
        <v>0</v>
      </c>
      <c r="BL229" s="18" t="s">
        <v>309</v>
      </c>
      <c r="BM229" s="143" t="s">
        <v>3540</v>
      </c>
    </row>
    <row r="230" spans="2:65" s="1" customFormat="1" ht="19.5">
      <c r="B230" s="33"/>
      <c r="D230" s="145" t="s">
        <v>189</v>
      </c>
      <c r="F230" s="146" t="s">
        <v>3541</v>
      </c>
      <c r="I230" s="147"/>
      <c r="L230" s="33"/>
      <c r="M230" s="148"/>
      <c r="T230" s="54"/>
      <c r="AT230" s="18" t="s">
        <v>189</v>
      </c>
      <c r="AU230" s="18" t="s">
        <v>83</v>
      </c>
    </row>
    <row r="231" spans="2:65" s="1" customFormat="1" ht="11.25">
      <c r="B231" s="33"/>
      <c r="D231" s="149" t="s">
        <v>191</v>
      </c>
      <c r="F231" s="150" t="s">
        <v>3542</v>
      </c>
      <c r="I231" s="147"/>
      <c r="L231" s="33"/>
      <c r="M231" s="148"/>
      <c r="T231" s="54"/>
      <c r="AT231" s="18" t="s">
        <v>191</v>
      </c>
      <c r="AU231" s="18" t="s">
        <v>83</v>
      </c>
    </row>
    <row r="232" spans="2:65" s="1" customFormat="1" ht="24.2" customHeight="1">
      <c r="B232" s="33"/>
      <c r="C232" s="132" t="s">
        <v>533</v>
      </c>
      <c r="D232" s="132" t="s">
        <v>182</v>
      </c>
      <c r="E232" s="133" t="s">
        <v>3543</v>
      </c>
      <c r="F232" s="134" t="s">
        <v>3544</v>
      </c>
      <c r="G232" s="135" t="s">
        <v>346</v>
      </c>
      <c r="H232" s="136">
        <v>7</v>
      </c>
      <c r="I232" s="137"/>
      <c r="J232" s="138">
        <f>ROUND(I232*H232,2)</f>
        <v>0</v>
      </c>
      <c r="K232" s="134" t="s">
        <v>572</v>
      </c>
      <c r="L232" s="33"/>
      <c r="M232" s="139" t="s">
        <v>19</v>
      </c>
      <c r="N232" s="140" t="s">
        <v>44</v>
      </c>
      <c r="P232" s="141">
        <f>O232*H232</f>
        <v>0</v>
      </c>
      <c r="Q232" s="141">
        <v>1.33E-3</v>
      </c>
      <c r="R232" s="141">
        <f>Q232*H232</f>
        <v>9.3100000000000006E-3</v>
      </c>
      <c r="S232" s="141">
        <v>0</v>
      </c>
      <c r="T232" s="142">
        <f>S232*H232</f>
        <v>0</v>
      </c>
      <c r="AR232" s="143" t="s">
        <v>309</v>
      </c>
      <c r="AT232" s="143" t="s">
        <v>182</v>
      </c>
      <c r="AU232" s="143" t="s">
        <v>83</v>
      </c>
      <c r="AY232" s="18" t="s">
        <v>180</v>
      </c>
      <c r="BE232" s="144">
        <f>IF(N232="základní",J232,0)</f>
        <v>0</v>
      </c>
      <c r="BF232" s="144">
        <f>IF(N232="snížená",J232,0)</f>
        <v>0</v>
      </c>
      <c r="BG232" s="144">
        <f>IF(N232="zákl. přenesená",J232,0)</f>
        <v>0</v>
      </c>
      <c r="BH232" s="144">
        <f>IF(N232="sníž. přenesená",J232,0)</f>
        <v>0</v>
      </c>
      <c r="BI232" s="144">
        <f>IF(N232="nulová",J232,0)</f>
        <v>0</v>
      </c>
      <c r="BJ232" s="18" t="s">
        <v>81</v>
      </c>
      <c r="BK232" s="144">
        <f>ROUND(I232*H232,2)</f>
        <v>0</v>
      </c>
      <c r="BL232" s="18" t="s">
        <v>309</v>
      </c>
      <c r="BM232" s="143" t="s">
        <v>3545</v>
      </c>
    </row>
    <row r="233" spans="2:65" s="1" customFormat="1" ht="19.5">
      <c r="B233" s="33"/>
      <c r="D233" s="145" t="s">
        <v>189</v>
      </c>
      <c r="F233" s="146" t="s">
        <v>3546</v>
      </c>
      <c r="I233" s="147"/>
      <c r="L233" s="33"/>
      <c r="M233" s="148"/>
      <c r="T233" s="54"/>
      <c r="AT233" s="18" t="s">
        <v>189</v>
      </c>
      <c r="AU233" s="18" t="s">
        <v>83</v>
      </c>
    </row>
    <row r="234" spans="2:65" s="1" customFormat="1" ht="11.25">
      <c r="B234" s="33"/>
      <c r="D234" s="149" t="s">
        <v>191</v>
      </c>
      <c r="F234" s="150" t="s">
        <v>3547</v>
      </c>
      <c r="I234" s="147"/>
      <c r="L234" s="33"/>
      <c r="M234" s="148"/>
      <c r="T234" s="54"/>
      <c r="AT234" s="18" t="s">
        <v>191</v>
      </c>
      <c r="AU234" s="18" t="s">
        <v>83</v>
      </c>
    </row>
    <row r="235" spans="2:65" s="1" customFormat="1" ht="24.2" customHeight="1">
      <c r="B235" s="33"/>
      <c r="C235" s="132" t="s">
        <v>538</v>
      </c>
      <c r="D235" s="132" t="s">
        <v>182</v>
      </c>
      <c r="E235" s="133" t="s">
        <v>3548</v>
      </c>
      <c r="F235" s="134" t="s">
        <v>3549</v>
      </c>
      <c r="G235" s="135" t="s">
        <v>346</v>
      </c>
      <c r="H235" s="136">
        <v>4</v>
      </c>
      <c r="I235" s="137"/>
      <c r="J235" s="138">
        <f>ROUND(I235*H235,2)</f>
        <v>0</v>
      </c>
      <c r="K235" s="134" t="s">
        <v>572</v>
      </c>
      <c r="L235" s="33"/>
      <c r="M235" s="139" t="s">
        <v>19</v>
      </c>
      <c r="N235" s="140" t="s">
        <v>44</v>
      </c>
      <c r="P235" s="141">
        <f>O235*H235</f>
        <v>0</v>
      </c>
      <c r="Q235" s="141">
        <v>1.75E-3</v>
      </c>
      <c r="R235" s="141">
        <f>Q235*H235</f>
        <v>7.0000000000000001E-3</v>
      </c>
      <c r="S235" s="141">
        <v>0</v>
      </c>
      <c r="T235" s="142">
        <f>S235*H235</f>
        <v>0</v>
      </c>
      <c r="AR235" s="143" t="s">
        <v>309</v>
      </c>
      <c r="AT235" s="143" t="s">
        <v>182</v>
      </c>
      <c r="AU235" s="143" t="s">
        <v>83</v>
      </c>
      <c r="AY235" s="18" t="s">
        <v>180</v>
      </c>
      <c r="BE235" s="144">
        <f>IF(N235="základní",J235,0)</f>
        <v>0</v>
      </c>
      <c r="BF235" s="144">
        <f>IF(N235="snížená",J235,0)</f>
        <v>0</v>
      </c>
      <c r="BG235" s="144">
        <f>IF(N235="zákl. přenesená",J235,0)</f>
        <v>0</v>
      </c>
      <c r="BH235" s="144">
        <f>IF(N235="sníž. přenesená",J235,0)</f>
        <v>0</v>
      </c>
      <c r="BI235" s="144">
        <f>IF(N235="nulová",J235,0)</f>
        <v>0</v>
      </c>
      <c r="BJ235" s="18" t="s">
        <v>81</v>
      </c>
      <c r="BK235" s="144">
        <f>ROUND(I235*H235,2)</f>
        <v>0</v>
      </c>
      <c r="BL235" s="18" t="s">
        <v>309</v>
      </c>
      <c r="BM235" s="143" t="s">
        <v>3550</v>
      </c>
    </row>
    <row r="236" spans="2:65" s="1" customFormat="1" ht="19.5">
      <c r="B236" s="33"/>
      <c r="D236" s="145" t="s">
        <v>189</v>
      </c>
      <c r="F236" s="146" t="s">
        <v>3551</v>
      </c>
      <c r="I236" s="147"/>
      <c r="L236" s="33"/>
      <c r="M236" s="148"/>
      <c r="T236" s="54"/>
      <c r="AT236" s="18" t="s">
        <v>189</v>
      </c>
      <c r="AU236" s="18" t="s">
        <v>83</v>
      </c>
    </row>
    <row r="237" spans="2:65" s="1" customFormat="1" ht="11.25">
      <c r="B237" s="33"/>
      <c r="D237" s="149" t="s">
        <v>191</v>
      </c>
      <c r="F237" s="150" t="s">
        <v>3552</v>
      </c>
      <c r="I237" s="147"/>
      <c r="L237" s="33"/>
      <c r="M237" s="148"/>
      <c r="T237" s="54"/>
      <c r="AT237" s="18" t="s">
        <v>191</v>
      </c>
      <c r="AU237" s="18" t="s">
        <v>83</v>
      </c>
    </row>
    <row r="238" spans="2:65" s="1" customFormat="1" ht="24.2" customHeight="1">
      <c r="B238" s="33"/>
      <c r="C238" s="132" t="s">
        <v>546</v>
      </c>
      <c r="D238" s="132" t="s">
        <v>182</v>
      </c>
      <c r="E238" s="133" t="s">
        <v>3553</v>
      </c>
      <c r="F238" s="134" t="s">
        <v>3554</v>
      </c>
      <c r="G238" s="135" t="s">
        <v>346</v>
      </c>
      <c r="H238" s="136">
        <v>2</v>
      </c>
      <c r="I238" s="137"/>
      <c r="J238" s="138">
        <f>ROUND(I238*H238,2)</f>
        <v>0</v>
      </c>
      <c r="K238" s="134" t="s">
        <v>572</v>
      </c>
      <c r="L238" s="33"/>
      <c r="M238" s="139" t="s">
        <v>19</v>
      </c>
      <c r="N238" s="140" t="s">
        <v>44</v>
      </c>
      <c r="P238" s="141">
        <f>O238*H238</f>
        <v>0</v>
      </c>
      <c r="Q238" s="141">
        <v>7.7999999999999999E-4</v>
      </c>
      <c r="R238" s="141">
        <f>Q238*H238</f>
        <v>1.56E-3</v>
      </c>
      <c r="S238" s="141">
        <v>0</v>
      </c>
      <c r="T238" s="142">
        <f>S238*H238</f>
        <v>0</v>
      </c>
      <c r="AR238" s="143" t="s">
        <v>309</v>
      </c>
      <c r="AT238" s="143" t="s">
        <v>182</v>
      </c>
      <c r="AU238" s="143" t="s">
        <v>83</v>
      </c>
      <c r="AY238" s="18" t="s">
        <v>180</v>
      </c>
      <c r="BE238" s="144">
        <f>IF(N238="základní",J238,0)</f>
        <v>0</v>
      </c>
      <c r="BF238" s="144">
        <f>IF(N238="snížená",J238,0)</f>
        <v>0</v>
      </c>
      <c r="BG238" s="144">
        <f>IF(N238="zákl. přenesená",J238,0)</f>
        <v>0</v>
      </c>
      <c r="BH238" s="144">
        <f>IF(N238="sníž. přenesená",J238,0)</f>
        <v>0</v>
      </c>
      <c r="BI238" s="144">
        <f>IF(N238="nulová",J238,0)</f>
        <v>0</v>
      </c>
      <c r="BJ238" s="18" t="s">
        <v>81</v>
      </c>
      <c r="BK238" s="144">
        <f>ROUND(I238*H238,2)</f>
        <v>0</v>
      </c>
      <c r="BL238" s="18" t="s">
        <v>309</v>
      </c>
      <c r="BM238" s="143" t="s">
        <v>3555</v>
      </c>
    </row>
    <row r="239" spans="2:65" s="1" customFormat="1" ht="19.5">
      <c r="B239" s="33"/>
      <c r="D239" s="145" t="s">
        <v>189</v>
      </c>
      <c r="F239" s="146" t="s">
        <v>3556</v>
      </c>
      <c r="I239" s="147"/>
      <c r="L239" s="33"/>
      <c r="M239" s="148"/>
      <c r="T239" s="54"/>
      <c r="AT239" s="18" t="s">
        <v>189</v>
      </c>
      <c r="AU239" s="18" t="s">
        <v>83</v>
      </c>
    </row>
    <row r="240" spans="2:65" s="1" customFormat="1" ht="11.25">
      <c r="B240" s="33"/>
      <c r="D240" s="149" t="s">
        <v>191</v>
      </c>
      <c r="F240" s="150" t="s">
        <v>3557</v>
      </c>
      <c r="I240" s="147"/>
      <c r="L240" s="33"/>
      <c r="M240" s="148"/>
      <c r="T240" s="54"/>
      <c r="AT240" s="18" t="s">
        <v>191</v>
      </c>
      <c r="AU240" s="18" t="s">
        <v>83</v>
      </c>
    </row>
    <row r="241" spans="2:65" s="1" customFormat="1" ht="24.2" customHeight="1">
      <c r="B241" s="33"/>
      <c r="C241" s="132" t="s">
        <v>554</v>
      </c>
      <c r="D241" s="132" t="s">
        <v>182</v>
      </c>
      <c r="E241" s="133" t="s">
        <v>3558</v>
      </c>
      <c r="F241" s="134" t="s">
        <v>3559</v>
      </c>
      <c r="G241" s="135" t="s">
        <v>346</v>
      </c>
      <c r="H241" s="136">
        <v>6</v>
      </c>
      <c r="I241" s="137"/>
      <c r="J241" s="138">
        <f>ROUND(I241*H241,2)</f>
        <v>0</v>
      </c>
      <c r="K241" s="134" t="s">
        <v>572</v>
      </c>
      <c r="L241" s="33"/>
      <c r="M241" s="139" t="s">
        <v>19</v>
      </c>
      <c r="N241" s="140" t="s">
        <v>44</v>
      </c>
      <c r="P241" s="141">
        <f>O241*H241</f>
        <v>0</v>
      </c>
      <c r="Q241" s="141">
        <v>2.0300000000000001E-3</v>
      </c>
      <c r="R241" s="141">
        <f>Q241*H241</f>
        <v>1.218E-2</v>
      </c>
      <c r="S241" s="141">
        <v>0</v>
      </c>
      <c r="T241" s="142">
        <f>S241*H241</f>
        <v>0</v>
      </c>
      <c r="AR241" s="143" t="s">
        <v>309</v>
      </c>
      <c r="AT241" s="143" t="s">
        <v>182</v>
      </c>
      <c r="AU241" s="143" t="s">
        <v>83</v>
      </c>
      <c r="AY241" s="18" t="s">
        <v>180</v>
      </c>
      <c r="BE241" s="144">
        <f>IF(N241="základní",J241,0)</f>
        <v>0</v>
      </c>
      <c r="BF241" s="144">
        <f>IF(N241="snížená",J241,0)</f>
        <v>0</v>
      </c>
      <c r="BG241" s="144">
        <f>IF(N241="zákl. přenesená",J241,0)</f>
        <v>0</v>
      </c>
      <c r="BH241" s="144">
        <f>IF(N241="sníž. přenesená",J241,0)</f>
        <v>0</v>
      </c>
      <c r="BI241" s="144">
        <f>IF(N241="nulová",J241,0)</f>
        <v>0</v>
      </c>
      <c r="BJ241" s="18" t="s">
        <v>81</v>
      </c>
      <c r="BK241" s="144">
        <f>ROUND(I241*H241,2)</f>
        <v>0</v>
      </c>
      <c r="BL241" s="18" t="s">
        <v>309</v>
      </c>
      <c r="BM241" s="143" t="s">
        <v>3560</v>
      </c>
    </row>
    <row r="242" spans="2:65" s="1" customFormat="1" ht="19.5">
      <c r="B242" s="33"/>
      <c r="D242" s="145" t="s">
        <v>189</v>
      </c>
      <c r="F242" s="146" t="s">
        <v>3561</v>
      </c>
      <c r="I242" s="147"/>
      <c r="L242" s="33"/>
      <c r="M242" s="148"/>
      <c r="T242" s="54"/>
      <c r="AT242" s="18" t="s">
        <v>189</v>
      </c>
      <c r="AU242" s="18" t="s">
        <v>83</v>
      </c>
    </row>
    <row r="243" spans="2:65" s="1" customFormat="1" ht="11.25">
      <c r="B243" s="33"/>
      <c r="D243" s="149" t="s">
        <v>191</v>
      </c>
      <c r="F243" s="150" t="s">
        <v>3562</v>
      </c>
      <c r="I243" s="147"/>
      <c r="L243" s="33"/>
      <c r="M243" s="148"/>
      <c r="T243" s="54"/>
      <c r="AT243" s="18" t="s">
        <v>191</v>
      </c>
      <c r="AU243" s="18" t="s">
        <v>83</v>
      </c>
    </row>
    <row r="244" spans="2:65" s="1" customFormat="1" ht="24.2" customHeight="1">
      <c r="B244" s="33"/>
      <c r="C244" s="132" t="s">
        <v>562</v>
      </c>
      <c r="D244" s="132" t="s">
        <v>182</v>
      </c>
      <c r="E244" s="133" t="s">
        <v>3563</v>
      </c>
      <c r="F244" s="134" t="s">
        <v>3564</v>
      </c>
      <c r="G244" s="135" t="s">
        <v>346</v>
      </c>
      <c r="H244" s="136">
        <v>2</v>
      </c>
      <c r="I244" s="137"/>
      <c r="J244" s="138">
        <f>ROUND(I244*H244,2)</f>
        <v>0</v>
      </c>
      <c r="K244" s="134" t="s">
        <v>572</v>
      </c>
      <c r="L244" s="33"/>
      <c r="M244" s="139" t="s">
        <v>19</v>
      </c>
      <c r="N244" s="140" t="s">
        <v>44</v>
      </c>
      <c r="P244" s="141">
        <f>O244*H244</f>
        <v>0</v>
      </c>
      <c r="Q244" s="141">
        <v>2.0600000000000002E-3</v>
      </c>
      <c r="R244" s="141">
        <f>Q244*H244</f>
        <v>4.1200000000000004E-3</v>
      </c>
      <c r="S244" s="141">
        <v>0</v>
      </c>
      <c r="T244" s="142">
        <f>S244*H244</f>
        <v>0</v>
      </c>
      <c r="AR244" s="143" t="s">
        <v>309</v>
      </c>
      <c r="AT244" s="143" t="s">
        <v>182</v>
      </c>
      <c r="AU244" s="143" t="s">
        <v>83</v>
      </c>
      <c r="AY244" s="18" t="s">
        <v>180</v>
      </c>
      <c r="BE244" s="144">
        <f>IF(N244="základní",J244,0)</f>
        <v>0</v>
      </c>
      <c r="BF244" s="144">
        <f>IF(N244="snížená",J244,0)</f>
        <v>0</v>
      </c>
      <c r="BG244" s="144">
        <f>IF(N244="zákl. přenesená",J244,0)</f>
        <v>0</v>
      </c>
      <c r="BH244" s="144">
        <f>IF(N244="sníž. přenesená",J244,0)</f>
        <v>0</v>
      </c>
      <c r="BI244" s="144">
        <f>IF(N244="nulová",J244,0)</f>
        <v>0</v>
      </c>
      <c r="BJ244" s="18" t="s">
        <v>81</v>
      </c>
      <c r="BK244" s="144">
        <f>ROUND(I244*H244,2)</f>
        <v>0</v>
      </c>
      <c r="BL244" s="18" t="s">
        <v>309</v>
      </c>
      <c r="BM244" s="143" t="s">
        <v>3565</v>
      </c>
    </row>
    <row r="245" spans="2:65" s="1" customFormat="1" ht="19.5">
      <c r="B245" s="33"/>
      <c r="D245" s="145" t="s">
        <v>189</v>
      </c>
      <c r="F245" s="146" t="s">
        <v>3566</v>
      </c>
      <c r="I245" s="147"/>
      <c r="L245" s="33"/>
      <c r="M245" s="148"/>
      <c r="T245" s="54"/>
      <c r="AT245" s="18" t="s">
        <v>189</v>
      </c>
      <c r="AU245" s="18" t="s">
        <v>83</v>
      </c>
    </row>
    <row r="246" spans="2:65" s="1" customFormat="1" ht="11.25">
      <c r="B246" s="33"/>
      <c r="D246" s="149" t="s">
        <v>191</v>
      </c>
      <c r="F246" s="150" t="s">
        <v>3567</v>
      </c>
      <c r="I246" s="147"/>
      <c r="L246" s="33"/>
      <c r="M246" s="148"/>
      <c r="T246" s="54"/>
      <c r="AT246" s="18" t="s">
        <v>191</v>
      </c>
      <c r="AU246" s="18" t="s">
        <v>83</v>
      </c>
    </row>
    <row r="247" spans="2:65" s="1" customFormat="1" ht="37.9" customHeight="1">
      <c r="B247" s="33"/>
      <c r="C247" s="132" t="s">
        <v>569</v>
      </c>
      <c r="D247" s="132" t="s">
        <v>182</v>
      </c>
      <c r="E247" s="133" t="s">
        <v>3568</v>
      </c>
      <c r="F247" s="134" t="s">
        <v>3569</v>
      </c>
      <c r="G247" s="135" t="s">
        <v>338</v>
      </c>
      <c r="H247" s="136">
        <v>115</v>
      </c>
      <c r="I247" s="137"/>
      <c r="J247" s="138">
        <f>ROUND(I247*H247,2)</f>
        <v>0</v>
      </c>
      <c r="K247" s="134" t="s">
        <v>572</v>
      </c>
      <c r="L247" s="33"/>
      <c r="M247" s="139" t="s">
        <v>19</v>
      </c>
      <c r="N247" s="140" t="s">
        <v>44</v>
      </c>
      <c r="P247" s="141">
        <f>O247*H247</f>
        <v>0</v>
      </c>
      <c r="Q247" s="141">
        <v>6.9999999999999994E-5</v>
      </c>
      <c r="R247" s="141">
        <f>Q247*H247</f>
        <v>8.0499999999999999E-3</v>
      </c>
      <c r="S247" s="141">
        <v>0</v>
      </c>
      <c r="T247" s="142">
        <f>S247*H247</f>
        <v>0</v>
      </c>
      <c r="AR247" s="143" t="s">
        <v>309</v>
      </c>
      <c r="AT247" s="143" t="s">
        <v>182</v>
      </c>
      <c r="AU247" s="143" t="s">
        <v>83</v>
      </c>
      <c r="AY247" s="18" t="s">
        <v>180</v>
      </c>
      <c r="BE247" s="144">
        <f>IF(N247="základní",J247,0)</f>
        <v>0</v>
      </c>
      <c r="BF247" s="144">
        <f>IF(N247="snížená",J247,0)</f>
        <v>0</v>
      </c>
      <c r="BG247" s="144">
        <f>IF(N247="zákl. přenesená",J247,0)</f>
        <v>0</v>
      </c>
      <c r="BH247" s="144">
        <f>IF(N247="sníž. přenesená",J247,0)</f>
        <v>0</v>
      </c>
      <c r="BI247" s="144">
        <f>IF(N247="nulová",J247,0)</f>
        <v>0</v>
      </c>
      <c r="BJ247" s="18" t="s">
        <v>81</v>
      </c>
      <c r="BK247" s="144">
        <f>ROUND(I247*H247,2)</f>
        <v>0</v>
      </c>
      <c r="BL247" s="18" t="s">
        <v>309</v>
      </c>
      <c r="BM247" s="143" t="s">
        <v>3570</v>
      </c>
    </row>
    <row r="248" spans="2:65" s="1" customFormat="1" ht="29.25">
      <c r="B248" s="33"/>
      <c r="D248" s="145" t="s">
        <v>189</v>
      </c>
      <c r="F248" s="146" t="s">
        <v>3571</v>
      </c>
      <c r="I248" s="147"/>
      <c r="L248" s="33"/>
      <c r="M248" s="148"/>
      <c r="T248" s="54"/>
      <c r="AT248" s="18" t="s">
        <v>189</v>
      </c>
      <c r="AU248" s="18" t="s">
        <v>83</v>
      </c>
    </row>
    <row r="249" spans="2:65" s="1" customFormat="1" ht="11.25">
      <c r="B249" s="33"/>
      <c r="D249" s="149" t="s">
        <v>191</v>
      </c>
      <c r="F249" s="150" t="s">
        <v>3572</v>
      </c>
      <c r="I249" s="147"/>
      <c r="L249" s="33"/>
      <c r="M249" s="148"/>
      <c r="T249" s="54"/>
      <c r="AT249" s="18" t="s">
        <v>191</v>
      </c>
      <c r="AU249" s="18" t="s">
        <v>83</v>
      </c>
    </row>
    <row r="250" spans="2:65" s="1" customFormat="1" ht="37.9" customHeight="1">
      <c r="B250" s="33"/>
      <c r="C250" s="132" t="s">
        <v>576</v>
      </c>
      <c r="D250" s="132" t="s">
        <v>182</v>
      </c>
      <c r="E250" s="133" t="s">
        <v>3573</v>
      </c>
      <c r="F250" s="134" t="s">
        <v>3574</v>
      </c>
      <c r="G250" s="135" t="s">
        <v>338</v>
      </c>
      <c r="H250" s="136">
        <v>188</v>
      </c>
      <c r="I250" s="137"/>
      <c r="J250" s="138">
        <f>ROUND(I250*H250,2)</f>
        <v>0</v>
      </c>
      <c r="K250" s="134" t="s">
        <v>572</v>
      </c>
      <c r="L250" s="33"/>
      <c r="M250" s="139" t="s">
        <v>19</v>
      </c>
      <c r="N250" s="140" t="s">
        <v>44</v>
      </c>
      <c r="P250" s="141">
        <f>O250*H250</f>
        <v>0</v>
      </c>
      <c r="Q250" s="141">
        <v>9.0000000000000006E-5</v>
      </c>
      <c r="R250" s="141">
        <f>Q250*H250</f>
        <v>1.6920000000000001E-2</v>
      </c>
      <c r="S250" s="141">
        <v>0</v>
      </c>
      <c r="T250" s="142">
        <f>S250*H250</f>
        <v>0</v>
      </c>
      <c r="AR250" s="143" t="s">
        <v>309</v>
      </c>
      <c r="AT250" s="143" t="s">
        <v>182</v>
      </c>
      <c r="AU250" s="143" t="s">
        <v>83</v>
      </c>
      <c r="AY250" s="18" t="s">
        <v>180</v>
      </c>
      <c r="BE250" s="144">
        <f>IF(N250="základní",J250,0)</f>
        <v>0</v>
      </c>
      <c r="BF250" s="144">
        <f>IF(N250="snížená",J250,0)</f>
        <v>0</v>
      </c>
      <c r="BG250" s="144">
        <f>IF(N250="zákl. přenesená",J250,0)</f>
        <v>0</v>
      </c>
      <c r="BH250" s="144">
        <f>IF(N250="sníž. přenesená",J250,0)</f>
        <v>0</v>
      </c>
      <c r="BI250" s="144">
        <f>IF(N250="nulová",J250,0)</f>
        <v>0</v>
      </c>
      <c r="BJ250" s="18" t="s">
        <v>81</v>
      </c>
      <c r="BK250" s="144">
        <f>ROUND(I250*H250,2)</f>
        <v>0</v>
      </c>
      <c r="BL250" s="18" t="s">
        <v>309</v>
      </c>
      <c r="BM250" s="143" t="s">
        <v>3575</v>
      </c>
    </row>
    <row r="251" spans="2:65" s="1" customFormat="1" ht="29.25">
      <c r="B251" s="33"/>
      <c r="D251" s="145" t="s">
        <v>189</v>
      </c>
      <c r="F251" s="146" t="s">
        <v>3576</v>
      </c>
      <c r="I251" s="147"/>
      <c r="L251" s="33"/>
      <c r="M251" s="148"/>
      <c r="T251" s="54"/>
      <c r="AT251" s="18" t="s">
        <v>189</v>
      </c>
      <c r="AU251" s="18" t="s">
        <v>83</v>
      </c>
    </row>
    <row r="252" spans="2:65" s="1" customFormat="1" ht="11.25">
      <c r="B252" s="33"/>
      <c r="D252" s="149" t="s">
        <v>191</v>
      </c>
      <c r="F252" s="150" t="s">
        <v>3577</v>
      </c>
      <c r="I252" s="147"/>
      <c r="L252" s="33"/>
      <c r="M252" s="148"/>
      <c r="T252" s="54"/>
      <c r="AT252" s="18" t="s">
        <v>191</v>
      </c>
      <c r="AU252" s="18" t="s">
        <v>83</v>
      </c>
    </row>
    <row r="253" spans="2:65" s="1" customFormat="1" ht="37.9" customHeight="1">
      <c r="B253" s="33"/>
      <c r="C253" s="132" t="s">
        <v>581</v>
      </c>
      <c r="D253" s="132" t="s">
        <v>182</v>
      </c>
      <c r="E253" s="133" t="s">
        <v>3578</v>
      </c>
      <c r="F253" s="134" t="s">
        <v>3579</v>
      </c>
      <c r="G253" s="135" t="s">
        <v>338</v>
      </c>
      <c r="H253" s="136">
        <v>22</v>
      </c>
      <c r="I253" s="137"/>
      <c r="J253" s="138">
        <f>ROUND(I253*H253,2)</f>
        <v>0</v>
      </c>
      <c r="K253" s="134" t="s">
        <v>572</v>
      </c>
      <c r="L253" s="33"/>
      <c r="M253" s="139" t="s">
        <v>19</v>
      </c>
      <c r="N253" s="140" t="s">
        <v>44</v>
      </c>
      <c r="P253" s="141">
        <f>O253*H253</f>
        <v>0</v>
      </c>
      <c r="Q253" s="141">
        <v>1.2E-4</v>
      </c>
      <c r="R253" s="141">
        <f>Q253*H253</f>
        <v>2.64E-3</v>
      </c>
      <c r="S253" s="141">
        <v>0</v>
      </c>
      <c r="T253" s="142">
        <f>S253*H253</f>
        <v>0</v>
      </c>
      <c r="AR253" s="143" t="s">
        <v>309</v>
      </c>
      <c r="AT253" s="143" t="s">
        <v>182</v>
      </c>
      <c r="AU253" s="143" t="s">
        <v>83</v>
      </c>
      <c r="AY253" s="18" t="s">
        <v>180</v>
      </c>
      <c r="BE253" s="144">
        <f>IF(N253="základní",J253,0)</f>
        <v>0</v>
      </c>
      <c r="BF253" s="144">
        <f>IF(N253="snížená",J253,0)</f>
        <v>0</v>
      </c>
      <c r="BG253" s="144">
        <f>IF(N253="zákl. přenesená",J253,0)</f>
        <v>0</v>
      </c>
      <c r="BH253" s="144">
        <f>IF(N253="sníž. přenesená",J253,0)</f>
        <v>0</v>
      </c>
      <c r="BI253" s="144">
        <f>IF(N253="nulová",J253,0)</f>
        <v>0</v>
      </c>
      <c r="BJ253" s="18" t="s">
        <v>81</v>
      </c>
      <c r="BK253" s="144">
        <f>ROUND(I253*H253,2)</f>
        <v>0</v>
      </c>
      <c r="BL253" s="18" t="s">
        <v>309</v>
      </c>
      <c r="BM253" s="143" t="s">
        <v>3580</v>
      </c>
    </row>
    <row r="254" spans="2:65" s="1" customFormat="1" ht="29.25">
      <c r="B254" s="33"/>
      <c r="D254" s="145" t="s">
        <v>189</v>
      </c>
      <c r="F254" s="146" t="s">
        <v>3581</v>
      </c>
      <c r="I254" s="147"/>
      <c r="L254" s="33"/>
      <c r="M254" s="148"/>
      <c r="T254" s="54"/>
      <c r="AT254" s="18" t="s">
        <v>189</v>
      </c>
      <c r="AU254" s="18" t="s">
        <v>83</v>
      </c>
    </row>
    <row r="255" spans="2:65" s="1" customFormat="1" ht="11.25">
      <c r="B255" s="33"/>
      <c r="D255" s="149" t="s">
        <v>191</v>
      </c>
      <c r="F255" s="150" t="s">
        <v>3582</v>
      </c>
      <c r="I255" s="147"/>
      <c r="L255" s="33"/>
      <c r="M255" s="148"/>
      <c r="T255" s="54"/>
      <c r="AT255" s="18" t="s">
        <v>191</v>
      </c>
      <c r="AU255" s="18" t="s">
        <v>83</v>
      </c>
    </row>
    <row r="256" spans="2:65" s="1" customFormat="1" ht="16.5" customHeight="1">
      <c r="B256" s="33"/>
      <c r="C256" s="132" t="s">
        <v>587</v>
      </c>
      <c r="D256" s="132" t="s">
        <v>182</v>
      </c>
      <c r="E256" s="133" t="s">
        <v>3583</v>
      </c>
      <c r="F256" s="134" t="s">
        <v>3584</v>
      </c>
      <c r="G256" s="135" t="s">
        <v>338</v>
      </c>
      <c r="H256" s="136">
        <v>11</v>
      </c>
      <c r="I256" s="137"/>
      <c r="J256" s="138">
        <f>ROUND(I256*H256,2)</f>
        <v>0</v>
      </c>
      <c r="K256" s="134" t="s">
        <v>572</v>
      </c>
      <c r="L256" s="33"/>
      <c r="M256" s="139" t="s">
        <v>19</v>
      </c>
      <c r="N256" s="140" t="s">
        <v>44</v>
      </c>
      <c r="P256" s="141">
        <f>O256*H256</f>
        <v>0</v>
      </c>
      <c r="Q256" s="141">
        <v>1.9000000000000001E-4</v>
      </c>
      <c r="R256" s="141">
        <f>Q256*H256</f>
        <v>2.0900000000000003E-3</v>
      </c>
      <c r="S256" s="141">
        <v>0</v>
      </c>
      <c r="T256" s="142">
        <f>S256*H256</f>
        <v>0</v>
      </c>
      <c r="AR256" s="143" t="s">
        <v>309</v>
      </c>
      <c r="AT256" s="143" t="s">
        <v>182</v>
      </c>
      <c r="AU256" s="143" t="s">
        <v>83</v>
      </c>
      <c r="AY256" s="18" t="s">
        <v>180</v>
      </c>
      <c r="BE256" s="144">
        <f>IF(N256="základní",J256,0)</f>
        <v>0</v>
      </c>
      <c r="BF256" s="144">
        <f>IF(N256="snížená",J256,0)</f>
        <v>0</v>
      </c>
      <c r="BG256" s="144">
        <f>IF(N256="zákl. přenesená",J256,0)</f>
        <v>0</v>
      </c>
      <c r="BH256" s="144">
        <f>IF(N256="sníž. přenesená",J256,0)</f>
        <v>0</v>
      </c>
      <c r="BI256" s="144">
        <f>IF(N256="nulová",J256,0)</f>
        <v>0</v>
      </c>
      <c r="BJ256" s="18" t="s">
        <v>81</v>
      </c>
      <c r="BK256" s="144">
        <f>ROUND(I256*H256,2)</f>
        <v>0</v>
      </c>
      <c r="BL256" s="18" t="s">
        <v>309</v>
      </c>
      <c r="BM256" s="143" t="s">
        <v>3585</v>
      </c>
    </row>
    <row r="257" spans="2:65" s="1" customFormat="1" ht="11.25">
      <c r="B257" s="33"/>
      <c r="D257" s="145" t="s">
        <v>189</v>
      </c>
      <c r="F257" s="146" t="s">
        <v>3586</v>
      </c>
      <c r="I257" s="147"/>
      <c r="L257" s="33"/>
      <c r="M257" s="148"/>
      <c r="T257" s="54"/>
      <c r="AT257" s="18" t="s">
        <v>189</v>
      </c>
      <c r="AU257" s="18" t="s">
        <v>83</v>
      </c>
    </row>
    <row r="258" spans="2:65" s="1" customFormat="1" ht="11.25">
      <c r="B258" s="33"/>
      <c r="D258" s="149" t="s">
        <v>191</v>
      </c>
      <c r="F258" s="150" t="s">
        <v>3587</v>
      </c>
      <c r="I258" s="147"/>
      <c r="L258" s="33"/>
      <c r="M258" s="148"/>
      <c r="T258" s="54"/>
      <c r="AT258" s="18" t="s">
        <v>191</v>
      </c>
      <c r="AU258" s="18" t="s">
        <v>83</v>
      </c>
    </row>
    <row r="259" spans="2:65" s="1" customFormat="1" ht="16.5" customHeight="1">
      <c r="B259" s="33"/>
      <c r="C259" s="132" t="s">
        <v>592</v>
      </c>
      <c r="D259" s="132" t="s">
        <v>182</v>
      </c>
      <c r="E259" s="133" t="s">
        <v>3588</v>
      </c>
      <c r="F259" s="134" t="s">
        <v>3589</v>
      </c>
      <c r="G259" s="135" t="s">
        <v>338</v>
      </c>
      <c r="H259" s="136">
        <v>60</v>
      </c>
      <c r="I259" s="137"/>
      <c r="J259" s="138">
        <f>ROUND(I259*H259,2)</f>
        <v>0</v>
      </c>
      <c r="K259" s="134" t="s">
        <v>572</v>
      </c>
      <c r="L259" s="33"/>
      <c r="M259" s="139" t="s">
        <v>19</v>
      </c>
      <c r="N259" s="140" t="s">
        <v>44</v>
      </c>
      <c r="P259" s="141">
        <f>O259*H259</f>
        <v>0</v>
      </c>
      <c r="Q259" s="141">
        <v>2.5999999999999998E-4</v>
      </c>
      <c r="R259" s="141">
        <f>Q259*H259</f>
        <v>1.5599999999999999E-2</v>
      </c>
      <c r="S259" s="141">
        <v>0</v>
      </c>
      <c r="T259" s="142">
        <f>S259*H259</f>
        <v>0</v>
      </c>
      <c r="AR259" s="143" t="s">
        <v>309</v>
      </c>
      <c r="AT259" s="143" t="s">
        <v>182</v>
      </c>
      <c r="AU259" s="143" t="s">
        <v>83</v>
      </c>
      <c r="AY259" s="18" t="s">
        <v>180</v>
      </c>
      <c r="BE259" s="144">
        <f>IF(N259="základní",J259,0)</f>
        <v>0</v>
      </c>
      <c r="BF259" s="144">
        <f>IF(N259="snížená",J259,0)</f>
        <v>0</v>
      </c>
      <c r="BG259" s="144">
        <f>IF(N259="zákl. přenesená",J259,0)</f>
        <v>0</v>
      </c>
      <c r="BH259" s="144">
        <f>IF(N259="sníž. přenesená",J259,0)</f>
        <v>0</v>
      </c>
      <c r="BI259" s="144">
        <f>IF(N259="nulová",J259,0)</f>
        <v>0</v>
      </c>
      <c r="BJ259" s="18" t="s">
        <v>81</v>
      </c>
      <c r="BK259" s="144">
        <f>ROUND(I259*H259,2)</f>
        <v>0</v>
      </c>
      <c r="BL259" s="18" t="s">
        <v>309</v>
      </c>
      <c r="BM259" s="143" t="s">
        <v>3590</v>
      </c>
    </row>
    <row r="260" spans="2:65" s="1" customFormat="1" ht="11.25">
      <c r="B260" s="33"/>
      <c r="D260" s="145" t="s">
        <v>189</v>
      </c>
      <c r="F260" s="146" t="s">
        <v>3591</v>
      </c>
      <c r="I260" s="147"/>
      <c r="L260" s="33"/>
      <c r="M260" s="148"/>
      <c r="T260" s="54"/>
      <c r="AT260" s="18" t="s">
        <v>189</v>
      </c>
      <c r="AU260" s="18" t="s">
        <v>83</v>
      </c>
    </row>
    <row r="261" spans="2:65" s="1" customFormat="1" ht="11.25">
      <c r="B261" s="33"/>
      <c r="D261" s="149" t="s">
        <v>191</v>
      </c>
      <c r="F261" s="150" t="s">
        <v>3592</v>
      </c>
      <c r="I261" s="147"/>
      <c r="L261" s="33"/>
      <c r="M261" s="148"/>
      <c r="T261" s="54"/>
      <c r="AT261" s="18" t="s">
        <v>191</v>
      </c>
      <c r="AU261" s="18" t="s">
        <v>83</v>
      </c>
    </row>
    <row r="262" spans="2:65" s="1" customFormat="1" ht="16.5" customHeight="1">
      <c r="B262" s="33"/>
      <c r="C262" s="132" t="s">
        <v>598</v>
      </c>
      <c r="D262" s="132" t="s">
        <v>182</v>
      </c>
      <c r="E262" s="133" t="s">
        <v>3593</v>
      </c>
      <c r="F262" s="134" t="s">
        <v>3594</v>
      </c>
      <c r="G262" s="135" t="s">
        <v>338</v>
      </c>
      <c r="H262" s="136">
        <v>18</v>
      </c>
      <c r="I262" s="137"/>
      <c r="J262" s="138">
        <f>ROUND(I262*H262,2)</f>
        <v>0</v>
      </c>
      <c r="K262" s="134" t="s">
        <v>572</v>
      </c>
      <c r="L262" s="33"/>
      <c r="M262" s="139" t="s">
        <v>19</v>
      </c>
      <c r="N262" s="140" t="s">
        <v>44</v>
      </c>
      <c r="P262" s="141">
        <f>O262*H262</f>
        <v>0</v>
      </c>
      <c r="Q262" s="141">
        <v>2.7E-4</v>
      </c>
      <c r="R262" s="141">
        <f>Q262*H262</f>
        <v>4.8599999999999997E-3</v>
      </c>
      <c r="S262" s="141">
        <v>0</v>
      </c>
      <c r="T262" s="142">
        <f>S262*H262</f>
        <v>0</v>
      </c>
      <c r="AR262" s="143" t="s">
        <v>309</v>
      </c>
      <c r="AT262" s="143" t="s">
        <v>182</v>
      </c>
      <c r="AU262" s="143" t="s">
        <v>83</v>
      </c>
      <c r="AY262" s="18" t="s">
        <v>180</v>
      </c>
      <c r="BE262" s="144">
        <f>IF(N262="základní",J262,0)</f>
        <v>0</v>
      </c>
      <c r="BF262" s="144">
        <f>IF(N262="snížená",J262,0)</f>
        <v>0</v>
      </c>
      <c r="BG262" s="144">
        <f>IF(N262="zákl. přenesená",J262,0)</f>
        <v>0</v>
      </c>
      <c r="BH262" s="144">
        <f>IF(N262="sníž. přenesená",J262,0)</f>
        <v>0</v>
      </c>
      <c r="BI262" s="144">
        <f>IF(N262="nulová",J262,0)</f>
        <v>0</v>
      </c>
      <c r="BJ262" s="18" t="s">
        <v>81</v>
      </c>
      <c r="BK262" s="144">
        <f>ROUND(I262*H262,2)</f>
        <v>0</v>
      </c>
      <c r="BL262" s="18" t="s">
        <v>309</v>
      </c>
      <c r="BM262" s="143" t="s">
        <v>3595</v>
      </c>
    </row>
    <row r="263" spans="2:65" s="1" customFormat="1" ht="11.25">
      <c r="B263" s="33"/>
      <c r="D263" s="145" t="s">
        <v>189</v>
      </c>
      <c r="F263" s="146" t="s">
        <v>3596</v>
      </c>
      <c r="I263" s="147"/>
      <c r="L263" s="33"/>
      <c r="M263" s="148"/>
      <c r="T263" s="54"/>
      <c r="AT263" s="18" t="s">
        <v>189</v>
      </c>
      <c r="AU263" s="18" t="s">
        <v>83</v>
      </c>
    </row>
    <row r="264" spans="2:65" s="1" customFormat="1" ht="11.25">
      <c r="B264" s="33"/>
      <c r="D264" s="149" t="s">
        <v>191</v>
      </c>
      <c r="F264" s="150" t="s">
        <v>3597</v>
      </c>
      <c r="I264" s="147"/>
      <c r="L264" s="33"/>
      <c r="M264" s="148"/>
      <c r="T264" s="54"/>
      <c r="AT264" s="18" t="s">
        <v>191</v>
      </c>
      <c r="AU264" s="18" t="s">
        <v>83</v>
      </c>
    </row>
    <row r="265" spans="2:65" s="1" customFormat="1" ht="16.5" customHeight="1">
      <c r="B265" s="33"/>
      <c r="C265" s="132" t="s">
        <v>602</v>
      </c>
      <c r="D265" s="132" t="s">
        <v>182</v>
      </c>
      <c r="E265" s="133" t="s">
        <v>3598</v>
      </c>
      <c r="F265" s="134" t="s">
        <v>3599</v>
      </c>
      <c r="G265" s="135" t="s">
        <v>338</v>
      </c>
      <c r="H265" s="136">
        <v>12</v>
      </c>
      <c r="I265" s="137"/>
      <c r="J265" s="138">
        <f>ROUND(I265*H265,2)</f>
        <v>0</v>
      </c>
      <c r="K265" s="134" t="s">
        <v>572</v>
      </c>
      <c r="L265" s="33"/>
      <c r="M265" s="139" t="s">
        <v>19</v>
      </c>
      <c r="N265" s="140" t="s">
        <v>44</v>
      </c>
      <c r="P265" s="141">
        <f>O265*H265</f>
        <v>0</v>
      </c>
      <c r="Q265" s="141">
        <v>2.9999999999999997E-4</v>
      </c>
      <c r="R265" s="141">
        <f>Q265*H265</f>
        <v>3.5999999999999999E-3</v>
      </c>
      <c r="S265" s="141">
        <v>0</v>
      </c>
      <c r="T265" s="142">
        <f>S265*H265</f>
        <v>0</v>
      </c>
      <c r="AR265" s="143" t="s">
        <v>309</v>
      </c>
      <c r="AT265" s="143" t="s">
        <v>182</v>
      </c>
      <c r="AU265" s="143" t="s">
        <v>83</v>
      </c>
      <c r="AY265" s="18" t="s">
        <v>180</v>
      </c>
      <c r="BE265" s="144">
        <f>IF(N265="základní",J265,0)</f>
        <v>0</v>
      </c>
      <c r="BF265" s="144">
        <f>IF(N265="snížená",J265,0)</f>
        <v>0</v>
      </c>
      <c r="BG265" s="144">
        <f>IF(N265="zákl. přenesená",J265,0)</f>
        <v>0</v>
      </c>
      <c r="BH265" s="144">
        <f>IF(N265="sníž. přenesená",J265,0)</f>
        <v>0</v>
      </c>
      <c r="BI265" s="144">
        <f>IF(N265="nulová",J265,0)</f>
        <v>0</v>
      </c>
      <c r="BJ265" s="18" t="s">
        <v>81</v>
      </c>
      <c r="BK265" s="144">
        <f>ROUND(I265*H265,2)</f>
        <v>0</v>
      </c>
      <c r="BL265" s="18" t="s">
        <v>309</v>
      </c>
      <c r="BM265" s="143" t="s">
        <v>3600</v>
      </c>
    </row>
    <row r="266" spans="2:65" s="1" customFormat="1" ht="11.25">
      <c r="B266" s="33"/>
      <c r="D266" s="145" t="s">
        <v>189</v>
      </c>
      <c r="F266" s="146" t="s">
        <v>3601</v>
      </c>
      <c r="I266" s="147"/>
      <c r="L266" s="33"/>
      <c r="M266" s="148"/>
      <c r="T266" s="54"/>
      <c r="AT266" s="18" t="s">
        <v>189</v>
      </c>
      <c r="AU266" s="18" t="s">
        <v>83</v>
      </c>
    </row>
    <row r="267" spans="2:65" s="1" customFormat="1" ht="11.25">
      <c r="B267" s="33"/>
      <c r="D267" s="149" t="s">
        <v>191</v>
      </c>
      <c r="F267" s="150" t="s">
        <v>3602</v>
      </c>
      <c r="I267" s="147"/>
      <c r="L267" s="33"/>
      <c r="M267" s="148"/>
      <c r="T267" s="54"/>
      <c r="AT267" s="18" t="s">
        <v>191</v>
      </c>
      <c r="AU267" s="18" t="s">
        <v>83</v>
      </c>
    </row>
    <row r="268" spans="2:65" s="1" customFormat="1" ht="16.5" customHeight="1">
      <c r="B268" s="33"/>
      <c r="C268" s="132" t="s">
        <v>608</v>
      </c>
      <c r="D268" s="132" t="s">
        <v>182</v>
      </c>
      <c r="E268" s="133" t="s">
        <v>3603</v>
      </c>
      <c r="F268" s="134" t="s">
        <v>3604</v>
      </c>
      <c r="G268" s="135" t="s">
        <v>346</v>
      </c>
      <c r="H268" s="136">
        <v>5</v>
      </c>
      <c r="I268" s="137"/>
      <c r="J268" s="138">
        <f>ROUND(I268*H268,2)</f>
        <v>0</v>
      </c>
      <c r="K268" s="134" t="s">
        <v>572</v>
      </c>
      <c r="L268" s="33"/>
      <c r="M268" s="139" t="s">
        <v>19</v>
      </c>
      <c r="N268" s="140" t="s">
        <v>44</v>
      </c>
      <c r="P268" s="141">
        <f>O268*H268</f>
        <v>0</v>
      </c>
      <c r="Q268" s="141">
        <v>0</v>
      </c>
      <c r="R268" s="141">
        <f>Q268*H268</f>
        <v>0</v>
      </c>
      <c r="S268" s="141">
        <v>0</v>
      </c>
      <c r="T268" s="142">
        <f>S268*H268</f>
        <v>0</v>
      </c>
      <c r="AR268" s="143" t="s">
        <v>309</v>
      </c>
      <c r="AT268" s="143" t="s">
        <v>182</v>
      </c>
      <c r="AU268" s="143" t="s">
        <v>83</v>
      </c>
      <c r="AY268" s="18" t="s">
        <v>180</v>
      </c>
      <c r="BE268" s="144">
        <f>IF(N268="základní",J268,0)</f>
        <v>0</v>
      </c>
      <c r="BF268" s="144">
        <f>IF(N268="snížená",J268,0)</f>
        <v>0</v>
      </c>
      <c r="BG268" s="144">
        <f>IF(N268="zákl. přenesená",J268,0)</f>
        <v>0</v>
      </c>
      <c r="BH268" s="144">
        <f>IF(N268="sníž. přenesená",J268,0)</f>
        <v>0</v>
      </c>
      <c r="BI268" s="144">
        <f>IF(N268="nulová",J268,0)</f>
        <v>0</v>
      </c>
      <c r="BJ268" s="18" t="s">
        <v>81</v>
      </c>
      <c r="BK268" s="144">
        <f>ROUND(I268*H268,2)</f>
        <v>0</v>
      </c>
      <c r="BL268" s="18" t="s">
        <v>309</v>
      </c>
      <c r="BM268" s="143" t="s">
        <v>3605</v>
      </c>
    </row>
    <row r="269" spans="2:65" s="1" customFormat="1" ht="19.5">
      <c r="B269" s="33"/>
      <c r="D269" s="145" t="s">
        <v>189</v>
      </c>
      <c r="F269" s="146" t="s">
        <v>3606</v>
      </c>
      <c r="I269" s="147"/>
      <c r="L269" s="33"/>
      <c r="M269" s="148"/>
      <c r="T269" s="54"/>
      <c r="AT269" s="18" t="s">
        <v>189</v>
      </c>
      <c r="AU269" s="18" t="s">
        <v>83</v>
      </c>
    </row>
    <row r="270" spans="2:65" s="1" customFormat="1" ht="11.25">
      <c r="B270" s="33"/>
      <c r="D270" s="149" t="s">
        <v>191</v>
      </c>
      <c r="F270" s="150" t="s">
        <v>3607</v>
      </c>
      <c r="I270" s="147"/>
      <c r="L270" s="33"/>
      <c r="M270" s="148"/>
      <c r="T270" s="54"/>
      <c r="AT270" s="18" t="s">
        <v>191</v>
      </c>
      <c r="AU270" s="18" t="s">
        <v>83</v>
      </c>
    </row>
    <row r="271" spans="2:65" s="1" customFormat="1" ht="16.5" customHeight="1">
      <c r="B271" s="33"/>
      <c r="C271" s="132" t="s">
        <v>614</v>
      </c>
      <c r="D271" s="132" t="s">
        <v>182</v>
      </c>
      <c r="E271" s="133" t="s">
        <v>3608</v>
      </c>
      <c r="F271" s="134" t="s">
        <v>3609</v>
      </c>
      <c r="G271" s="135" t="s">
        <v>3610</v>
      </c>
      <c r="H271" s="136">
        <v>4</v>
      </c>
      <c r="I271" s="137"/>
      <c r="J271" s="138">
        <f>ROUND(I271*H271,2)</f>
        <v>0</v>
      </c>
      <c r="K271" s="134" t="s">
        <v>572</v>
      </c>
      <c r="L271" s="33"/>
      <c r="M271" s="139" t="s">
        <v>19</v>
      </c>
      <c r="N271" s="140" t="s">
        <v>44</v>
      </c>
      <c r="P271" s="141">
        <f>O271*H271</f>
        <v>0</v>
      </c>
      <c r="Q271" s="141">
        <v>1.1E-4</v>
      </c>
      <c r="R271" s="141">
        <f>Q271*H271</f>
        <v>4.4000000000000002E-4</v>
      </c>
      <c r="S271" s="141">
        <v>0</v>
      </c>
      <c r="T271" s="142">
        <f>S271*H271</f>
        <v>0</v>
      </c>
      <c r="AR271" s="143" t="s">
        <v>309</v>
      </c>
      <c r="AT271" s="143" t="s">
        <v>182</v>
      </c>
      <c r="AU271" s="143" t="s">
        <v>83</v>
      </c>
      <c r="AY271" s="18" t="s">
        <v>180</v>
      </c>
      <c r="BE271" s="144">
        <f>IF(N271="základní",J271,0)</f>
        <v>0</v>
      </c>
      <c r="BF271" s="144">
        <f>IF(N271="snížená",J271,0)</f>
        <v>0</v>
      </c>
      <c r="BG271" s="144">
        <f>IF(N271="zákl. přenesená",J271,0)</f>
        <v>0</v>
      </c>
      <c r="BH271" s="144">
        <f>IF(N271="sníž. přenesená",J271,0)</f>
        <v>0</v>
      </c>
      <c r="BI271" s="144">
        <f>IF(N271="nulová",J271,0)</f>
        <v>0</v>
      </c>
      <c r="BJ271" s="18" t="s">
        <v>81</v>
      </c>
      <c r="BK271" s="144">
        <f>ROUND(I271*H271,2)</f>
        <v>0</v>
      </c>
      <c r="BL271" s="18" t="s">
        <v>309</v>
      </c>
      <c r="BM271" s="143" t="s">
        <v>3611</v>
      </c>
    </row>
    <row r="272" spans="2:65" s="1" customFormat="1" ht="11.25">
      <c r="B272" s="33"/>
      <c r="D272" s="145" t="s">
        <v>189</v>
      </c>
      <c r="F272" s="146" t="s">
        <v>3612</v>
      </c>
      <c r="I272" s="147"/>
      <c r="L272" s="33"/>
      <c r="M272" s="148"/>
      <c r="T272" s="54"/>
      <c r="AT272" s="18" t="s">
        <v>189</v>
      </c>
      <c r="AU272" s="18" t="s">
        <v>83</v>
      </c>
    </row>
    <row r="273" spans="2:65" s="1" customFormat="1" ht="11.25">
      <c r="B273" s="33"/>
      <c r="D273" s="149" t="s">
        <v>191</v>
      </c>
      <c r="F273" s="150" t="s">
        <v>3613</v>
      </c>
      <c r="I273" s="147"/>
      <c r="L273" s="33"/>
      <c r="M273" s="148"/>
      <c r="T273" s="54"/>
      <c r="AT273" s="18" t="s">
        <v>191</v>
      </c>
      <c r="AU273" s="18" t="s">
        <v>83</v>
      </c>
    </row>
    <row r="274" spans="2:65" s="1" customFormat="1" ht="21.75" customHeight="1">
      <c r="B274" s="33"/>
      <c r="C274" s="132" t="s">
        <v>618</v>
      </c>
      <c r="D274" s="132" t="s">
        <v>182</v>
      </c>
      <c r="E274" s="133" t="s">
        <v>3614</v>
      </c>
      <c r="F274" s="134" t="s">
        <v>3615</v>
      </c>
      <c r="G274" s="135" t="s">
        <v>346</v>
      </c>
      <c r="H274" s="136">
        <v>1</v>
      </c>
      <c r="I274" s="137"/>
      <c r="J274" s="138">
        <f>ROUND(I274*H274,2)</f>
        <v>0</v>
      </c>
      <c r="K274" s="134" t="s">
        <v>572</v>
      </c>
      <c r="L274" s="33"/>
      <c r="M274" s="139" t="s">
        <v>19</v>
      </c>
      <c r="N274" s="140" t="s">
        <v>44</v>
      </c>
      <c r="P274" s="141">
        <f>O274*H274</f>
        <v>0</v>
      </c>
      <c r="Q274" s="141">
        <v>1.2999999999999999E-4</v>
      </c>
      <c r="R274" s="141">
        <f>Q274*H274</f>
        <v>1.2999999999999999E-4</v>
      </c>
      <c r="S274" s="141">
        <v>0</v>
      </c>
      <c r="T274" s="142">
        <f>S274*H274</f>
        <v>0</v>
      </c>
      <c r="AR274" s="143" t="s">
        <v>309</v>
      </c>
      <c r="AT274" s="143" t="s">
        <v>182</v>
      </c>
      <c r="AU274" s="143" t="s">
        <v>83</v>
      </c>
      <c r="AY274" s="18" t="s">
        <v>180</v>
      </c>
      <c r="BE274" s="144">
        <f>IF(N274="základní",J274,0)</f>
        <v>0</v>
      </c>
      <c r="BF274" s="144">
        <f>IF(N274="snížená",J274,0)</f>
        <v>0</v>
      </c>
      <c r="BG274" s="144">
        <f>IF(N274="zákl. přenesená",J274,0)</f>
        <v>0</v>
      </c>
      <c r="BH274" s="144">
        <f>IF(N274="sníž. přenesená",J274,0)</f>
        <v>0</v>
      </c>
      <c r="BI274" s="144">
        <f>IF(N274="nulová",J274,0)</f>
        <v>0</v>
      </c>
      <c r="BJ274" s="18" t="s">
        <v>81</v>
      </c>
      <c r="BK274" s="144">
        <f>ROUND(I274*H274,2)</f>
        <v>0</v>
      </c>
      <c r="BL274" s="18" t="s">
        <v>309</v>
      </c>
      <c r="BM274" s="143" t="s">
        <v>3616</v>
      </c>
    </row>
    <row r="275" spans="2:65" s="1" customFormat="1" ht="11.25">
      <c r="B275" s="33"/>
      <c r="D275" s="145" t="s">
        <v>189</v>
      </c>
      <c r="F275" s="146" t="s">
        <v>3617</v>
      </c>
      <c r="I275" s="147"/>
      <c r="L275" s="33"/>
      <c r="M275" s="148"/>
      <c r="T275" s="54"/>
      <c r="AT275" s="18" t="s">
        <v>189</v>
      </c>
      <c r="AU275" s="18" t="s">
        <v>83</v>
      </c>
    </row>
    <row r="276" spans="2:65" s="1" customFormat="1" ht="11.25">
      <c r="B276" s="33"/>
      <c r="D276" s="149" t="s">
        <v>191</v>
      </c>
      <c r="F276" s="150" t="s">
        <v>3618</v>
      </c>
      <c r="I276" s="147"/>
      <c r="L276" s="33"/>
      <c r="M276" s="148"/>
      <c r="T276" s="54"/>
      <c r="AT276" s="18" t="s">
        <v>191</v>
      </c>
      <c r="AU276" s="18" t="s">
        <v>83</v>
      </c>
    </row>
    <row r="277" spans="2:65" s="1" customFormat="1" ht="21.75" customHeight="1">
      <c r="B277" s="33"/>
      <c r="C277" s="132" t="s">
        <v>623</v>
      </c>
      <c r="D277" s="132" t="s">
        <v>182</v>
      </c>
      <c r="E277" s="133" t="s">
        <v>3619</v>
      </c>
      <c r="F277" s="134" t="s">
        <v>3620</v>
      </c>
      <c r="G277" s="135" t="s">
        <v>346</v>
      </c>
      <c r="H277" s="136">
        <v>4</v>
      </c>
      <c r="I277" s="137"/>
      <c r="J277" s="138">
        <f>ROUND(I277*H277,2)</f>
        <v>0</v>
      </c>
      <c r="K277" s="134" t="s">
        <v>572</v>
      </c>
      <c r="L277" s="33"/>
      <c r="M277" s="139" t="s">
        <v>19</v>
      </c>
      <c r="N277" s="140" t="s">
        <v>44</v>
      </c>
      <c r="P277" s="141">
        <f>O277*H277</f>
        <v>0</v>
      </c>
      <c r="Q277" s="141">
        <v>2.2000000000000001E-4</v>
      </c>
      <c r="R277" s="141">
        <f>Q277*H277</f>
        <v>8.8000000000000003E-4</v>
      </c>
      <c r="S277" s="141">
        <v>0</v>
      </c>
      <c r="T277" s="142">
        <f>S277*H277</f>
        <v>0</v>
      </c>
      <c r="AR277" s="143" t="s">
        <v>309</v>
      </c>
      <c r="AT277" s="143" t="s">
        <v>182</v>
      </c>
      <c r="AU277" s="143" t="s">
        <v>83</v>
      </c>
      <c r="AY277" s="18" t="s">
        <v>180</v>
      </c>
      <c r="BE277" s="144">
        <f>IF(N277="základní",J277,0)</f>
        <v>0</v>
      </c>
      <c r="BF277" s="144">
        <f>IF(N277="snížená",J277,0)</f>
        <v>0</v>
      </c>
      <c r="BG277" s="144">
        <f>IF(N277="zákl. přenesená",J277,0)</f>
        <v>0</v>
      </c>
      <c r="BH277" s="144">
        <f>IF(N277="sníž. přenesená",J277,0)</f>
        <v>0</v>
      </c>
      <c r="BI277" s="144">
        <f>IF(N277="nulová",J277,0)</f>
        <v>0</v>
      </c>
      <c r="BJ277" s="18" t="s">
        <v>81</v>
      </c>
      <c r="BK277" s="144">
        <f>ROUND(I277*H277,2)</f>
        <v>0</v>
      </c>
      <c r="BL277" s="18" t="s">
        <v>309</v>
      </c>
      <c r="BM277" s="143" t="s">
        <v>3621</v>
      </c>
    </row>
    <row r="278" spans="2:65" s="1" customFormat="1" ht="11.25">
      <c r="B278" s="33"/>
      <c r="D278" s="145" t="s">
        <v>189</v>
      </c>
      <c r="F278" s="146" t="s">
        <v>3622</v>
      </c>
      <c r="I278" s="147"/>
      <c r="L278" s="33"/>
      <c r="M278" s="148"/>
      <c r="T278" s="54"/>
      <c r="AT278" s="18" t="s">
        <v>189</v>
      </c>
      <c r="AU278" s="18" t="s">
        <v>83</v>
      </c>
    </row>
    <row r="279" spans="2:65" s="1" customFormat="1" ht="11.25">
      <c r="B279" s="33"/>
      <c r="D279" s="149" t="s">
        <v>191</v>
      </c>
      <c r="F279" s="150" t="s">
        <v>3623</v>
      </c>
      <c r="I279" s="147"/>
      <c r="L279" s="33"/>
      <c r="M279" s="148"/>
      <c r="T279" s="54"/>
      <c r="AT279" s="18" t="s">
        <v>191</v>
      </c>
      <c r="AU279" s="18" t="s">
        <v>83</v>
      </c>
    </row>
    <row r="280" spans="2:65" s="1" customFormat="1" ht="16.5" customHeight="1">
      <c r="B280" s="33"/>
      <c r="C280" s="132" t="s">
        <v>627</v>
      </c>
      <c r="D280" s="132" t="s">
        <v>182</v>
      </c>
      <c r="E280" s="133" t="s">
        <v>3624</v>
      </c>
      <c r="F280" s="134" t="s">
        <v>3625</v>
      </c>
      <c r="G280" s="135" t="s">
        <v>3626</v>
      </c>
      <c r="H280" s="136">
        <v>12</v>
      </c>
      <c r="I280" s="137"/>
      <c r="J280" s="138">
        <f>ROUND(I280*H280,2)</f>
        <v>0</v>
      </c>
      <c r="K280" s="134" t="s">
        <v>572</v>
      </c>
      <c r="L280" s="33"/>
      <c r="M280" s="139" t="s">
        <v>19</v>
      </c>
      <c r="N280" s="140" t="s">
        <v>44</v>
      </c>
      <c r="P280" s="141">
        <f>O280*H280</f>
        <v>0</v>
      </c>
      <c r="Q280" s="141">
        <v>2.5000000000000001E-4</v>
      </c>
      <c r="R280" s="141">
        <f>Q280*H280</f>
        <v>3.0000000000000001E-3</v>
      </c>
      <c r="S280" s="141">
        <v>0</v>
      </c>
      <c r="T280" s="142">
        <f>S280*H280</f>
        <v>0</v>
      </c>
      <c r="AR280" s="143" t="s">
        <v>309</v>
      </c>
      <c r="AT280" s="143" t="s">
        <v>182</v>
      </c>
      <c r="AU280" s="143" t="s">
        <v>83</v>
      </c>
      <c r="AY280" s="18" t="s">
        <v>180</v>
      </c>
      <c r="BE280" s="144">
        <f>IF(N280="základní",J280,0)</f>
        <v>0</v>
      </c>
      <c r="BF280" s="144">
        <f>IF(N280="snížená",J280,0)</f>
        <v>0</v>
      </c>
      <c r="BG280" s="144">
        <f>IF(N280="zákl. přenesená",J280,0)</f>
        <v>0</v>
      </c>
      <c r="BH280" s="144">
        <f>IF(N280="sníž. přenesená",J280,0)</f>
        <v>0</v>
      </c>
      <c r="BI280" s="144">
        <f>IF(N280="nulová",J280,0)</f>
        <v>0</v>
      </c>
      <c r="BJ280" s="18" t="s">
        <v>81</v>
      </c>
      <c r="BK280" s="144">
        <f>ROUND(I280*H280,2)</f>
        <v>0</v>
      </c>
      <c r="BL280" s="18" t="s">
        <v>309</v>
      </c>
      <c r="BM280" s="143" t="s">
        <v>3627</v>
      </c>
    </row>
    <row r="281" spans="2:65" s="1" customFormat="1" ht="11.25">
      <c r="B281" s="33"/>
      <c r="D281" s="145" t="s">
        <v>189</v>
      </c>
      <c r="F281" s="146" t="s">
        <v>3628</v>
      </c>
      <c r="I281" s="147"/>
      <c r="L281" s="33"/>
      <c r="M281" s="148"/>
      <c r="T281" s="54"/>
      <c r="AT281" s="18" t="s">
        <v>189</v>
      </c>
      <c r="AU281" s="18" t="s">
        <v>83</v>
      </c>
    </row>
    <row r="282" spans="2:65" s="1" customFormat="1" ht="11.25">
      <c r="B282" s="33"/>
      <c r="D282" s="149" t="s">
        <v>191</v>
      </c>
      <c r="F282" s="150" t="s">
        <v>3629</v>
      </c>
      <c r="I282" s="147"/>
      <c r="L282" s="33"/>
      <c r="M282" s="148"/>
      <c r="T282" s="54"/>
      <c r="AT282" s="18" t="s">
        <v>191</v>
      </c>
      <c r="AU282" s="18" t="s">
        <v>83</v>
      </c>
    </row>
    <row r="283" spans="2:65" s="1" customFormat="1" ht="24.2" customHeight="1">
      <c r="B283" s="33"/>
      <c r="C283" s="132" t="s">
        <v>631</v>
      </c>
      <c r="D283" s="132" t="s">
        <v>182</v>
      </c>
      <c r="E283" s="133" t="s">
        <v>3630</v>
      </c>
      <c r="F283" s="134" t="s">
        <v>3631</v>
      </c>
      <c r="G283" s="135" t="s">
        <v>346</v>
      </c>
      <c r="H283" s="136">
        <v>61</v>
      </c>
      <c r="I283" s="137"/>
      <c r="J283" s="138">
        <f>ROUND(I283*H283,2)</f>
        <v>0</v>
      </c>
      <c r="K283" s="134" t="s">
        <v>572</v>
      </c>
      <c r="L283" s="33"/>
      <c r="M283" s="139" t="s">
        <v>19</v>
      </c>
      <c r="N283" s="140" t="s">
        <v>44</v>
      </c>
      <c r="P283" s="141">
        <f>O283*H283</f>
        <v>0</v>
      </c>
      <c r="Q283" s="141">
        <v>6.0000000000000002E-5</v>
      </c>
      <c r="R283" s="141">
        <f>Q283*H283</f>
        <v>3.6600000000000001E-3</v>
      </c>
      <c r="S283" s="141">
        <v>0</v>
      </c>
      <c r="T283" s="142">
        <f>S283*H283</f>
        <v>0</v>
      </c>
      <c r="AR283" s="143" t="s">
        <v>309</v>
      </c>
      <c r="AT283" s="143" t="s">
        <v>182</v>
      </c>
      <c r="AU283" s="143" t="s">
        <v>83</v>
      </c>
      <c r="AY283" s="18" t="s">
        <v>180</v>
      </c>
      <c r="BE283" s="144">
        <f>IF(N283="základní",J283,0)</f>
        <v>0</v>
      </c>
      <c r="BF283" s="144">
        <f>IF(N283="snížená",J283,0)</f>
        <v>0</v>
      </c>
      <c r="BG283" s="144">
        <f>IF(N283="zákl. přenesená",J283,0)</f>
        <v>0</v>
      </c>
      <c r="BH283" s="144">
        <f>IF(N283="sníž. přenesená",J283,0)</f>
        <v>0</v>
      </c>
      <c r="BI283" s="144">
        <f>IF(N283="nulová",J283,0)</f>
        <v>0</v>
      </c>
      <c r="BJ283" s="18" t="s">
        <v>81</v>
      </c>
      <c r="BK283" s="144">
        <f>ROUND(I283*H283,2)</f>
        <v>0</v>
      </c>
      <c r="BL283" s="18" t="s">
        <v>309</v>
      </c>
      <c r="BM283" s="143" t="s">
        <v>3632</v>
      </c>
    </row>
    <row r="284" spans="2:65" s="1" customFormat="1" ht="19.5">
      <c r="B284" s="33"/>
      <c r="D284" s="145" t="s">
        <v>189</v>
      </c>
      <c r="F284" s="146" t="s">
        <v>3633</v>
      </c>
      <c r="I284" s="147"/>
      <c r="L284" s="33"/>
      <c r="M284" s="148"/>
      <c r="T284" s="54"/>
      <c r="AT284" s="18" t="s">
        <v>189</v>
      </c>
      <c r="AU284" s="18" t="s">
        <v>83</v>
      </c>
    </row>
    <row r="285" spans="2:65" s="1" customFormat="1" ht="11.25">
      <c r="B285" s="33"/>
      <c r="D285" s="149" t="s">
        <v>191</v>
      </c>
      <c r="F285" s="150" t="s">
        <v>3634</v>
      </c>
      <c r="I285" s="147"/>
      <c r="L285" s="33"/>
      <c r="M285" s="148"/>
      <c r="T285" s="54"/>
      <c r="AT285" s="18" t="s">
        <v>191</v>
      </c>
      <c r="AU285" s="18" t="s">
        <v>83</v>
      </c>
    </row>
    <row r="286" spans="2:65" s="1" customFormat="1" ht="24.2" customHeight="1">
      <c r="B286" s="33"/>
      <c r="C286" s="132" t="s">
        <v>638</v>
      </c>
      <c r="D286" s="132" t="s">
        <v>182</v>
      </c>
      <c r="E286" s="133" t="s">
        <v>3635</v>
      </c>
      <c r="F286" s="134" t="s">
        <v>3636</v>
      </c>
      <c r="G286" s="135" t="s">
        <v>346</v>
      </c>
      <c r="H286" s="136">
        <v>8</v>
      </c>
      <c r="I286" s="137"/>
      <c r="J286" s="138">
        <f>ROUND(I286*H286,2)</f>
        <v>0</v>
      </c>
      <c r="K286" s="134" t="s">
        <v>572</v>
      </c>
      <c r="L286" s="33"/>
      <c r="M286" s="139" t="s">
        <v>19</v>
      </c>
      <c r="N286" s="140" t="s">
        <v>44</v>
      </c>
      <c r="P286" s="141">
        <f>O286*H286</f>
        <v>0</v>
      </c>
      <c r="Q286" s="141">
        <v>1E-4</v>
      </c>
      <c r="R286" s="141">
        <f>Q286*H286</f>
        <v>8.0000000000000004E-4</v>
      </c>
      <c r="S286" s="141">
        <v>0</v>
      </c>
      <c r="T286" s="142">
        <f>S286*H286</f>
        <v>0</v>
      </c>
      <c r="AR286" s="143" t="s">
        <v>309</v>
      </c>
      <c r="AT286" s="143" t="s">
        <v>182</v>
      </c>
      <c r="AU286" s="143" t="s">
        <v>83</v>
      </c>
      <c r="AY286" s="18" t="s">
        <v>180</v>
      </c>
      <c r="BE286" s="144">
        <f>IF(N286="základní",J286,0)</f>
        <v>0</v>
      </c>
      <c r="BF286" s="144">
        <f>IF(N286="snížená",J286,0)</f>
        <v>0</v>
      </c>
      <c r="BG286" s="144">
        <f>IF(N286="zákl. přenesená",J286,0)</f>
        <v>0</v>
      </c>
      <c r="BH286" s="144">
        <f>IF(N286="sníž. přenesená",J286,0)</f>
        <v>0</v>
      </c>
      <c r="BI286" s="144">
        <f>IF(N286="nulová",J286,0)</f>
        <v>0</v>
      </c>
      <c r="BJ286" s="18" t="s">
        <v>81</v>
      </c>
      <c r="BK286" s="144">
        <f>ROUND(I286*H286,2)</f>
        <v>0</v>
      </c>
      <c r="BL286" s="18" t="s">
        <v>309</v>
      </c>
      <c r="BM286" s="143" t="s">
        <v>3637</v>
      </c>
    </row>
    <row r="287" spans="2:65" s="1" customFormat="1" ht="19.5">
      <c r="B287" s="33"/>
      <c r="D287" s="145" t="s">
        <v>189</v>
      </c>
      <c r="F287" s="146" t="s">
        <v>3638</v>
      </c>
      <c r="I287" s="147"/>
      <c r="L287" s="33"/>
      <c r="M287" s="148"/>
      <c r="T287" s="54"/>
      <c r="AT287" s="18" t="s">
        <v>189</v>
      </c>
      <c r="AU287" s="18" t="s">
        <v>83</v>
      </c>
    </row>
    <row r="288" spans="2:65" s="1" customFormat="1" ht="11.25">
      <c r="B288" s="33"/>
      <c r="D288" s="149" t="s">
        <v>191</v>
      </c>
      <c r="F288" s="150" t="s">
        <v>3639</v>
      </c>
      <c r="I288" s="147"/>
      <c r="L288" s="33"/>
      <c r="M288" s="148"/>
      <c r="T288" s="54"/>
      <c r="AT288" s="18" t="s">
        <v>191</v>
      </c>
      <c r="AU288" s="18" t="s">
        <v>83</v>
      </c>
    </row>
    <row r="289" spans="2:65" s="1" customFormat="1" ht="24.2" customHeight="1">
      <c r="B289" s="33"/>
      <c r="C289" s="132" t="s">
        <v>643</v>
      </c>
      <c r="D289" s="132" t="s">
        <v>182</v>
      </c>
      <c r="E289" s="133" t="s">
        <v>3640</v>
      </c>
      <c r="F289" s="134" t="s">
        <v>3641</v>
      </c>
      <c r="G289" s="135" t="s">
        <v>346</v>
      </c>
      <c r="H289" s="136">
        <v>14</v>
      </c>
      <c r="I289" s="137"/>
      <c r="J289" s="138">
        <f>ROUND(I289*H289,2)</f>
        <v>0</v>
      </c>
      <c r="K289" s="134" t="s">
        <v>572</v>
      </c>
      <c r="L289" s="33"/>
      <c r="M289" s="139" t="s">
        <v>19</v>
      </c>
      <c r="N289" s="140" t="s">
        <v>44</v>
      </c>
      <c r="P289" s="141">
        <f>O289*H289</f>
        <v>0</v>
      </c>
      <c r="Q289" s="141">
        <v>1.8000000000000001E-4</v>
      </c>
      <c r="R289" s="141">
        <f>Q289*H289</f>
        <v>2.5200000000000001E-3</v>
      </c>
      <c r="S289" s="141">
        <v>0</v>
      </c>
      <c r="T289" s="142">
        <f>S289*H289</f>
        <v>0</v>
      </c>
      <c r="AR289" s="143" t="s">
        <v>309</v>
      </c>
      <c r="AT289" s="143" t="s">
        <v>182</v>
      </c>
      <c r="AU289" s="143" t="s">
        <v>83</v>
      </c>
      <c r="AY289" s="18" t="s">
        <v>180</v>
      </c>
      <c r="BE289" s="144">
        <f>IF(N289="základní",J289,0)</f>
        <v>0</v>
      </c>
      <c r="BF289" s="144">
        <f>IF(N289="snížená",J289,0)</f>
        <v>0</v>
      </c>
      <c r="BG289" s="144">
        <f>IF(N289="zákl. přenesená",J289,0)</f>
        <v>0</v>
      </c>
      <c r="BH289" s="144">
        <f>IF(N289="sníž. přenesená",J289,0)</f>
        <v>0</v>
      </c>
      <c r="BI289" s="144">
        <f>IF(N289="nulová",J289,0)</f>
        <v>0</v>
      </c>
      <c r="BJ289" s="18" t="s">
        <v>81</v>
      </c>
      <c r="BK289" s="144">
        <f>ROUND(I289*H289,2)</f>
        <v>0</v>
      </c>
      <c r="BL289" s="18" t="s">
        <v>309</v>
      </c>
      <c r="BM289" s="143" t="s">
        <v>3642</v>
      </c>
    </row>
    <row r="290" spans="2:65" s="1" customFormat="1" ht="19.5">
      <c r="B290" s="33"/>
      <c r="D290" s="145" t="s">
        <v>189</v>
      </c>
      <c r="F290" s="146" t="s">
        <v>3643</v>
      </c>
      <c r="I290" s="147"/>
      <c r="L290" s="33"/>
      <c r="M290" s="148"/>
      <c r="T290" s="54"/>
      <c r="AT290" s="18" t="s">
        <v>189</v>
      </c>
      <c r="AU290" s="18" t="s">
        <v>83</v>
      </c>
    </row>
    <row r="291" spans="2:65" s="1" customFormat="1" ht="11.25">
      <c r="B291" s="33"/>
      <c r="D291" s="149" t="s">
        <v>191</v>
      </c>
      <c r="F291" s="150" t="s">
        <v>3644</v>
      </c>
      <c r="I291" s="147"/>
      <c r="L291" s="33"/>
      <c r="M291" s="148"/>
      <c r="T291" s="54"/>
      <c r="AT291" s="18" t="s">
        <v>191</v>
      </c>
      <c r="AU291" s="18" t="s">
        <v>83</v>
      </c>
    </row>
    <row r="292" spans="2:65" s="1" customFormat="1" ht="24.2" customHeight="1">
      <c r="B292" s="33"/>
      <c r="C292" s="132" t="s">
        <v>649</v>
      </c>
      <c r="D292" s="132" t="s">
        <v>182</v>
      </c>
      <c r="E292" s="133" t="s">
        <v>3645</v>
      </c>
      <c r="F292" s="134" t="s">
        <v>3646</v>
      </c>
      <c r="G292" s="135" t="s">
        <v>346</v>
      </c>
      <c r="H292" s="136">
        <v>2</v>
      </c>
      <c r="I292" s="137"/>
      <c r="J292" s="138">
        <f>ROUND(I292*H292,2)</f>
        <v>0</v>
      </c>
      <c r="K292" s="134" t="s">
        <v>572</v>
      </c>
      <c r="L292" s="33"/>
      <c r="M292" s="139" t="s">
        <v>19</v>
      </c>
      <c r="N292" s="140" t="s">
        <v>44</v>
      </c>
      <c r="P292" s="141">
        <f>O292*H292</f>
        <v>0</v>
      </c>
      <c r="Q292" s="141">
        <v>2.9999999999999997E-4</v>
      </c>
      <c r="R292" s="141">
        <f>Q292*H292</f>
        <v>5.9999999999999995E-4</v>
      </c>
      <c r="S292" s="141">
        <v>0</v>
      </c>
      <c r="T292" s="142">
        <f>S292*H292</f>
        <v>0</v>
      </c>
      <c r="AR292" s="143" t="s">
        <v>309</v>
      </c>
      <c r="AT292" s="143" t="s">
        <v>182</v>
      </c>
      <c r="AU292" s="143" t="s">
        <v>83</v>
      </c>
      <c r="AY292" s="18" t="s">
        <v>180</v>
      </c>
      <c r="BE292" s="144">
        <f>IF(N292="základní",J292,0)</f>
        <v>0</v>
      </c>
      <c r="BF292" s="144">
        <f>IF(N292="snížená",J292,0)</f>
        <v>0</v>
      </c>
      <c r="BG292" s="144">
        <f>IF(N292="zákl. přenesená",J292,0)</f>
        <v>0</v>
      </c>
      <c r="BH292" s="144">
        <f>IF(N292="sníž. přenesená",J292,0)</f>
        <v>0</v>
      </c>
      <c r="BI292" s="144">
        <f>IF(N292="nulová",J292,0)</f>
        <v>0</v>
      </c>
      <c r="BJ292" s="18" t="s">
        <v>81</v>
      </c>
      <c r="BK292" s="144">
        <f>ROUND(I292*H292,2)</f>
        <v>0</v>
      </c>
      <c r="BL292" s="18" t="s">
        <v>309</v>
      </c>
      <c r="BM292" s="143" t="s">
        <v>3647</v>
      </c>
    </row>
    <row r="293" spans="2:65" s="1" customFormat="1" ht="19.5">
      <c r="B293" s="33"/>
      <c r="D293" s="145" t="s">
        <v>189</v>
      </c>
      <c r="F293" s="146" t="s">
        <v>3648</v>
      </c>
      <c r="I293" s="147"/>
      <c r="L293" s="33"/>
      <c r="M293" s="148"/>
      <c r="T293" s="54"/>
      <c r="AT293" s="18" t="s">
        <v>189</v>
      </c>
      <c r="AU293" s="18" t="s">
        <v>83</v>
      </c>
    </row>
    <row r="294" spans="2:65" s="1" customFormat="1" ht="11.25">
      <c r="B294" s="33"/>
      <c r="D294" s="149" t="s">
        <v>191</v>
      </c>
      <c r="F294" s="150" t="s">
        <v>3649</v>
      </c>
      <c r="I294" s="147"/>
      <c r="L294" s="33"/>
      <c r="M294" s="148"/>
      <c r="T294" s="54"/>
      <c r="AT294" s="18" t="s">
        <v>191</v>
      </c>
      <c r="AU294" s="18" t="s">
        <v>83</v>
      </c>
    </row>
    <row r="295" spans="2:65" s="1" customFormat="1" ht="24.2" customHeight="1">
      <c r="B295" s="33"/>
      <c r="C295" s="132" t="s">
        <v>654</v>
      </c>
      <c r="D295" s="132" t="s">
        <v>182</v>
      </c>
      <c r="E295" s="133" t="s">
        <v>3650</v>
      </c>
      <c r="F295" s="134" t="s">
        <v>3651</v>
      </c>
      <c r="G295" s="135" t="s">
        <v>346</v>
      </c>
      <c r="H295" s="136">
        <v>2</v>
      </c>
      <c r="I295" s="137"/>
      <c r="J295" s="138">
        <f>ROUND(I295*H295,2)</f>
        <v>0</v>
      </c>
      <c r="K295" s="134" t="s">
        <v>572</v>
      </c>
      <c r="L295" s="33"/>
      <c r="M295" s="139" t="s">
        <v>19</v>
      </c>
      <c r="N295" s="140" t="s">
        <v>44</v>
      </c>
      <c r="P295" s="141">
        <f>O295*H295</f>
        <v>0</v>
      </c>
      <c r="Q295" s="141">
        <v>3.6000000000000002E-4</v>
      </c>
      <c r="R295" s="141">
        <f>Q295*H295</f>
        <v>7.2000000000000005E-4</v>
      </c>
      <c r="S295" s="141">
        <v>0</v>
      </c>
      <c r="T295" s="142">
        <f>S295*H295</f>
        <v>0</v>
      </c>
      <c r="AR295" s="143" t="s">
        <v>309</v>
      </c>
      <c r="AT295" s="143" t="s">
        <v>182</v>
      </c>
      <c r="AU295" s="143" t="s">
        <v>83</v>
      </c>
      <c r="AY295" s="18" t="s">
        <v>180</v>
      </c>
      <c r="BE295" s="144">
        <f>IF(N295="základní",J295,0)</f>
        <v>0</v>
      </c>
      <c r="BF295" s="144">
        <f>IF(N295="snížená",J295,0)</f>
        <v>0</v>
      </c>
      <c r="BG295" s="144">
        <f>IF(N295="zákl. přenesená",J295,0)</f>
        <v>0</v>
      </c>
      <c r="BH295" s="144">
        <f>IF(N295="sníž. přenesená",J295,0)</f>
        <v>0</v>
      </c>
      <c r="BI295" s="144">
        <f>IF(N295="nulová",J295,0)</f>
        <v>0</v>
      </c>
      <c r="BJ295" s="18" t="s">
        <v>81</v>
      </c>
      <c r="BK295" s="144">
        <f>ROUND(I295*H295,2)</f>
        <v>0</v>
      </c>
      <c r="BL295" s="18" t="s">
        <v>309</v>
      </c>
      <c r="BM295" s="143" t="s">
        <v>3652</v>
      </c>
    </row>
    <row r="296" spans="2:65" s="1" customFormat="1" ht="19.5">
      <c r="B296" s="33"/>
      <c r="D296" s="145" t="s">
        <v>189</v>
      </c>
      <c r="F296" s="146" t="s">
        <v>3653</v>
      </c>
      <c r="I296" s="147"/>
      <c r="L296" s="33"/>
      <c r="M296" s="148"/>
      <c r="T296" s="54"/>
      <c r="AT296" s="18" t="s">
        <v>189</v>
      </c>
      <c r="AU296" s="18" t="s">
        <v>83</v>
      </c>
    </row>
    <row r="297" spans="2:65" s="1" customFormat="1" ht="11.25">
      <c r="B297" s="33"/>
      <c r="D297" s="149" t="s">
        <v>191</v>
      </c>
      <c r="F297" s="150" t="s">
        <v>3654</v>
      </c>
      <c r="I297" s="147"/>
      <c r="L297" s="33"/>
      <c r="M297" s="148"/>
      <c r="T297" s="54"/>
      <c r="AT297" s="18" t="s">
        <v>191</v>
      </c>
      <c r="AU297" s="18" t="s">
        <v>83</v>
      </c>
    </row>
    <row r="298" spans="2:65" s="1" customFormat="1" ht="16.5" customHeight="1">
      <c r="B298" s="33"/>
      <c r="C298" s="132" t="s">
        <v>659</v>
      </c>
      <c r="D298" s="132" t="s">
        <v>182</v>
      </c>
      <c r="E298" s="133" t="s">
        <v>3655</v>
      </c>
      <c r="F298" s="134" t="s">
        <v>3656</v>
      </c>
      <c r="G298" s="135" t="s">
        <v>3610</v>
      </c>
      <c r="H298" s="136">
        <v>1</v>
      </c>
      <c r="I298" s="137"/>
      <c r="J298" s="138">
        <f>ROUND(I298*H298,2)</f>
        <v>0</v>
      </c>
      <c r="K298" s="134" t="s">
        <v>572</v>
      </c>
      <c r="L298" s="33"/>
      <c r="M298" s="139" t="s">
        <v>19</v>
      </c>
      <c r="N298" s="140" t="s">
        <v>44</v>
      </c>
      <c r="P298" s="141">
        <f>O298*H298</f>
        <v>0</v>
      </c>
      <c r="Q298" s="141">
        <v>5.6999999999999998E-4</v>
      </c>
      <c r="R298" s="141">
        <f>Q298*H298</f>
        <v>5.6999999999999998E-4</v>
      </c>
      <c r="S298" s="141">
        <v>0</v>
      </c>
      <c r="T298" s="142">
        <f>S298*H298</f>
        <v>0</v>
      </c>
      <c r="AR298" s="143" t="s">
        <v>309</v>
      </c>
      <c r="AT298" s="143" t="s">
        <v>182</v>
      </c>
      <c r="AU298" s="143" t="s">
        <v>83</v>
      </c>
      <c r="AY298" s="18" t="s">
        <v>180</v>
      </c>
      <c r="BE298" s="144">
        <f>IF(N298="základní",J298,0)</f>
        <v>0</v>
      </c>
      <c r="BF298" s="144">
        <f>IF(N298="snížená",J298,0)</f>
        <v>0</v>
      </c>
      <c r="BG298" s="144">
        <f>IF(N298="zákl. přenesená",J298,0)</f>
        <v>0</v>
      </c>
      <c r="BH298" s="144">
        <f>IF(N298="sníž. přenesená",J298,0)</f>
        <v>0</v>
      </c>
      <c r="BI298" s="144">
        <f>IF(N298="nulová",J298,0)</f>
        <v>0</v>
      </c>
      <c r="BJ298" s="18" t="s">
        <v>81</v>
      </c>
      <c r="BK298" s="144">
        <f>ROUND(I298*H298,2)</f>
        <v>0</v>
      </c>
      <c r="BL298" s="18" t="s">
        <v>309</v>
      </c>
      <c r="BM298" s="143" t="s">
        <v>3657</v>
      </c>
    </row>
    <row r="299" spans="2:65" s="1" customFormat="1" ht="11.25">
      <c r="B299" s="33"/>
      <c r="D299" s="145" t="s">
        <v>189</v>
      </c>
      <c r="F299" s="146" t="s">
        <v>3658</v>
      </c>
      <c r="I299" s="147"/>
      <c r="L299" s="33"/>
      <c r="M299" s="148"/>
      <c r="T299" s="54"/>
      <c r="AT299" s="18" t="s">
        <v>189</v>
      </c>
      <c r="AU299" s="18" t="s">
        <v>83</v>
      </c>
    </row>
    <row r="300" spans="2:65" s="1" customFormat="1" ht="11.25">
      <c r="B300" s="33"/>
      <c r="D300" s="149" t="s">
        <v>191</v>
      </c>
      <c r="F300" s="150" t="s">
        <v>3659</v>
      </c>
      <c r="I300" s="147"/>
      <c r="L300" s="33"/>
      <c r="M300" s="148"/>
      <c r="T300" s="54"/>
      <c r="AT300" s="18" t="s">
        <v>191</v>
      </c>
      <c r="AU300" s="18" t="s">
        <v>83</v>
      </c>
    </row>
    <row r="301" spans="2:65" s="1" customFormat="1" ht="24.2" customHeight="1">
      <c r="B301" s="33"/>
      <c r="C301" s="132" t="s">
        <v>665</v>
      </c>
      <c r="D301" s="132" t="s">
        <v>182</v>
      </c>
      <c r="E301" s="133" t="s">
        <v>3660</v>
      </c>
      <c r="F301" s="134" t="s">
        <v>3661</v>
      </c>
      <c r="G301" s="135" t="s">
        <v>346</v>
      </c>
      <c r="H301" s="136">
        <v>1</v>
      </c>
      <c r="I301" s="137"/>
      <c r="J301" s="138">
        <f>ROUND(I301*H301,2)</f>
        <v>0</v>
      </c>
      <c r="K301" s="134" t="s">
        <v>572</v>
      </c>
      <c r="L301" s="33"/>
      <c r="M301" s="139" t="s">
        <v>19</v>
      </c>
      <c r="N301" s="140" t="s">
        <v>44</v>
      </c>
      <c r="P301" s="141">
        <f>O301*H301</f>
        <v>0</v>
      </c>
      <c r="Q301" s="141">
        <v>8.1999999999999998E-4</v>
      </c>
      <c r="R301" s="141">
        <f>Q301*H301</f>
        <v>8.1999999999999998E-4</v>
      </c>
      <c r="S301" s="141">
        <v>0</v>
      </c>
      <c r="T301" s="142">
        <f>S301*H301</f>
        <v>0</v>
      </c>
      <c r="AR301" s="143" t="s">
        <v>309</v>
      </c>
      <c r="AT301" s="143" t="s">
        <v>182</v>
      </c>
      <c r="AU301" s="143" t="s">
        <v>83</v>
      </c>
      <c r="AY301" s="18" t="s">
        <v>180</v>
      </c>
      <c r="BE301" s="144">
        <f>IF(N301="základní",J301,0)</f>
        <v>0</v>
      </c>
      <c r="BF301" s="144">
        <f>IF(N301="snížená",J301,0)</f>
        <v>0</v>
      </c>
      <c r="BG301" s="144">
        <f>IF(N301="zákl. přenesená",J301,0)</f>
        <v>0</v>
      </c>
      <c r="BH301" s="144">
        <f>IF(N301="sníž. přenesená",J301,0)</f>
        <v>0</v>
      </c>
      <c r="BI301" s="144">
        <f>IF(N301="nulová",J301,0)</f>
        <v>0</v>
      </c>
      <c r="BJ301" s="18" t="s">
        <v>81</v>
      </c>
      <c r="BK301" s="144">
        <f>ROUND(I301*H301,2)</f>
        <v>0</v>
      </c>
      <c r="BL301" s="18" t="s">
        <v>309</v>
      </c>
      <c r="BM301" s="143" t="s">
        <v>3662</v>
      </c>
    </row>
    <row r="302" spans="2:65" s="1" customFormat="1" ht="19.5">
      <c r="B302" s="33"/>
      <c r="D302" s="145" t="s">
        <v>189</v>
      </c>
      <c r="F302" s="146" t="s">
        <v>3663</v>
      </c>
      <c r="I302" s="147"/>
      <c r="L302" s="33"/>
      <c r="M302" s="148"/>
      <c r="T302" s="54"/>
      <c r="AT302" s="18" t="s">
        <v>189</v>
      </c>
      <c r="AU302" s="18" t="s">
        <v>83</v>
      </c>
    </row>
    <row r="303" spans="2:65" s="1" customFormat="1" ht="11.25">
      <c r="B303" s="33"/>
      <c r="D303" s="149" t="s">
        <v>191</v>
      </c>
      <c r="F303" s="150" t="s">
        <v>3664</v>
      </c>
      <c r="I303" s="147"/>
      <c r="L303" s="33"/>
      <c r="M303" s="148"/>
      <c r="T303" s="54"/>
      <c r="AT303" s="18" t="s">
        <v>191</v>
      </c>
      <c r="AU303" s="18" t="s">
        <v>83</v>
      </c>
    </row>
    <row r="304" spans="2:65" s="1" customFormat="1" ht="24.2" customHeight="1">
      <c r="B304" s="33"/>
      <c r="C304" s="132" t="s">
        <v>673</v>
      </c>
      <c r="D304" s="132" t="s">
        <v>182</v>
      </c>
      <c r="E304" s="133" t="s">
        <v>3665</v>
      </c>
      <c r="F304" s="134" t="s">
        <v>3666</v>
      </c>
      <c r="G304" s="135" t="s">
        <v>346</v>
      </c>
      <c r="H304" s="136">
        <v>4</v>
      </c>
      <c r="I304" s="137"/>
      <c r="J304" s="138">
        <f>ROUND(I304*H304,2)</f>
        <v>0</v>
      </c>
      <c r="K304" s="134" t="s">
        <v>572</v>
      </c>
      <c r="L304" s="33"/>
      <c r="M304" s="139" t="s">
        <v>19</v>
      </c>
      <c r="N304" s="140" t="s">
        <v>44</v>
      </c>
      <c r="P304" s="141">
        <f>O304*H304</f>
        <v>0</v>
      </c>
      <c r="Q304" s="141">
        <v>7.6999999999999996E-4</v>
      </c>
      <c r="R304" s="141">
        <f>Q304*H304</f>
        <v>3.0799999999999998E-3</v>
      </c>
      <c r="S304" s="141">
        <v>0</v>
      </c>
      <c r="T304" s="142">
        <f>S304*H304</f>
        <v>0</v>
      </c>
      <c r="AR304" s="143" t="s">
        <v>309</v>
      </c>
      <c r="AT304" s="143" t="s">
        <v>182</v>
      </c>
      <c r="AU304" s="143" t="s">
        <v>83</v>
      </c>
      <c r="AY304" s="18" t="s">
        <v>180</v>
      </c>
      <c r="BE304" s="144">
        <f>IF(N304="základní",J304,0)</f>
        <v>0</v>
      </c>
      <c r="BF304" s="144">
        <f>IF(N304="snížená",J304,0)</f>
        <v>0</v>
      </c>
      <c r="BG304" s="144">
        <f>IF(N304="zákl. přenesená",J304,0)</f>
        <v>0</v>
      </c>
      <c r="BH304" s="144">
        <f>IF(N304="sníž. přenesená",J304,0)</f>
        <v>0</v>
      </c>
      <c r="BI304" s="144">
        <f>IF(N304="nulová",J304,0)</f>
        <v>0</v>
      </c>
      <c r="BJ304" s="18" t="s">
        <v>81</v>
      </c>
      <c r="BK304" s="144">
        <f>ROUND(I304*H304,2)</f>
        <v>0</v>
      </c>
      <c r="BL304" s="18" t="s">
        <v>309</v>
      </c>
      <c r="BM304" s="143" t="s">
        <v>3667</v>
      </c>
    </row>
    <row r="305" spans="2:65" s="1" customFormat="1" ht="19.5">
      <c r="B305" s="33"/>
      <c r="D305" s="145" t="s">
        <v>189</v>
      </c>
      <c r="F305" s="146" t="s">
        <v>3668</v>
      </c>
      <c r="I305" s="147"/>
      <c r="L305" s="33"/>
      <c r="M305" s="148"/>
      <c r="T305" s="54"/>
      <c r="AT305" s="18" t="s">
        <v>189</v>
      </c>
      <c r="AU305" s="18" t="s">
        <v>83</v>
      </c>
    </row>
    <row r="306" spans="2:65" s="1" customFormat="1" ht="11.25">
      <c r="B306" s="33"/>
      <c r="D306" s="149" t="s">
        <v>191</v>
      </c>
      <c r="F306" s="150" t="s">
        <v>3669</v>
      </c>
      <c r="I306" s="147"/>
      <c r="L306" s="33"/>
      <c r="M306" s="148"/>
      <c r="T306" s="54"/>
      <c r="AT306" s="18" t="s">
        <v>191</v>
      </c>
      <c r="AU306" s="18" t="s">
        <v>83</v>
      </c>
    </row>
    <row r="307" spans="2:65" s="1" customFormat="1" ht="21.75" customHeight="1">
      <c r="B307" s="33"/>
      <c r="C307" s="132" t="s">
        <v>679</v>
      </c>
      <c r="D307" s="132" t="s">
        <v>182</v>
      </c>
      <c r="E307" s="133" t="s">
        <v>3670</v>
      </c>
      <c r="F307" s="134" t="s">
        <v>3671</v>
      </c>
      <c r="G307" s="135" t="s">
        <v>346</v>
      </c>
      <c r="H307" s="136">
        <v>2</v>
      </c>
      <c r="I307" s="137"/>
      <c r="J307" s="138">
        <f>ROUND(I307*H307,2)</f>
        <v>0</v>
      </c>
      <c r="K307" s="134" t="s">
        <v>572</v>
      </c>
      <c r="L307" s="33"/>
      <c r="M307" s="139" t="s">
        <v>19</v>
      </c>
      <c r="N307" s="140" t="s">
        <v>44</v>
      </c>
      <c r="P307" s="141">
        <f>O307*H307</f>
        <v>0</v>
      </c>
      <c r="Q307" s="141">
        <v>2.1000000000000001E-4</v>
      </c>
      <c r="R307" s="141">
        <f>Q307*H307</f>
        <v>4.2000000000000002E-4</v>
      </c>
      <c r="S307" s="141">
        <v>0</v>
      </c>
      <c r="T307" s="142">
        <f>S307*H307</f>
        <v>0</v>
      </c>
      <c r="AR307" s="143" t="s">
        <v>309</v>
      </c>
      <c r="AT307" s="143" t="s">
        <v>182</v>
      </c>
      <c r="AU307" s="143" t="s">
        <v>83</v>
      </c>
      <c r="AY307" s="18" t="s">
        <v>180</v>
      </c>
      <c r="BE307" s="144">
        <f>IF(N307="základní",J307,0)</f>
        <v>0</v>
      </c>
      <c r="BF307" s="144">
        <f>IF(N307="snížená",J307,0)</f>
        <v>0</v>
      </c>
      <c r="BG307" s="144">
        <f>IF(N307="zákl. přenesená",J307,0)</f>
        <v>0</v>
      </c>
      <c r="BH307" s="144">
        <f>IF(N307="sníž. přenesená",J307,0)</f>
        <v>0</v>
      </c>
      <c r="BI307" s="144">
        <f>IF(N307="nulová",J307,0)</f>
        <v>0</v>
      </c>
      <c r="BJ307" s="18" t="s">
        <v>81</v>
      </c>
      <c r="BK307" s="144">
        <f>ROUND(I307*H307,2)</f>
        <v>0</v>
      </c>
      <c r="BL307" s="18" t="s">
        <v>309</v>
      </c>
      <c r="BM307" s="143" t="s">
        <v>3672</v>
      </c>
    </row>
    <row r="308" spans="2:65" s="1" customFormat="1" ht="19.5">
      <c r="B308" s="33"/>
      <c r="D308" s="145" t="s">
        <v>189</v>
      </c>
      <c r="F308" s="146" t="s">
        <v>3673</v>
      </c>
      <c r="I308" s="147"/>
      <c r="L308" s="33"/>
      <c r="M308" s="148"/>
      <c r="T308" s="54"/>
      <c r="AT308" s="18" t="s">
        <v>189</v>
      </c>
      <c r="AU308" s="18" t="s">
        <v>83</v>
      </c>
    </row>
    <row r="309" spans="2:65" s="1" customFormat="1" ht="11.25">
      <c r="B309" s="33"/>
      <c r="D309" s="149" t="s">
        <v>191</v>
      </c>
      <c r="F309" s="150" t="s">
        <v>3674</v>
      </c>
      <c r="I309" s="147"/>
      <c r="L309" s="33"/>
      <c r="M309" s="148"/>
      <c r="T309" s="54"/>
      <c r="AT309" s="18" t="s">
        <v>191</v>
      </c>
      <c r="AU309" s="18" t="s">
        <v>83</v>
      </c>
    </row>
    <row r="310" spans="2:65" s="1" customFormat="1" ht="21.75" customHeight="1">
      <c r="B310" s="33"/>
      <c r="C310" s="132" t="s">
        <v>685</v>
      </c>
      <c r="D310" s="132" t="s">
        <v>182</v>
      </c>
      <c r="E310" s="133" t="s">
        <v>3675</v>
      </c>
      <c r="F310" s="134" t="s">
        <v>3676</v>
      </c>
      <c r="G310" s="135" t="s">
        <v>346</v>
      </c>
      <c r="H310" s="136">
        <v>1</v>
      </c>
      <c r="I310" s="137"/>
      <c r="J310" s="138">
        <f>ROUND(I310*H310,2)</f>
        <v>0</v>
      </c>
      <c r="K310" s="134" t="s">
        <v>572</v>
      </c>
      <c r="L310" s="33"/>
      <c r="M310" s="139" t="s">
        <v>19</v>
      </c>
      <c r="N310" s="140" t="s">
        <v>44</v>
      </c>
      <c r="P310" s="141">
        <f>O310*H310</f>
        <v>0</v>
      </c>
      <c r="Q310" s="141">
        <v>5.0000000000000001E-4</v>
      </c>
      <c r="R310" s="141">
        <f>Q310*H310</f>
        <v>5.0000000000000001E-4</v>
      </c>
      <c r="S310" s="141">
        <v>0</v>
      </c>
      <c r="T310" s="142">
        <f>S310*H310</f>
        <v>0</v>
      </c>
      <c r="AR310" s="143" t="s">
        <v>309</v>
      </c>
      <c r="AT310" s="143" t="s">
        <v>182</v>
      </c>
      <c r="AU310" s="143" t="s">
        <v>83</v>
      </c>
      <c r="AY310" s="18" t="s">
        <v>180</v>
      </c>
      <c r="BE310" s="144">
        <f>IF(N310="základní",J310,0)</f>
        <v>0</v>
      </c>
      <c r="BF310" s="144">
        <f>IF(N310="snížená",J310,0)</f>
        <v>0</v>
      </c>
      <c r="BG310" s="144">
        <f>IF(N310="zákl. přenesená",J310,0)</f>
        <v>0</v>
      </c>
      <c r="BH310" s="144">
        <f>IF(N310="sníž. přenesená",J310,0)</f>
        <v>0</v>
      </c>
      <c r="BI310" s="144">
        <f>IF(N310="nulová",J310,0)</f>
        <v>0</v>
      </c>
      <c r="BJ310" s="18" t="s">
        <v>81</v>
      </c>
      <c r="BK310" s="144">
        <f>ROUND(I310*H310,2)</f>
        <v>0</v>
      </c>
      <c r="BL310" s="18" t="s">
        <v>309</v>
      </c>
      <c r="BM310" s="143" t="s">
        <v>3677</v>
      </c>
    </row>
    <row r="311" spans="2:65" s="1" customFormat="1" ht="19.5">
      <c r="B311" s="33"/>
      <c r="D311" s="145" t="s">
        <v>189</v>
      </c>
      <c r="F311" s="146" t="s">
        <v>3678</v>
      </c>
      <c r="I311" s="147"/>
      <c r="L311" s="33"/>
      <c r="M311" s="148"/>
      <c r="T311" s="54"/>
      <c r="AT311" s="18" t="s">
        <v>189</v>
      </c>
      <c r="AU311" s="18" t="s">
        <v>83</v>
      </c>
    </row>
    <row r="312" spans="2:65" s="1" customFormat="1" ht="11.25">
      <c r="B312" s="33"/>
      <c r="D312" s="149" t="s">
        <v>191</v>
      </c>
      <c r="F312" s="150" t="s">
        <v>3679</v>
      </c>
      <c r="I312" s="147"/>
      <c r="L312" s="33"/>
      <c r="M312" s="148"/>
      <c r="T312" s="54"/>
      <c r="AT312" s="18" t="s">
        <v>191</v>
      </c>
      <c r="AU312" s="18" t="s">
        <v>83</v>
      </c>
    </row>
    <row r="313" spans="2:65" s="1" customFormat="1" ht="21.75" customHeight="1">
      <c r="B313" s="33"/>
      <c r="C313" s="132" t="s">
        <v>692</v>
      </c>
      <c r="D313" s="132" t="s">
        <v>182</v>
      </c>
      <c r="E313" s="133" t="s">
        <v>3680</v>
      </c>
      <c r="F313" s="134" t="s">
        <v>3681</v>
      </c>
      <c r="G313" s="135" t="s">
        <v>346</v>
      </c>
      <c r="H313" s="136">
        <v>2</v>
      </c>
      <c r="I313" s="137"/>
      <c r="J313" s="138">
        <f>ROUND(I313*H313,2)</f>
        <v>0</v>
      </c>
      <c r="K313" s="134" t="s">
        <v>572</v>
      </c>
      <c r="L313" s="33"/>
      <c r="M313" s="139" t="s">
        <v>19</v>
      </c>
      <c r="N313" s="140" t="s">
        <v>44</v>
      </c>
      <c r="P313" s="141">
        <f>O313*H313</f>
        <v>0</v>
      </c>
      <c r="Q313" s="141">
        <v>6.9999999999999999E-4</v>
      </c>
      <c r="R313" s="141">
        <f>Q313*H313</f>
        <v>1.4E-3</v>
      </c>
      <c r="S313" s="141">
        <v>0</v>
      </c>
      <c r="T313" s="142">
        <f>S313*H313</f>
        <v>0</v>
      </c>
      <c r="AR313" s="143" t="s">
        <v>309</v>
      </c>
      <c r="AT313" s="143" t="s">
        <v>182</v>
      </c>
      <c r="AU313" s="143" t="s">
        <v>83</v>
      </c>
      <c r="AY313" s="18" t="s">
        <v>180</v>
      </c>
      <c r="BE313" s="144">
        <f>IF(N313="základní",J313,0)</f>
        <v>0</v>
      </c>
      <c r="BF313" s="144">
        <f>IF(N313="snížená",J313,0)</f>
        <v>0</v>
      </c>
      <c r="BG313" s="144">
        <f>IF(N313="zákl. přenesená",J313,0)</f>
        <v>0</v>
      </c>
      <c r="BH313" s="144">
        <f>IF(N313="sníž. přenesená",J313,0)</f>
        <v>0</v>
      </c>
      <c r="BI313" s="144">
        <f>IF(N313="nulová",J313,0)</f>
        <v>0</v>
      </c>
      <c r="BJ313" s="18" t="s">
        <v>81</v>
      </c>
      <c r="BK313" s="144">
        <f>ROUND(I313*H313,2)</f>
        <v>0</v>
      </c>
      <c r="BL313" s="18" t="s">
        <v>309</v>
      </c>
      <c r="BM313" s="143" t="s">
        <v>3682</v>
      </c>
    </row>
    <row r="314" spans="2:65" s="1" customFormat="1" ht="19.5">
      <c r="B314" s="33"/>
      <c r="D314" s="145" t="s">
        <v>189</v>
      </c>
      <c r="F314" s="146" t="s">
        <v>3683</v>
      </c>
      <c r="I314" s="147"/>
      <c r="L314" s="33"/>
      <c r="M314" s="148"/>
      <c r="T314" s="54"/>
      <c r="AT314" s="18" t="s">
        <v>189</v>
      </c>
      <c r="AU314" s="18" t="s">
        <v>83</v>
      </c>
    </row>
    <row r="315" spans="2:65" s="1" customFormat="1" ht="11.25">
      <c r="B315" s="33"/>
      <c r="D315" s="149" t="s">
        <v>191</v>
      </c>
      <c r="F315" s="150" t="s">
        <v>3684</v>
      </c>
      <c r="I315" s="147"/>
      <c r="L315" s="33"/>
      <c r="M315" s="148"/>
      <c r="T315" s="54"/>
      <c r="AT315" s="18" t="s">
        <v>191</v>
      </c>
      <c r="AU315" s="18" t="s">
        <v>83</v>
      </c>
    </row>
    <row r="316" spans="2:65" s="1" customFormat="1" ht="24.2" customHeight="1">
      <c r="B316" s="33"/>
      <c r="C316" s="132" t="s">
        <v>697</v>
      </c>
      <c r="D316" s="132" t="s">
        <v>182</v>
      </c>
      <c r="E316" s="133" t="s">
        <v>3685</v>
      </c>
      <c r="F316" s="134" t="s">
        <v>3686</v>
      </c>
      <c r="G316" s="135" t="s">
        <v>346</v>
      </c>
      <c r="H316" s="136">
        <v>1</v>
      </c>
      <c r="I316" s="137"/>
      <c r="J316" s="138">
        <f>ROUND(I316*H316,2)</f>
        <v>0</v>
      </c>
      <c r="K316" s="134" t="s">
        <v>572</v>
      </c>
      <c r="L316" s="33"/>
      <c r="M316" s="139" t="s">
        <v>19</v>
      </c>
      <c r="N316" s="140" t="s">
        <v>44</v>
      </c>
      <c r="P316" s="141">
        <f>O316*H316</f>
        <v>0</v>
      </c>
      <c r="Q316" s="141">
        <v>5.6999999999999998E-4</v>
      </c>
      <c r="R316" s="141">
        <f>Q316*H316</f>
        <v>5.6999999999999998E-4</v>
      </c>
      <c r="S316" s="141">
        <v>0</v>
      </c>
      <c r="T316" s="142">
        <f>S316*H316</f>
        <v>0</v>
      </c>
      <c r="AR316" s="143" t="s">
        <v>309</v>
      </c>
      <c r="AT316" s="143" t="s">
        <v>182</v>
      </c>
      <c r="AU316" s="143" t="s">
        <v>83</v>
      </c>
      <c r="AY316" s="18" t="s">
        <v>180</v>
      </c>
      <c r="BE316" s="144">
        <f>IF(N316="základní",J316,0)</f>
        <v>0</v>
      </c>
      <c r="BF316" s="144">
        <f>IF(N316="snížená",J316,0)</f>
        <v>0</v>
      </c>
      <c r="BG316" s="144">
        <f>IF(N316="zákl. přenesená",J316,0)</f>
        <v>0</v>
      </c>
      <c r="BH316" s="144">
        <f>IF(N316="sníž. přenesená",J316,0)</f>
        <v>0</v>
      </c>
      <c r="BI316" s="144">
        <f>IF(N316="nulová",J316,0)</f>
        <v>0</v>
      </c>
      <c r="BJ316" s="18" t="s">
        <v>81</v>
      </c>
      <c r="BK316" s="144">
        <f>ROUND(I316*H316,2)</f>
        <v>0</v>
      </c>
      <c r="BL316" s="18" t="s">
        <v>309</v>
      </c>
      <c r="BM316" s="143" t="s">
        <v>3687</v>
      </c>
    </row>
    <row r="317" spans="2:65" s="1" customFormat="1" ht="19.5">
      <c r="B317" s="33"/>
      <c r="D317" s="145" t="s">
        <v>189</v>
      </c>
      <c r="F317" s="146" t="s">
        <v>3688</v>
      </c>
      <c r="I317" s="147"/>
      <c r="L317" s="33"/>
      <c r="M317" s="148"/>
      <c r="T317" s="54"/>
      <c r="AT317" s="18" t="s">
        <v>189</v>
      </c>
      <c r="AU317" s="18" t="s">
        <v>83</v>
      </c>
    </row>
    <row r="318" spans="2:65" s="1" customFormat="1" ht="11.25">
      <c r="B318" s="33"/>
      <c r="D318" s="149" t="s">
        <v>191</v>
      </c>
      <c r="F318" s="150" t="s">
        <v>3689</v>
      </c>
      <c r="I318" s="147"/>
      <c r="L318" s="33"/>
      <c r="M318" s="148"/>
      <c r="T318" s="54"/>
      <c r="AT318" s="18" t="s">
        <v>191</v>
      </c>
      <c r="AU318" s="18" t="s">
        <v>83</v>
      </c>
    </row>
    <row r="319" spans="2:65" s="1" customFormat="1" ht="24.2" customHeight="1">
      <c r="B319" s="33"/>
      <c r="C319" s="132" t="s">
        <v>703</v>
      </c>
      <c r="D319" s="132" t="s">
        <v>182</v>
      </c>
      <c r="E319" s="133" t="s">
        <v>3690</v>
      </c>
      <c r="F319" s="134" t="s">
        <v>3691</v>
      </c>
      <c r="G319" s="135" t="s">
        <v>346</v>
      </c>
      <c r="H319" s="136">
        <v>2</v>
      </c>
      <c r="I319" s="137"/>
      <c r="J319" s="138">
        <f>ROUND(I319*H319,2)</f>
        <v>0</v>
      </c>
      <c r="K319" s="134" t="s">
        <v>572</v>
      </c>
      <c r="L319" s="33"/>
      <c r="M319" s="139" t="s">
        <v>19</v>
      </c>
      <c r="N319" s="140" t="s">
        <v>44</v>
      </c>
      <c r="P319" s="141">
        <f>O319*H319</f>
        <v>0</v>
      </c>
      <c r="Q319" s="141">
        <v>8.0000000000000004E-4</v>
      </c>
      <c r="R319" s="141">
        <f>Q319*H319</f>
        <v>1.6000000000000001E-3</v>
      </c>
      <c r="S319" s="141">
        <v>0</v>
      </c>
      <c r="T319" s="142">
        <f>S319*H319</f>
        <v>0</v>
      </c>
      <c r="AR319" s="143" t="s">
        <v>309</v>
      </c>
      <c r="AT319" s="143" t="s">
        <v>182</v>
      </c>
      <c r="AU319" s="143" t="s">
        <v>83</v>
      </c>
      <c r="AY319" s="18" t="s">
        <v>180</v>
      </c>
      <c r="BE319" s="144">
        <f>IF(N319="základní",J319,0)</f>
        <v>0</v>
      </c>
      <c r="BF319" s="144">
        <f>IF(N319="snížená",J319,0)</f>
        <v>0</v>
      </c>
      <c r="BG319" s="144">
        <f>IF(N319="zákl. přenesená",J319,0)</f>
        <v>0</v>
      </c>
      <c r="BH319" s="144">
        <f>IF(N319="sníž. přenesená",J319,0)</f>
        <v>0</v>
      </c>
      <c r="BI319" s="144">
        <f>IF(N319="nulová",J319,0)</f>
        <v>0</v>
      </c>
      <c r="BJ319" s="18" t="s">
        <v>81</v>
      </c>
      <c r="BK319" s="144">
        <f>ROUND(I319*H319,2)</f>
        <v>0</v>
      </c>
      <c r="BL319" s="18" t="s">
        <v>309</v>
      </c>
      <c r="BM319" s="143" t="s">
        <v>3692</v>
      </c>
    </row>
    <row r="320" spans="2:65" s="1" customFormat="1" ht="19.5">
      <c r="B320" s="33"/>
      <c r="D320" s="145" t="s">
        <v>189</v>
      </c>
      <c r="F320" s="146" t="s">
        <v>3693</v>
      </c>
      <c r="I320" s="147"/>
      <c r="L320" s="33"/>
      <c r="M320" s="148"/>
      <c r="T320" s="54"/>
      <c r="AT320" s="18" t="s">
        <v>189</v>
      </c>
      <c r="AU320" s="18" t="s">
        <v>83</v>
      </c>
    </row>
    <row r="321" spans="2:65" s="1" customFormat="1" ht="11.25">
      <c r="B321" s="33"/>
      <c r="D321" s="149" t="s">
        <v>191</v>
      </c>
      <c r="F321" s="150" t="s">
        <v>3694</v>
      </c>
      <c r="I321" s="147"/>
      <c r="L321" s="33"/>
      <c r="M321" s="148"/>
      <c r="T321" s="54"/>
      <c r="AT321" s="18" t="s">
        <v>191</v>
      </c>
      <c r="AU321" s="18" t="s">
        <v>83</v>
      </c>
    </row>
    <row r="322" spans="2:65" s="1" customFormat="1" ht="21.75" customHeight="1">
      <c r="B322" s="33"/>
      <c r="C322" s="132" t="s">
        <v>709</v>
      </c>
      <c r="D322" s="132" t="s">
        <v>182</v>
      </c>
      <c r="E322" s="133" t="s">
        <v>3695</v>
      </c>
      <c r="F322" s="134" t="s">
        <v>3696</v>
      </c>
      <c r="G322" s="135" t="s">
        <v>346</v>
      </c>
      <c r="H322" s="136">
        <v>1</v>
      </c>
      <c r="I322" s="137"/>
      <c r="J322" s="138">
        <f>ROUND(I322*H322,2)</f>
        <v>0</v>
      </c>
      <c r="K322" s="134" t="s">
        <v>572</v>
      </c>
      <c r="L322" s="33"/>
      <c r="M322" s="139" t="s">
        <v>19</v>
      </c>
      <c r="N322" s="140" t="s">
        <v>44</v>
      </c>
      <c r="P322" s="141">
        <f>O322*H322</f>
        <v>0</v>
      </c>
      <c r="Q322" s="141">
        <v>3.47E-3</v>
      </c>
      <c r="R322" s="141">
        <f>Q322*H322</f>
        <v>3.47E-3</v>
      </c>
      <c r="S322" s="141">
        <v>0</v>
      </c>
      <c r="T322" s="142">
        <f>S322*H322</f>
        <v>0</v>
      </c>
      <c r="AR322" s="143" t="s">
        <v>309</v>
      </c>
      <c r="AT322" s="143" t="s">
        <v>182</v>
      </c>
      <c r="AU322" s="143" t="s">
        <v>83</v>
      </c>
      <c r="AY322" s="18" t="s">
        <v>180</v>
      </c>
      <c r="BE322" s="144">
        <f>IF(N322="základní",J322,0)</f>
        <v>0</v>
      </c>
      <c r="BF322" s="144">
        <f>IF(N322="snížená",J322,0)</f>
        <v>0</v>
      </c>
      <c r="BG322" s="144">
        <f>IF(N322="zákl. přenesená",J322,0)</f>
        <v>0</v>
      </c>
      <c r="BH322" s="144">
        <f>IF(N322="sníž. přenesená",J322,0)</f>
        <v>0</v>
      </c>
      <c r="BI322" s="144">
        <f>IF(N322="nulová",J322,0)</f>
        <v>0</v>
      </c>
      <c r="BJ322" s="18" t="s">
        <v>81</v>
      </c>
      <c r="BK322" s="144">
        <f>ROUND(I322*H322,2)</f>
        <v>0</v>
      </c>
      <c r="BL322" s="18" t="s">
        <v>309</v>
      </c>
      <c r="BM322" s="143" t="s">
        <v>3697</v>
      </c>
    </row>
    <row r="323" spans="2:65" s="1" customFormat="1" ht="19.5">
      <c r="B323" s="33"/>
      <c r="D323" s="145" t="s">
        <v>189</v>
      </c>
      <c r="F323" s="146" t="s">
        <v>3698</v>
      </c>
      <c r="I323" s="147"/>
      <c r="L323" s="33"/>
      <c r="M323" s="148"/>
      <c r="T323" s="54"/>
      <c r="AT323" s="18" t="s">
        <v>189</v>
      </c>
      <c r="AU323" s="18" t="s">
        <v>83</v>
      </c>
    </row>
    <row r="324" spans="2:65" s="1" customFormat="1" ht="11.25">
      <c r="B324" s="33"/>
      <c r="D324" s="149" t="s">
        <v>191</v>
      </c>
      <c r="F324" s="150" t="s">
        <v>3699</v>
      </c>
      <c r="I324" s="147"/>
      <c r="L324" s="33"/>
      <c r="M324" s="148"/>
      <c r="T324" s="54"/>
      <c r="AT324" s="18" t="s">
        <v>191</v>
      </c>
      <c r="AU324" s="18" t="s">
        <v>83</v>
      </c>
    </row>
    <row r="325" spans="2:65" s="1" customFormat="1" ht="24.2" customHeight="1">
      <c r="B325" s="33"/>
      <c r="C325" s="132" t="s">
        <v>714</v>
      </c>
      <c r="D325" s="132" t="s">
        <v>182</v>
      </c>
      <c r="E325" s="133" t="s">
        <v>3700</v>
      </c>
      <c r="F325" s="134" t="s">
        <v>3701</v>
      </c>
      <c r="G325" s="135" t="s">
        <v>3610</v>
      </c>
      <c r="H325" s="136">
        <v>2</v>
      </c>
      <c r="I325" s="137"/>
      <c r="J325" s="138">
        <f>ROUND(I325*H325,2)</f>
        <v>0</v>
      </c>
      <c r="K325" s="134" t="s">
        <v>572</v>
      </c>
      <c r="L325" s="33"/>
      <c r="M325" s="139" t="s">
        <v>19</v>
      </c>
      <c r="N325" s="140" t="s">
        <v>44</v>
      </c>
      <c r="P325" s="141">
        <f>O325*H325</f>
        <v>0</v>
      </c>
      <c r="Q325" s="141">
        <v>3.0200000000000001E-2</v>
      </c>
      <c r="R325" s="141">
        <f>Q325*H325</f>
        <v>6.0400000000000002E-2</v>
      </c>
      <c r="S325" s="141">
        <v>0</v>
      </c>
      <c r="T325" s="142">
        <f>S325*H325</f>
        <v>0</v>
      </c>
      <c r="AR325" s="143" t="s">
        <v>309</v>
      </c>
      <c r="AT325" s="143" t="s">
        <v>182</v>
      </c>
      <c r="AU325" s="143" t="s">
        <v>83</v>
      </c>
      <c r="AY325" s="18" t="s">
        <v>180</v>
      </c>
      <c r="BE325" s="144">
        <f>IF(N325="základní",J325,0)</f>
        <v>0</v>
      </c>
      <c r="BF325" s="144">
        <f>IF(N325="snížená",J325,0)</f>
        <v>0</v>
      </c>
      <c r="BG325" s="144">
        <f>IF(N325="zákl. přenesená",J325,0)</f>
        <v>0</v>
      </c>
      <c r="BH325" s="144">
        <f>IF(N325="sníž. přenesená",J325,0)</f>
        <v>0</v>
      </c>
      <c r="BI325" s="144">
        <f>IF(N325="nulová",J325,0)</f>
        <v>0</v>
      </c>
      <c r="BJ325" s="18" t="s">
        <v>81</v>
      </c>
      <c r="BK325" s="144">
        <f>ROUND(I325*H325,2)</f>
        <v>0</v>
      </c>
      <c r="BL325" s="18" t="s">
        <v>309</v>
      </c>
      <c r="BM325" s="143" t="s">
        <v>3702</v>
      </c>
    </row>
    <row r="326" spans="2:65" s="1" customFormat="1" ht="19.5">
      <c r="B326" s="33"/>
      <c r="D326" s="145" t="s">
        <v>189</v>
      </c>
      <c r="F326" s="146" t="s">
        <v>3703</v>
      </c>
      <c r="I326" s="147"/>
      <c r="L326" s="33"/>
      <c r="M326" s="148"/>
      <c r="T326" s="54"/>
      <c r="AT326" s="18" t="s">
        <v>189</v>
      </c>
      <c r="AU326" s="18" t="s">
        <v>83</v>
      </c>
    </row>
    <row r="327" spans="2:65" s="1" customFormat="1" ht="11.25">
      <c r="B327" s="33"/>
      <c r="D327" s="149" t="s">
        <v>191</v>
      </c>
      <c r="F327" s="150" t="s">
        <v>3704</v>
      </c>
      <c r="I327" s="147"/>
      <c r="L327" s="33"/>
      <c r="M327" s="148"/>
      <c r="T327" s="54"/>
      <c r="AT327" s="18" t="s">
        <v>191</v>
      </c>
      <c r="AU327" s="18" t="s">
        <v>83</v>
      </c>
    </row>
    <row r="328" spans="2:65" s="1" customFormat="1" ht="16.5" customHeight="1">
      <c r="B328" s="33"/>
      <c r="C328" s="132" t="s">
        <v>720</v>
      </c>
      <c r="D328" s="132" t="s">
        <v>182</v>
      </c>
      <c r="E328" s="133" t="s">
        <v>3705</v>
      </c>
      <c r="F328" s="134" t="s">
        <v>3706</v>
      </c>
      <c r="G328" s="135" t="s">
        <v>3610</v>
      </c>
      <c r="H328" s="136">
        <v>13</v>
      </c>
      <c r="I328" s="137"/>
      <c r="J328" s="138">
        <f>ROUND(I328*H328,2)</f>
        <v>0</v>
      </c>
      <c r="K328" s="134" t="s">
        <v>572</v>
      </c>
      <c r="L328" s="33"/>
      <c r="M328" s="139" t="s">
        <v>19</v>
      </c>
      <c r="N328" s="140" t="s">
        <v>44</v>
      </c>
      <c r="P328" s="141">
        <f>O328*H328</f>
        <v>0</v>
      </c>
      <c r="Q328" s="141">
        <v>2E-3</v>
      </c>
      <c r="R328" s="141">
        <f>Q328*H328</f>
        <v>2.6000000000000002E-2</v>
      </c>
      <c r="S328" s="141">
        <v>0</v>
      </c>
      <c r="T328" s="142">
        <f>S328*H328</f>
        <v>0</v>
      </c>
      <c r="AR328" s="143" t="s">
        <v>309</v>
      </c>
      <c r="AT328" s="143" t="s">
        <v>182</v>
      </c>
      <c r="AU328" s="143" t="s">
        <v>83</v>
      </c>
      <c r="AY328" s="18" t="s">
        <v>180</v>
      </c>
      <c r="BE328" s="144">
        <f>IF(N328="základní",J328,0)</f>
        <v>0</v>
      </c>
      <c r="BF328" s="144">
        <f>IF(N328="snížená",J328,0)</f>
        <v>0</v>
      </c>
      <c r="BG328" s="144">
        <f>IF(N328="zákl. přenesená",J328,0)</f>
        <v>0</v>
      </c>
      <c r="BH328" s="144">
        <f>IF(N328="sníž. přenesená",J328,0)</f>
        <v>0</v>
      </c>
      <c r="BI328" s="144">
        <f>IF(N328="nulová",J328,0)</f>
        <v>0</v>
      </c>
      <c r="BJ328" s="18" t="s">
        <v>81</v>
      </c>
      <c r="BK328" s="144">
        <f>ROUND(I328*H328,2)</f>
        <v>0</v>
      </c>
      <c r="BL328" s="18" t="s">
        <v>309</v>
      </c>
      <c r="BM328" s="143" t="s">
        <v>3707</v>
      </c>
    </row>
    <row r="329" spans="2:65" s="1" customFormat="1" ht="11.25">
      <c r="B329" s="33"/>
      <c r="D329" s="145" t="s">
        <v>189</v>
      </c>
      <c r="F329" s="146" t="s">
        <v>3708</v>
      </c>
      <c r="I329" s="147"/>
      <c r="L329" s="33"/>
      <c r="M329" s="148"/>
      <c r="T329" s="54"/>
      <c r="AT329" s="18" t="s">
        <v>189</v>
      </c>
      <c r="AU329" s="18" t="s">
        <v>83</v>
      </c>
    </row>
    <row r="330" spans="2:65" s="1" customFormat="1" ht="11.25">
      <c r="B330" s="33"/>
      <c r="D330" s="149" t="s">
        <v>191</v>
      </c>
      <c r="F330" s="150" t="s">
        <v>3709</v>
      </c>
      <c r="I330" s="147"/>
      <c r="L330" s="33"/>
      <c r="M330" s="148"/>
      <c r="T330" s="54"/>
      <c r="AT330" s="18" t="s">
        <v>191</v>
      </c>
      <c r="AU330" s="18" t="s">
        <v>83</v>
      </c>
    </row>
    <row r="331" spans="2:65" s="1" customFormat="1" ht="21.75" customHeight="1">
      <c r="B331" s="33"/>
      <c r="C331" s="132" t="s">
        <v>727</v>
      </c>
      <c r="D331" s="132" t="s">
        <v>182</v>
      </c>
      <c r="E331" s="133" t="s">
        <v>3710</v>
      </c>
      <c r="F331" s="134" t="s">
        <v>3711</v>
      </c>
      <c r="G331" s="135" t="s">
        <v>3610</v>
      </c>
      <c r="H331" s="136">
        <v>1</v>
      </c>
      <c r="I331" s="137"/>
      <c r="J331" s="138">
        <f>ROUND(I331*H331,2)</f>
        <v>0</v>
      </c>
      <c r="K331" s="134" t="s">
        <v>19</v>
      </c>
      <c r="L331" s="33"/>
      <c r="M331" s="139" t="s">
        <v>19</v>
      </c>
      <c r="N331" s="140" t="s">
        <v>44</v>
      </c>
      <c r="P331" s="141">
        <f>O331*H331</f>
        <v>0</v>
      </c>
      <c r="Q331" s="141">
        <v>1.093E-2</v>
      </c>
      <c r="R331" s="141">
        <f>Q331*H331</f>
        <v>1.093E-2</v>
      </c>
      <c r="S331" s="141">
        <v>0</v>
      </c>
      <c r="T331" s="142">
        <f>S331*H331</f>
        <v>0</v>
      </c>
      <c r="AR331" s="143" t="s">
        <v>309</v>
      </c>
      <c r="AT331" s="143" t="s">
        <v>182</v>
      </c>
      <c r="AU331" s="143" t="s">
        <v>83</v>
      </c>
      <c r="AY331" s="18" t="s">
        <v>180</v>
      </c>
      <c r="BE331" s="144">
        <f>IF(N331="základní",J331,0)</f>
        <v>0</v>
      </c>
      <c r="BF331" s="144">
        <f>IF(N331="snížená",J331,0)</f>
        <v>0</v>
      </c>
      <c r="BG331" s="144">
        <f>IF(N331="zákl. přenesená",J331,0)</f>
        <v>0</v>
      </c>
      <c r="BH331" s="144">
        <f>IF(N331="sníž. přenesená",J331,0)</f>
        <v>0</v>
      </c>
      <c r="BI331" s="144">
        <f>IF(N331="nulová",J331,0)</f>
        <v>0</v>
      </c>
      <c r="BJ331" s="18" t="s">
        <v>81</v>
      </c>
      <c r="BK331" s="144">
        <f>ROUND(I331*H331,2)</f>
        <v>0</v>
      </c>
      <c r="BL331" s="18" t="s">
        <v>309</v>
      </c>
      <c r="BM331" s="143" t="s">
        <v>3712</v>
      </c>
    </row>
    <row r="332" spans="2:65" s="1" customFormat="1" ht="11.25">
      <c r="B332" s="33"/>
      <c r="D332" s="145" t="s">
        <v>189</v>
      </c>
      <c r="F332" s="146" t="s">
        <v>3711</v>
      </c>
      <c r="I332" s="147"/>
      <c r="L332" s="33"/>
      <c r="M332" s="148"/>
      <c r="T332" s="54"/>
      <c r="AT332" s="18" t="s">
        <v>189</v>
      </c>
      <c r="AU332" s="18" t="s">
        <v>83</v>
      </c>
    </row>
    <row r="333" spans="2:65" s="1" customFormat="1" ht="24.2" customHeight="1">
      <c r="B333" s="33"/>
      <c r="C333" s="132" t="s">
        <v>735</v>
      </c>
      <c r="D333" s="132" t="s">
        <v>182</v>
      </c>
      <c r="E333" s="133" t="s">
        <v>3713</v>
      </c>
      <c r="F333" s="134" t="s">
        <v>3714</v>
      </c>
      <c r="G333" s="135" t="s">
        <v>338</v>
      </c>
      <c r="H333" s="136">
        <v>366</v>
      </c>
      <c r="I333" s="137"/>
      <c r="J333" s="138">
        <f>ROUND(I333*H333,2)</f>
        <v>0</v>
      </c>
      <c r="K333" s="134" t="s">
        <v>572</v>
      </c>
      <c r="L333" s="33"/>
      <c r="M333" s="139" t="s">
        <v>19</v>
      </c>
      <c r="N333" s="140" t="s">
        <v>44</v>
      </c>
      <c r="P333" s="141">
        <f>O333*H333</f>
        <v>0</v>
      </c>
      <c r="Q333" s="141">
        <v>1.9000000000000001E-4</v>
      </c>
      <c r="R333" s="141">
        <f>Q333*H333</f>
        <v>6.9540000000000005E-2</v>
      </c>
      <c r="S333" s="141">
        <v>0</v>
      </c>
      <c r="T333" s="142">
        <f>S333*H333</f>
        <v>0</v>
      </c>
      <c r="AR333" s="143" t="s">
        <v>309</v>
      </c>
      <c r="AT333" s="143" t="s">
        <v>182</v>
      </c>
      <c r="AU333" s="143" t="s">
        <v>83</v>
      </c>
      <c r="AY333" s="18" t="s">
        <v>180</v>
      </c>
      <c r="BE333" s="144">
        <f>IF(N333="základní",J333,0)</f>
        <v>0</v>
      </c>
      <c r="BF333" s="144">
        <f>IF(N333="snížená",J333,0)</f>
        <v>0</v>
      </c>
      <c r="BG333" s="144">
        <f>IF(N333="zákl. přenesená",J333,0)</f>
        <v>0</v>
      </c>
      <c r="BH333" s="144">
        <f>IF(N333="sníž. přenesená",J333,0)</f>
        <v>0</v>
      </c>
      <c r="BI333" s="144">
        <f>IF(N333="nulová",J333,0)</f>
        <v>0</v>
      </c>
      <c r="BJ333" s="18" t="s">
        <v>81</v>
      </c>
      <c r="BK333" s="144">
        <f>ROUND(I333*H333,2)</f>
        <v>0</v>
      </c>
      <c r="BL333" s="18" t="s">
        <v>309</v>
      </c>
      <c r="BM333" s="143" t="s">
        <v>3715</v>
      </c>
    </row>
    <row r="334" spans="2:65" s="1" customFormat="1" ht="19.5">
      <c r="B334" s="33"/>
      <c r="D334" s="145" t="s">
        <v>189</v>
      </c>
      <c r="F334" s="146" t="s">
        <v>3716</v>
      </c>
      <c r="I334" s="147"/>
      <c r="L334" s="33"/>
      <c r="M334" s="148"/>
      <c r="T334" s="54"/>
      <c r="AT334" s="18" t="s">
        <v>189</v>
      </c>
      <c r="AU334" s="18" t="s">
        <v>83</v>
      </c>
    </row>
    <row r="335" spans="2:65" s="1" customFormat="1" ht="11.25">
      <c r="B335" s="33"/>
      <c r="D335" s="149" t="s">
        <v>191</v>
      </c>
      <c r="F335" s="150" t="s">
        <v>3717</v>
      </c>
      <c r="I335" s="147"/>
      <c r="L335" s="33"/>
      <c r="M335" s="148"/>
      <c r="T335" s="54"/>
      <c r="AT335" s="18" t="s">
        <v>191</v>
      </c>
      <c r="AU335" s="18" t="s">
        <v>83</v>
      </c>
    </row>
    <row r="336" spans="2:65" s="1" customFormat="1" ht="21.75" customHeight="1">
      <c r="B336" s="33"/>
      <c r="C336" s="132" t="s">
        <v>741</v>
      </c>
      <c r="D336" s="132" t="s">
        <v>182</v>
      </c>
      <c r="E336" s="133" t="s">
        <v>3718</v>
      </c>
      <c r="F336" s="134" t="s">
        <v>3719</v>
      </c>
      <c r="G336" s="135" t="s">
        <v>338</v>
      </c>
      <c r="H336" s="136">
        <v>366</v>
      </c>
      <c r="I336" s="137"/>
      <c r="J336" s="138">
        <f>ROUND(I336*H336,2)</f>
        <v>0</v>
      </c>
      <c r="K336" s="134" t="s">
        <v>572</v>
      </c>
      <c r="L336" s="33"/>
      <c r="M336" s="139" t="s">
        <v>19</v>
      </c>
      <c r="N336" s="140" t="s">
        <v>44</v>
      </c>
      <c r="P336" s="141">
        <f>O336*H336</f>
        <v>0</v>
      </c>
      <c r="Q336" s="141">
        <v>1.0000000000000001E-5</v>
      </c>
      <c r="R336" s="141">
        <f>Q336*H336</f>
        <v>3.6600000000000005E-3</v>
      </c>
      <c r="S336" s="141">
        <v>0</v>
      </c>
      <c r="T336" s="142">
        <f>S336*H336</f>
        <v>0</v>
      </c>
      <c r="AR336" s="143" t="s">
        <v>309</v>
      </c>
      <c r="AT336" s="143" t="s">
        <v>182</v>
      </c>
      <c r="AU336" s="143" t="s">
        <v>83</v>
      </c>
      <c r="AY336" s="18" t="s">
        <v>180</v>
      </c>
      <c r="BE336" s="144">
        <f>IF(N336="základní",J336,0)</f>
        <v>0</v>
      </c>
      <c r="BF336" s="144">
        <f>IF(N336="snížená",J336,0)</f>
        <v>0</v>
      </c>
      <c r="BG336" s="144">
        <f>IF(N336="zákl. přenesená",J336,0)</f>
        <v>0</v>
      </c>
      <c r="BH336" s="144">
        <f>IF(N336="sníž. přenesená",J336,0)</f>
        <v>0</v>
      </c>
      <c r="BI336" s="144">
        <f>IF(N336="nulová",J336,0)</f>
        <v>0</v>
      </c>
      <c r="BJ336" s="18" t="s">
        <v>81</v>
      </c>
      <c r="BK336" s="144">
        <f>ROUND(I336*H336,2)</f>
        <v>0</v>
      </c>
      <c r="BL336" s="18" t="s">
        <v>309</v>
      </c>
      <c r="BM336" s="143" t="s">
        <v>3720</v>
      </c>
    </row>
    <row r="337" spans="2:65" s="1" customFormat="1" ht="19.5">
      <c r="B337" s="33"/>
      <c r="D337" s="145" t="s">
        <v>189</v>
      </c>
      <c r="F337" s="146" t="s">
        <v>3721</v>
      </c>
      <c r="I337" s="147"/>
      <c r="L337" s="33"/>
      <c r="M337" s="148"/>
      <c r="T337" s="54"/>
      <c r="AT337" s="18" t="s">
        <v>189</v>
      </c>
      <c r="AU337" s="18" t="s">
        <v>83</v>
      </c>
    </row>
    <row r="338" spans="2:65" s="1" customFormat="1" ht="11.25">
      <c r="B338" s="33"/>
      <c r="D338" s="149" t="s">
        <v>191</v>
      </c>
      <c r="F338" s="150" t="s">
        <v>3722</v>
      </c>
      <c r="I338" s="147"/>
      <c r="L338" s="33"/>
      <c r="M338" s="148"/>
      <c r="T338" s="54"/>
      <c r="AT338" s="18" t="s">
        <v>191</v>
      </c>
      <c r="AU338" s="18" t="s">
        <v>83</v>
      </c>
    </row>
    <row r="339" spans="2:65" s="1" customFormat="1" ht="33" customHeight="1">
      <c r="B339" s="33"/>
      <c r="C339" s="132" t="s">
        <v>747</v>
      </c>
      <c r="D339" s="132" t="s">
        <v>182</v>
      </c>
      <c r="E339" s="133" t="s">
        <v>3723</v>
      </c>
      <c r="F339" s="134" t="s">
        <v>3724</v>
      </c>
      <c r="G339" s="135" t="s">
        <v>225</v>
      </c>
      <c r="H339" s="136">
        <v>0.82299999999999995</v>
      </c>
      <c r="I339" s="137"/>
      <c r="J339" s="138">
        <f>ROUND(I339*H339,2)</f>
        <v>0</v>
      </c>
      <c r="K339" s="134" t="s">
        <v>572</v>
      </c>
      <c r="L339" s="33"/>
      <c r="M339" s="139" t="s">
        <v>19</v>
      </c>
      <c r="N339" s="140" t="s">
        <v>44</v>
      </c>
      <c r="P339" s="141">
        <f>O339*H339</f>
        <v>0</v>
      </c>
      <c r="Q339" s="141">
        <v>0</v>
      </c>
      <c r="R339" s="141">
        <f>Q339*H339</f>
        <v>0</v>
      </c>
      <c r="S339" s="141">
        <v>0</v>
      </c>
      <c r="T339" s="142">
        <f>S339*H339</f>
        <v>0</v>
      </c>
      <c r="AR339" s="143" t="s">
        <v>309</v>
      </c>
      <c r="AT339" s="143" t="s">
        <v>182</v>
      </c>
      <c r="AU339" s="143" t="s">
        <v>83</v>
      </c>
      <c r="AY339" s="18" t="s">
        <v>180</v>
      </c>
      <c r="BE339" s="144">
        <f>IF(N339="základní",J339,0)</f>
        <v>0</v>
      </c>
      <c r="BF339" s="144">
        <f>IF(N339="snížená",J339,0)</f>
        <v>0</v>
      </c>
      <c r="BG339" s="144">
        <f>IF(N339="zákl. přenesená",J339,0)</f>
        <v>0</v>
      </c>
      <c r="BH339" s="144">
        <f>IF(N339="sníž. přenesená",J339,0)</f>
        <v>0</v>
      </c>
      <c r="BI339" s="144">
        <f>IF(N339="nulová",J339,0)</f>
        <v>0</v>
      </c>
      <c r="BJ339" s="18" t="s">
        <v>81</v>
      </c>
      <c r="BK339" s="144">
        <f>ROUND(I339*H339,2)</f>
        <v>0</v>
      </c>
      <c r="BL339" s="18" t="s">
        <v>309</v>
      </c>
      <c r="BM339" s="143" t="s">
        <v>3725</v>
      </c>
    </row>
    <row r="340" spans="2:65" s="1" customFormat="1" ht="29.25">
      <c r="B340" s="33"/>
      <c r="D340" s="145" t="s">
        <v>189</v>
      </c>
      <c r="F340" s="146" t="s">
        <v>3726</v>
      </c>
      <c r="I340" s="147"/>
      <c r="L340" s="33"/>
      <c r="M340" s="148"/>
      <c r="T340" s="54"/>
      <c r="AT340" s="18" t="s">
        <v>189</v>
      </c>
      <c r="AU340" s="18" t="s">
        <v>83</v>
      </c>
    </row>
    <row r="341" spans="2:65" s="1" customFormat="1" ht="11.25">
      <c r="B341" s="33"/>
      <c r="D341" s="149" t="s">
        <v>191</v>
      </c>
      <c r="F341" s="150" t="s">
        <v>3727</v>
      </c>
      <c r="I341" s="147"/>
      <c r="L341" s="33"/>
      <c r="M341" s="148"/>
      <c r="T341" s="54"/>
      <c r="AT341" s="18" t="s">
        <v>191</v>
      </c>
      <c r="AU341" s="18" t="s">
        <v>83</v>
      </c>
    </row>
    <row r="342" spans="2:65" s="11" customFormat="1" ht="22.9" customHeight="1">
      <c r="B342" s="120"/>
      <c r="D342" s="121" t="s">
        <v>72</v>
      </c>
      <c r="E342" s="130" t="s">
        <v>3728</v>
      </c>
      <c r="F342" s="130" t="s">
        <v>3729</v>
      </c>
      <c r="I342" s="123"/>
      <c r="J342" s="131">
        <f>BK342</f>
        <v>0</v>
      </c>
      <c r="L342" s="120"/>
      <c r="M342" s="125"/>
      <c r="P342" s="126">
        <f>P343+SUM(P344:P469)</f>
        <v>0</v>
      </c>
      <c r="R342" s="126">
        <f>R343+SUM(R344:R469)</f>
        <v>0.82396000000000003</v>
      </c>
      <c r="T342" s="127">
        <f>T343+SUM(T344:T469)</f>
        <v>0.37683</v>
      </c>
      <c r="AR342" s="121" t="s">
        <v>83</v>
      </c>
      <c r="AT342" s="128" t="s">
        <v>72</v>
      </c>
      <c r="AU342" s="128" t="s">
        <v>81</v>
      </c>
      <c r="AY342" s="121" t="s">
        <v>180</v>
      </c>
      <c r="BK342" s="129">
        <f>BK343+SUM(BK344:BK469)</f>
        <v>0</v>
      </c>
    </row>
    <row r="343" spans="2:65" s="1" customFormat="1" ht="16.5" customHeight="1">
      <c r="B343" s="33"/>
      <c r="C343" s="132" t="s">
        <v>755</v>
      </c>
      <c r="D343" s="132" t="s">
        <v>182</v>
      </c>
      <c r="E343" s="133" t="s">
        <v>3730</v>
      </c>
      <c r="F343" s="134" t="s">
        <v>3731</v>
      </c>
      <c r="G343" s="135" t="s">
        <v>3610</v>
      </c>
      <c r="H343" s="136">
        <v>7</v>
      </c>
      <c r="I343" s="137"/>
      <c r="J343" s="138">
        <f>ROUND(I343*H343,2)</f>
        <v>0</v>
      </c>
      <c r="K343" s="134" t="s">
        <v>572</v>
      </c>
      <c r="L343" s="33"/>
      <c r="M343" s="139" t="s">
        <v>19</v>
      </c>
      <c r="N343" s="140" t="s">
        <v>44</v>
      </c>
      <c r="P343" s="141">
        <f>O343*H343</f>
        <v>0</v>
      </c>
      <c r="Q343" s="141">
        <v>0</v>
      </c>
      <c r="R343" s="141">
        <f>Q343*H343</f>
        <v>0</v>
      </c>
      <c r="S343" s="141">
        <v>1.933E-2</v>
      </c>
      <c r="T343" s="142">
        <f>S343*H343</f>
        <v>0.13530999999999999</v>
      </c>
      <c r="AR343" s="143" t="s">
        <v>309</v>
      </c>
      <c r="AT343" s="143" t="s">
        <v>182</v>
      </c>
      <c r="AU343" s="143" t="s">
        <v>83</v>
      </c>
      <c r="AY343" s="18" t="s">
        <v>180</v>
      </c>
      <c r="BE343" s="144">
        <f>IF(N343="základní",J343,0)</f>
        <v>0</v>
      </c>
      <c r="BF343" s="144">
        <f>IF(N343="snížená",J343,0)</f>
        <v>0</v>
      </c>
      <c r="BG343" s="144">
        <f>IF(N343="zákl. přenesená",J343,0)</f>
        <v>0</v>
      </c>
      <c r="BH343" s="144">
        <f>IF(N343="sníž. přenesená",J343,0)</f>
        <v>0</v>
      </c>
      <c r="BI343" s="144">
        <f>IF(N343="nulová",J343,0)</f>
        <v>0</v>
      </c>
      <c r="BJ343" s="18" t="s">
        <v>81</v>
      </c>
      <c r="BK343" s="144">
        <f>ROUND(I343*H343,2)</f>
        <v>0</v>
      </c>
      <c r="BL343" s="18" t="s">
        <v>309</v>
      </c>
      <c r="BM343" s="143" t="s">
        <v>3732</v>
      </c>
    </row>
    <row r="344" spans="2:65" s="1" customFormat="1" ht="19.5">
      <c r="B344" s="33"/>
      <c r="D344" s="145" t="s">
        <v>189</v>
      </c>
      <c r="F344" s="146" t="s">
        <v>3733</v>
      </c>
      <c r="I344" s="147"/>
      <c r="L344" s="33"/>
      <c r="M344" s="148"/>
      <c r="T344" s="54"/>
      <c r="AT344" s="18" t="s">
        <v>189</v>
      </c>
      <c r="AU344" s="18" t="s">
        <v>83</v>
      </c>
    </row>
    <row r="345" spans="2:65" s="1" customFormat="1" ht="11.25">
      <c r="B345" s="33"/>
      <c r="D345" s="149" t="s">
        <v>191</v>
      </c>
      <c r="F345" s="150" t="s">
        <v>3734</v>
      </c>
      <c r="I345" s="147"/>
      <c r="L345" s="33"/>
      <c r="M345" s="148"/>
      <c r="T345" s="54"/>
      <c r="AT345" s="18" t="s">
        <v>191</v>
      </c>
      <c r="AU345" s="18" t="s">
        <v>83</v>
      </c>
    </row>
    <row r="346" spans="2:65" s="12" customFormat="1" ht="11.25">
      <c r="B346" s="151"/>
      <c r="D346" s="145" t="s">
        <v>193</v>
      </c>
      <c r="E346" s="152" t="s">
        <v>19</v>
      </c>
      <c r="F346" s="153" t="s">
        <v>261</v>
      </c>
      <c r="H346" s="152" t="s">
        <v>19</v>
      </c>
      <c r="I346" s="154"/>
      <c r="L346" s="151"/>
      <c r="M346" s="155"/>
      <c r="T346" s="156"/>
      <c r="AT346" s="152" t="s">
        <v>193</v>
      </c>
      <c r="AU346" s="152" t="s">
        <v>83</v>
      </c>
      <c r="AV346" s="12" t="s">
        <v>81</v>
      </c>
      <c r="AW346" s="12" t="s">
        <v>35</v>
      </c>
      <c r="AX346" s="12" t="s">
        <v>73</v>
      </c>
      <c r="AY346" s="152" t="s">
        <v>180</v>
      </c>
    </row>
    <row r="347" spans="2:65" s="13" customFormat="1" ht="11.25">
      <c r="B347" s="157"/>
      <c r="D347" s="145" t="s">
        <v>193</v>
      </c>
      <c r="E347" s="158" t="s">
        <v>19</v>
      </c>
      <c r="F347" s="159" t="s">
        <v>187</v>
      </c>
      <c r="H347" s="160">
        <v>4</v>
      </c>
      <c r="I347" s="161"/>
      <c r="L347" s="157"/>
      <c r="M347" s="162"/>
      <c r="T347" s="163"/>
      <c r="AT347" s="158" t="s">
        <v>193</v>
      </c>
      <c r="AU347" s="158" t="s">
        <v>83</v>
      </c>
      <c r="AV347" s="13" t="s">
        <v>83</v>
      </c>
      <c r="AW347" s="13" t="s">
        <v>35</v>
      </c>
      <c r="AX347" s="13" t="s">
        <v>73</v>
      </c>
      <c r="AY347" s="158" t="s">
        <v>180</v>
      </c>
    </row>
    <row r="348" spans="2:65" s="12" customFormat="1" ht="11.25">
      <c r="B348" s="151"/>
      <c r="D348" s="145" t="s">
        <v>193</v>
      </c>
      <c r="E348" s="152" t="s">
        <v>19</v>
      </c>
      <c r="F348" s="153" t="s">
        <v>1117</v>
      </c>
      <c r="H348" s="152" t="s">
        <v>19</v>
      </c>
      <c r="I348" s="154"/>
      <c r="L348" s="151"/>
      <c r="M348" s="155"/>
      <c r="T348" s="156"/>
      <c r="AT348" s="152" t="s">
        <v>193</v>
      </c>
      <c r="AU348" s="152" t="s">
        <v>83</v>
      </c>
      <c r="AV348" s="12" t="s">
        <v>81</v>
      </c>
      <c r="AW348" s="12" t="s">
        <v>35</v>
      </c>
      <c r="AX348" s="12" t="s">
        <v>73</v>
      </c>
      <c r="AY348" s="152" t="s">
        <v>180</v>
      </c>
    </row>
    <row r="349" spans="2:65" s="13" customFormat="1" ht="11.25">
      <c r="B349" s="157"/>
      <c r="D349" s="145" t="s">
        <v>193</v>
      </c>
      <c r="E349" s="158" t="s">
        <v>19</v>
      </c>
      <c r="F349" s="159" t="s">
        <v>203</v>
      </c>
      <c r="H349" s="160">
        <v>3</v>
      </c>
      <c r="I349" s="161"/>
      <c r="L349" s="157"/>
      <c r="M349" s="162"/>
      <c r="T349" s="163"/>
      <c r="AT349" s="158" t="s">
        <v>193</v>
      </c>
      <c r="AU349" s="158" t="s">
        <v>83</v>
      </c>
      <c r="AV349" s="13" t="s">
        <v>83</v>
      </c>
      <c r="AW349" s="13" t="s">
        <v>35</v>
      </c>
      <c r="AX349" s="13" t="s">
        <v>73</v>
      </c>
      <c r="AY349" s="158" t="s">
        <v>180</v>
      </c>
    </row>
    <row r="350" spans="2:65" s="14" customFormat="1" ht="11.25">
      <c r="B350" s="164"/>
      <c r="D350" s="145" t="s">
        <v>193</v>
      </c>
      <c r="E350" s="165" t="s">
        <v>19</v>
      </c>
      <c r="F350" s="166" t="s">
        <v>264</v>
      </c>
      <c r="H350" s="167">
        <v>7</v>
      </c>
      <c r="I350" s="168"/>
      <c r="L350" s="164"/>
      <c r="M350" s="169"/>
      <c r="T350" s="170"/>
      <c r="AT350" s="165" t="s">
        <v>193</v>
      </c>
      <c r="AU350" s="165" t="s">
        <v>83</v>
      </c>
      <c r="AV350" s="14" t="s">
        <v>187</v>
      </c>
      <c r="AW350" s="14" t="s">
        <v>35</v>
      </c>
      <c r="AX350" s="14" t="s">
        <v>81</v>
      </c>
      <c r="AY350" s="165" t="s">
        <v>180</v>
      </c>
    </row>
    <row r="351" spans="2:65" s="1" customFormat="1" ht="24.2" customHeight="1">
      <c r="B351" s="33"/>
      <c r="C351" s="132" t="s">
        <v>761</v>
      </c>
      <c r="D351" s="132" t="s">
        <v>182</v>
      </c>
      <c r="E351" s="133" t="s">
        <v>3735</v>
      </c>
      <c r="F351" s="134" t="s">
        <v>3736</v>
      </c>
      <c r="G351" s="135" t="s">
        <v>3610</v>
      </c>
      <c r="H351" s="136">
        <v>2</v>
      </c>
      <c r="I351" s="137"/>
      <c r="J351" s="138">
        <f>ROUND(I351*H351,2)</f>
        <v>0</v>
      </c>
      <c r="K351" s="134" t="s">
        <v>572</v>
      </c>
      <c r="L351" s="33"/>
      <c r="M351" s="139" t="s">
        <v>19</v>
      </c>
      <c r="N351" s="140" t="s">
        <v>44</v>
      </c>
      <c r="P351" s="141">
        <f>O351*H351</f>
        <v>0</v>
      </c>
      <c r="Q351" s="141">
        <v>1.0789999999999999E-2</v>
      </c>
      <c r="R351" s="141">
        <f>Q351*H351</f>
        <v>2.1579999999999998E-2</v>
      </c>
      <c r="S351" s="141">
        <v>0</v>
      </c>
      <c r="T351" s="142">
        <f>S351*H351</f>
        <v>0</v>
      </c>
      <c r="AR351" s="143" t="s">
        <v>309</v>
      </c>
      <c r="AT351" s="143" t="s">
        <v>182</v>
      </c>
      <c r="AU351" s="143" t="s">
        <v>83</v>
      </c>
      <c r="AY351" s="18" t="s">
        <v>180</v>
      </c>
      <c r="BE351" s="144">
        <f>IF(N351="základní",J351,0)</f>
        <v>0</v>
      </c>
      <c r="BF351" s="144">
        <f>IF(N351="snížená",J351,0)</f>
        <v>0</v>
      </c>
      <c r="BG351" s="144">
        <f>IF(N351="zákl. přenesená",J351,0)</f>
        <v>0</v>
      </c>
      <c r="BH351" s="144">
        <f>IF(N351="sníž. přenesená",J351,0)</f>
        <v>0</v>
      </c>
      <c r="BI351" s="144">
        <f>IF(N351="nulová",J351,0)</f>
        <v>0</v>
      </c>
      <c r="BJ351" s="18" t="s">
        <v>81</v>
      </c>
      <c r="BK351" s="144">
        <f>ROUND(I351*H351,2)</f>
        <v>0</v>
      </c>
      <c r="BL351" s="18" t="s">
        <v>309</v>
      </c>
      <c r="BM351" s="143" t="s">
        <v>3737</v>
      </c>
    </row>
    <row r="352" spans="2:65" s="1" customFormat="1" ht="19.5">
      <c r="B352" s="33"/>
      <c r="D352" s="145" t="s">
        <v>189</v>
      </c>
      <c r="F352" s="146" t="s">
        <v>3738</v>
      </c>
      <c r="I352" s="147"/>
      <c r="L352" s="33"/>
      <c r="M352" s="148"/>
      <c r="T352" s="54"/>
      <c r="AT352" s="18" t="s">
        <v>189</v>
      </c>
      <c r="AU352" s="18" t="s">
        <v>83</v>
      </c>
    </row>
    <row r="353" spans="2:65" s="1" customFormat="1" ht="11.25">
      <c r="B353" s="33"/>
      <c r="D353" s="149" t="s">
        <v>191</v>
      </c>
      <c r="F353" s="150" t="s">
        <v>3739</v>
      </c>
      <c r="I353" s="147"/>
      <c r="L353" s="33"/>
      <c r="M353" s="148"/>
      <c r="T353" s="54"/>
      <c r="AT353" s="18" t="s">
        <v>191</v>
      </c>
      <c r="AU353" s="18" t="s">
        <v>83</v>
      </c>
    </row>
    <row r="354" spans="2:65" s="1" customFormat="1" ht="24.2" customHeight="1">
      <c r="B354" s="33"/>
      <c r="C354" s="132" t="s">
        <v>766</v>
      </c>
      <c r="D354" s="132" t="s">
        <v>182</v>
      </c>
      <c r="E354" s="133" t="s">
        <v>3740</v>
      </c>
      <c r="F354" s="134" t="s">
        <v>3741</v>
      </c>
      <c r="G354" s="135" t="s">
        <v>3610</v>
      </c>
      <c r="H354" s="136">
        <v>3</v>
      </c>
      <c r="I354" s="137"/>
      <c r="J354" s="138">
        <f>ROUND(I354*H354,2)</f>
        <v>0</v>
      </c>
      <c r="K354" s="134" t="s">
        <v>572</v>
      </c>
      <c r="L354" s="33"/>
      <c r="M354" s="139" t="s">
        <v>19</v>
      </c>
      <c r="N354" s="140" t="s">
        <v>44</v>
      </c>
      <c r="P354" s="141">
        <f>O354*H354</f>
        <v>0</v>
      </c>
      <c r="Q354" s="141">
        <v>2.894E-2</v>
      </c>
      <c r="R354" s="141">
        <f>Q354*H354</f>
        <v>8.6820000000000008E-2</v>
      </c>
      <c r="S354" s="141">
        <v>0</v>
      </c>
      <c r="T354" s="142">
        <f>S354*H354</f>
        <v>0</v>
      </c>
      <c r="AR354" s="143" t="s">
        <v>309</v>
      </c>
      <c r="AT354" s="143" t="s">
        <v>182</v>
      </c>
      <c r="AU354" s="143" t="s">
        <v>83</v>
      </c>
      <c r="AY354" s="18" t="s">
        <v>180</v>
      </c>
      <c r="BE354" s="144">
        <f>IF(N354="základní",J354,0)</f>
        <v>0</v>
      </c>
      <c r="BF354" s="144">
        <f>IF(N354="snížená",J354,0)</f>
        <v>0</v>
      </c>
      <c r="BG354" s="144">
        <f>IF(N354="zákl. přenesená",J354,0)</f>
        <v>0</v>
      </c>
      <c r="BH354" s="144">
        <f>IF(N354="sníž. přenesená",J354,0)</f>
        <v>0</v>
      </c>
      <c r="BI354" s="144">
        <f>IF(N354="nulová",J354,0)</f>
        <v>0</v>
      </c>
      <c r="BJ354" s="18" t="s">
        <v>81</v>
      </c>
      <c r="BK354" s="144">
        <f>ROUND(I354*H354,2)</f>
        <v>0</v>
      </c>
      <c r="BL354" s="18" t="s">
        <v>309</v>
      </c>
      <c r="BM354" s="143" t="s">
        <v>3742</v>
      </c>
    </row>
    <row r="355" spans="2:65" s="1" customFormat="1" ht="19.5">
      <c r="B355" s="33"/>
      <c r="D355" s="145" t="s">
        <v>189</v>
      </c>
      <c r="F355" s="146" t="s">
        <v>3743</v>
      </c>
      <c r="I355" s="147"/>
      <c r="L355" s="33"/>
      <c r="M355" s="148"/>
      <c r="T355" s="54"/>
      <c r="AT355" s="18" t="s">
        <v>189</v>
      </c>
      <c r="AU355" s="18" t="s">
        <v>83</v>
      </c>
    </row>
    <row r="356" spans="2:65" s="1" customFormat="1" ht="11.25">
      <c r="B356" s="33"/>
      <c r="D356" s="149" t="s">
        <v>191</v>
      </c>
      <c r="F356" s="150" t="s">
        <v>3744</v>
      </c>
      <c r="I356" s="147"/>
      <c r="L356" s="33"/>
      <c r="M356" s="148"/>
      <c r="T356" s="54"/>
      <c r="AT356" s="18" t="s">
        <v>191</v>
      </c>
      <c r="AU356" s="18" t="s">
        <v>83</v>
      </c>
    </row>
    <row r="357" spans="2:65" s="1" customFormat="1" ht="24.2" customHeight="1">
      <c r="B357" s="33"/>
      <c r="C357" s="132" t="s">
        <v>774</v>
      </c>
      <c r="D357" s="132" t="s">
        <v>182</v>
      </c>
      <c r="E357" s="133" t="s">
        <v>3745</v>
      </c>
      <c r="F357" s="134" t="s">
        <v>3746</v>
      </c>
      <c r="G357" s="135" t="s">
        <v>3610</v>
      </c>
      <c r="H357" s="136">
        <v>1</v>
      </c>
      <c r="I357" s="137"/>
      <c r="J357" s="138">
        <f>ROUND(I357*H357,2)</f>
        <v>0</v>
      </c>
      <c r="K357" s="134" t="s">
        <v>572</v>
      </c>
      <c r="L357" s="33"/>
      <c r="M357" s="139" t="s">
        <v>19</v>
      </c>
      <c r="N357" s="140" t="s">
        <v>44</v>
      </c>
      <c r="P357" s="141">
        <f>O357*H357</f>
        <v>0</v>
      </c>
      <c r="Q357" s="141">
        <v>3.9910000000000001E-2</v>
      </c>
      <c r="R357" s="141">
        <f>Q357*H357</f>
        <v>3.9910000000000001E-2</v>
      </c>
      <c r="S357" s="141">
        <v>0</v>
      </c>
      <c r="T357" s="142">
        <f>S357*H357</f>
        <v>0</v>
      </c>
      <c r="AR357" s="143" t="s">
        <v>309</v>
      </c>
      <c r="AT357" s="143" t="s">
        <v>182</v>
      </c>
      <c r="AU357" s="143" t="s">
        <v>83</v>
      </c>
      <c r="AY357" s="18" t="s">
        <v>180</v>
      </c>
      <c r="BE357" s="144">
        <f>IF(N357="základní",J357,0)</f>
        <v>0</v>
      </c>
      <c r="BF357" s="144">
        <f>IF(N357="snížená",J357,0)</f>
        <v>0</v>
      </c>
      <c r="BG357" s="144">
        <f>IF(N357="zákl. přenesená",J357,0)</f>
        <v>0</v>
      </c>
      <c r="BH357" s="144">
        <f>IF(N357="sníž. přenesená",J357,0)</f>
        <v>0</v>
      </c>
      <c r="BI357" s="144">
        <f>IF(N357="nulová",J357,0)</f>
        <v>0</v>
      </c>
      <c r="BJ357" s="18" t="s">
        <v>81</v>
      </c>
      <c r="BK357" s="144">
        <f>ROUND(I357*H357,2)</f>
        <v>0</v>
      </c>
      <c r="BL357" s="18" t="s">
        <v>309</v>
      </c>
      <c r="BM357" s="143" t="s">
        <v>3747</v>
      </c>
    </row>
    <row r="358" spans="2:65" s="1" customFormat="1" ht="19.5">
      <c r="B358" s="33"/>
      <c r="D358" s="145" t="s">
        <v>189</v>
      </c>
      <c r="F358" s="146" t="s">
        <v>3748</v>
      </c>
      <c r="I358" s="147"/>
      <c r="L358" s="33"/>
      <c r="M358" s="148"/>
      <c r="T358" s="54"/>
      <c r="AT358" s="18" t="s">
        <v>189</v>
      </c>
      <c r="AU358" s="18" t="s">
        <v>83</v>
      </c>
    </row>
    <row r="359" spans="2:65" s="1" customFormat="1" ht="11.25">
      <c r="B359" s="33"/>
      <c r="D359" s="149" t="s">
        <v>191</v>
      </c>
      <c r="F359" s="150" t="s">
        <v>3749</v>
      </c>
      <c r="I359" s="147"/>
      <c r="L359" s="33"/>
      <c r="M359" s="148"/>
      <c r="T359" s="54"/>
      <c r="AT359" s="18" t="s">
        <v>191</v>
      </c>
      <c r="AU359" s="18" t="s">
        <v>83</v>
      </c>
    </row>
    <row r="360" spans="2:65" s="1" customFormat="1" ht="24.2" customHeight="1">
      <c r="B360" s="33"/>
      <c r="C360" s="132" t="s">
        <v>783</v>
      </c>
      <c r="D360" s="132" t="s">
        <v>182</v>
      </c>
      <c r="E360" s="133" t="s">
        <v>3750</v>
      </c>
      <c r="F360" s="134" t="s">
        <v>3751</v>
      </c>
      <c r="G360" s="135" t="s">
        <v>3610</v>
      </c>
      <c r="H360" s="136">
        <v>2</v>
      </c>
      <c r="I360" s="137"/>
      <c r="J360" s="138">
        <f>ROUND(I360*H360,2)</f>
        <v>0</v>
      </c>
      <c r="K360" s="134" t="s">
        <v>572</v>
      </c>
      <c r="L360" s="33"/>
      <c r="M360" s="139" t="s">
        <v>19</v>
      </c>
      <c r="N360" s="140" t="s">
        <v>44</v>
      </c>
      <c r="P360" s="141">
        <f>O360*H360</f>
        <v>0</v>
      </c>
      <c r="Q360" s="141">
        <v>0</v>
      </c>
      <c r="R360" s="141">
        <f>Q360*H360</f>
        <v>0</v>
      </c>
      <c r="S360" s="141">
        <v>1.72E-2</v>
      </c>
      <c r="T360" s="142">
        <f>S360*H360</f>
        <v>3.44E-2</v>
      </c>
      <c r="AR360" s="143" t="s">
        <v>309</v>
      </c>
      <c r="AT360" s="143" t="s">
        <v>182</v>
      </c>
      <c r="AU360" s="143" t="s">
        <v>83</v>
      </c>
      <c r="AY360" s="18" t="s">
        <v>180</v>
      </c>
      <c r="BE360" s="144">
        <f>IF(N360="základní",J360,0)</f>
        <v>0</v>
      </c>
      <c r="BF360" s="144">
        <f>IF(N360="snížená",J360,0)</f>
        <v>0</v>
      </c>
      <c r="BG360" s="144">
        <f>IF(N360="zákl. přenesená",J360,0)</f>
        <v>0</v>
      </c>
      <c r="BH360" s="144">
        <f>IF(N360="sníž. přenesená",J360,0)</f>
        <v>0</v>
      </c>
      <c r="BI360" s="144">
        <f>IF(N360="nulová",J360,0)</f>
        <v>0</v>
      </c>
      <c r="BJ360" s="18" t="s">
        <v>81</v>
      </c>
      <c r="BK360" s="144">
        <f>ROUND(I360*H360,2)</f>
        <v>0</v>
      </c>
      <c r="BL360" s="18" t="s">
        <v>309</v>
      </c>
      <c r="BM360" s="143" t="s">
        <v>3752</v>
      </c>
    </row>
    <row r="361" spans="2:65" s="1" customFormat="1" ht="11.25">
      <c r="B361" s="33"/>
      <c r="D361" s="145" t="s">
        <v>189</v>
      </c>
      <c r="F361" s="146" t="s">
        <v>3753</v>
      </c>
      <c r="I361" s="147"/>
      <c r="L361" s="33"/>
      <c r="M361" s="148"/>
      <c r="T361" s="54"/>
      <c r="AT361" s="18" t="s">
        <v>189</v>
      </c>
      <c r="AU361" s="18" t="s">
        <v>83</v>
      </c>
    </row>
    <row r="362" spans="2:65" s="1" customFormat="1" ht="11.25">
      <c r="B362" s="33"/>
      <c r="D362" s="149" t="s">
        <v>191</v>
      </c>
      <c r="F362" s="150" t="s">
        <v>3754</v>
      </c>
      <c r="I362" s="147"/>
      <c r="L362" s="33"/>
      <c r="M362" s="148"/>
      <c r="T362" s="54"/>
      <c r="AT362" s="18" t="s">
        <v>191</v>
      </c>
      <c r="AU362" s="18" t="s">
        <v>83</v>
      </c>
    </row>
    <row r="363" spans="2:65" s="12" customFormat="1" ht="22.5">
      <c r="B363" s="151"/>
      <c r="D363" s="145" t="s">
        <v>193</v>
      </c>
      <c r="E363" s="152" t="s">
        <v>19</v>
      </c>
      <c r="F363" s="153" t="s">
        <v>1191</v>
      </c>
      <c r="H363" s="152" t="s">
        <v>19</v>
      </c>
      <c r="I363" s="154"/>
      <c r="L363" s="151"/>
      <c r="M363" s="155"/>
      <c r="T363" s="156"/>
      <c r="AT363" s="152" t="s">
        <v>193</v>
      </c>
      <c r="AU363" s="152" t="s">
        <v>83</v>
      </c>
      <c r="AV363" s="12" t="s">
        <v>81</v>
      </c>
      <c r="AW363" s="12" t="s">
        <v>35</v>
      </c>
      <c r="AX363" s="12" t="s">
        <v>73</v>
      </c>
      <c r="AY363" s="152" t="s">
        <v>180</v>
      </c>
    </row>
    <row r="364" spans="2:65" s="13" customFormat="1" ht="11.25">
      <c r="B364" s="157"/>
      <c r="D364" s="145" t="s">
        <v>193</v>
      </c>
      <c r="E364" s="158" t="s">
        <v>19</v>
      </c>
      <c r="F364" s="159" t="s">
        <v>83</v>
      </c>
      <c r="H364" s="160">
        <v>2</v>
      </c>
      <c r="I364" s="161"/>
      <c r="L364" s="157"/>
      <c r="M364" s="162"/>
      <c r="T364" s="163"/>
      <c r="AT364" s="158" t="s">
        <v>193</v>
      </c>
      <c r="AU364" s="158" t="s">
        <v>83</v>
      </c>
      <c r="AV364" s="13" t="s">
        <v>83</v>
      </c>
      <c r="AW364" s="13" t="s">
        <v>35</v>
      </c>
      <c r="AX364" s="13" t="s">
        <v>81</v>
      </c>
      <c r="AY364" s="158" t="s">
        <v>180</v>
      </c>
    </row>
    <row r="365" spans="2:65" s="1" customFormat="1" ht="16.5" customHeight="1">
      <c r="B365" s="33"/>
      <c r="C365" s="132" t="s">
        <v>789</v>
      </c>
      <c r="D365" s="132" t="s">
        <v>182</v>
      </c>
      <c r="E365" s="133" t="s">
        <v>3755</v>
      </c>
      <c r="F365" s="134" t="s">
        <v>3756</v>
      </c>
      <c r="G365" s="135" t="s">
        <v>3610</v>
      </c>
      <c r="H365" s="136">
        <v>7</v>
      </c>
      <c r="I365" s="137"/>
      <c r="J365" s="138">
        <f>ROUND(I365*H365,2)</f>
        <v>0</v>
      </c>
      <c r="K365" s="134" t="s">
        <v>572</v>
      </c>
      <c r="L365" s="33"/>
      <c r="M365" s="139" t="s">
        <v>19</v>
      </c>
      <c r="N365" s="140" t="s">
        <v>44</v>
      </c>
      <c r="P365" s="141">
        <f>O365*H365</f>
        <v>0</v>
      </c>
      <c r="Q365" s="141">
        <v>0</v>
      </c>
      <c r="R365" s="141">
        <f>Q365*H365</f>
        <v>0</v>
      </c>
      <c r="S365" s="141">
        <v>1.9460000000000002E-2</v>
      </c>
      <c r="T365" s="142">
        <f>S365*H365</f>
        <v>0.13622000000000001</v>
      </c>
      <c r="AR365" s="143" t="s">
        <v>309</v>
      </c>
      <c r="AT365" s="143" t="s">
        <v>182</v>
      </c>
      <c r="AU365" s="143" t="s">
        <v>83</v>
      </c>
      <c r="AY365" s="18" t="s">
        <v>180</v>
      </c>
      <c r="BE365" s="144">
        <f>IF(N365="základní",J365,0)</f>
        <v>0</v>
      </c>
      <c r="BF365" s="144">
        <f>IF(N365="snížená",J365,0)</f>
        <v>0</v>
      </c>
      <c r="BG365" s="144">
        <f>IF(N365="zákl. přenesená",J365,0)</f>
        <v>0</v>
      </c>
      <c r="BH365" s="144">
        <f>IF(N365="sníž. přenesená",J365,0)</f>
        <v>0</v>
      </c>
      <c r="BI365" s="144">
        <f>IF(N365="nulová",J365,0)</f>
        <v>0</v>
      </c>
      <c r="BJ365" s="18" t="s">
        <v>81</v>
      </c>
      <c r="BK365" s="144">
        <f>ROUND(I365*H365,2)</f>
        <v>0</v>
      </c>
      <c r="BL365" s="18" t="s">
        <v>309</v>
      </c>
      <c r="BM365" s="143" t="s">
        <v>3757</v>
      </c>
    </row>
    <row r="366" spans="2:65" s="1" customFormat="1" ht="11.25">
      <c r="B366" s="33"/>
      <c r="D366" s="145" t="s">
        <v>189</v>
      </c>
      <c r="F366" s="146" t="s">
        <v>3758</v>
      </c>
      <c r="I366" s="147"/>
      <c r="L366" s="33"/>
      <c r="M366" s="148"/>
      <c r="T366" s="54"/>
      <c r="AT366" s="18" t="s">
        <v>189</v>
      </c>
      <c r="AU366" s="18" t="s">
        <v>83</v>
      </c>
    </row>
    <row r="367" spans="2:65" s="1" customFormat="1" ht="11.25">
      <c r="B367" s="33"/>
      <c r="D367" s="149" t="s">
        <v>191</v>
      </c>
      <c r="F367" s="150" t="s">
        <v>3759</v>
      </c>
      <c r="I367" s="147"/>
      <c r="L367" s="33"/>
      <c r="M367" s="148"/>
      <c r="T367" s="54"/>
      <c r="AT367" s="18" t="s">
        <v>191</v>
      </c>
      <c r="AU367" s="18" t="s">
        <v>83</v>
      </c>
    </row>
    <row r="368" spans="2:65" s="12" customFormat="1" ht="11.25">
      <c r="B368" s="151"/>
      <c r="D368" s="145" t="s">
        <v>193</v>
      </c>
      <c r="E368" s="152" t="s">
        <v>19</v>
      </c>
      <c r="F368" s="153" t="s">
        <v>261</v>
      </c>
      <c r="H368" s="152" t="s">
        <v>19</v>
      </c>
      <c r="I368" s="154"/>
      <c r="L368" s="151"/>
      <c r="M368" s="155"/>
      <c r="T368" s="156"/>
      <c r="AT368" s="152" t="s">
        <v>193</v>
      </c>
      <c r="AU368" s="152" t="s">
        <v>83</v>
      </c>
      <c r="AV368" s="12" t="s">
        <v>81</v>
      </c>
      <c r="AW368" s="12" t="s">
        <v>35</v>
      </c>
      <c r="AX368" s="12" t="s">
        <v>73</v>
      </c>
      <c r="AY368" s="152" t="s">
        <v>180</v>
      </c>
    </row>
    <row r="369" spans="2:65" s="13" customFormat="1" ht="11.25">
      <c r="B369" s="157"/>
      <c r="D369" s="145" t="s">
        <v>193</v>
      </c>
      <c r="E369" s="158" t="s">
        <v>19</v>
      </c>
      <c r="F369" s="159" t="s">
        <v>216</v>
      </c>
      <c r="H369" s="160">
        <v>5</v>
      </c>
      <c r="I369" s="161"/>
      <c r="L369" s="157"/>
      <c r="M369" s="162"/>
      <c r="T369" s="163"/>
      <c r="AT369" s="158" t="s">
        <v>193</v>
      </c>
      <c r="AU369" s="158" t="s">
        <v>83</v>
      </c>
      <c r="AV369" s="13" t="s">
        <v>83</v>
      </c>
      <c r="AW369" s="13" t="s">
        <v>35</v>
      </c>
      <c r="AX369" s="13" t="s">
        <v>73</v>
      </c>
      <c r="AY369" s="158" t="s">
        <v>180</v>
      </c>
    </row>
    <row r="370" spans="2:65" s="12" customFormat="1" ht="11.25">
      <c r="B370" s="151"/>
      <c r="D370" s="145" t="s">
        <v>193</v>
      </c>
      <c r="E370" s="152" t="s">
        <v>19</v>
      </c>
      <c r="F370" s="153" t="s">
        <v>1117</v>
      </c>
      <c r="H370" s="152" t="s">
        <v>19</v>
      </c>
      <c r="I370" s="154"/>
      <c r="L370" s="151"/>
      <c r="M370" s="155"/>
      <c r="T370" s="156"/>
      <c r="AT370" s="152" t="s">
        <v>193</v>
      </c>
      <c r="AU370" s="152" t="s">
        <v>83</v>
      </c>
      <c r="AV370" s="12" t="s">
        <v>81</v>
      </c>
      <c r="AW370" s="12" t="s">
        <v>35</v>
      </c>
      <c r="AX370" s="12" t="s">
        <v>73</v>
      </c>
      <c r="AY370" s="152" t="s">
        <v>180</v>
      </c>
    </row>
    <row r="371" spans="2:65" s="13" customFormat="1" ht="11.25">
      <c r="B371" s="157"/>
      <c r="D371" s="145" t="s">
        <v>193</v>
      </c>
      <c r="E371" s="158" t="s">
        <v>19</v>
      </c>
      <c r="F371" s="159" t="s">
        <v>83</v>
      </c>
      <c r="H371" s="160">
        <v>2</v>
      </c>
      <c r="I371" s="161"/>
      <c r="L371" s="157"/>
      <c r="M371" s="162"/>
      <c r="T371" s="163"/>
      <c r="AT371" s="158" t="s">
        <v>193</v>
      </c>
      <c r="AU371" s="158" t="s">
        <v>83</v>
      </c>
      <c r="AV371" s="13" t="s">
        <v>83</v>
      </c>
      <c r="AW371" s="13" t="s">
        <v>35</v>
      </c>
      <c r="AX371" s="13" t="s">
        <v>73</v>
      </c>
      <c r="AY371" s="158" t="s">
        <v>180</v>
      </c>
    </row>
    <row r="372" spans="2:65" s="14" customFormat="1" ht="11.25">
      <c r="B372" s="164"/>
      <c r="D372" s="145" t="s">
        <v>193</v>
      </c>
      <c r="E372" s="165" t="s">
        <v>19</v>
      </c>
      <c r="F372" s="166" t="s">
        <v>264</v>
      </c>
      <c r="H372" s="167">
        <v>7</v>
      </c>
      <c r="I372" s="168"/>
      <c r="L372" s="164"/>
      <c r="M372" s="169"/>
      <c r="T372" s="170"/>
      <c r="AT372" s="165" t="s">
        <v>193</v>
      </c>
      <c r="AU372" s="165" t="s">
        <v>83</v>
      </c>
      <c r="AV372" s="14" t="s">
        <v>187</v>
      </c>
      <c r="AW372" s="14" t="s">
        <v>35</v>
      </c>
      <c r="AX372" s="14" t="s">
        <v>81</v>
      </c>
      <c r="AY372" s="165" t="s">
        <v>180</v>
      </c>
    </row>
    <row r="373" spans="2:65" s="1" customFormat="1" ht="24.2" customHeight="1">
      <c r="B373" s="33"/>
      <c r="C373" s="132" t="s">
        <v>795</v>
      </c>
      <c r="D373" s="132" t="s">
        <v>182</v>
      </c>
      <c r="E373" s="133" t="s">
        <v>3760</v>
      </c>
      <c r="F373" s="134" t="s">
        <v>3761</v>
      </c>
      <c r="G373" s="135" t="s">
        <v>3610</v>
      </c>
      <c r="H373" s="136">
        <v>11</v>
      </c>
      <c r="I373" s="137"/>
      <c r="J373" s="138">
        <f>ROUND(I373*H373,2)</f>
        <v>0</v>
      </c>
      <c r="K373" s="134" t="s">
        <v>572</v>
      </c>
      <c r="L373" s="33"/>
      <c r="M373" s="139" t="s">
        <v>19</v>
      </c>
      <c r="N373" s="140" t="s">
        <v>44</v>
      </c>
      <c r="P373" s="141">
        <f>O373*H373</f>
        <v>0</v>
      </c>
      <c r="Q373" s="141">
        <v>1.6469999999999999E-2</v>
      </c>
      <c r="R373" s="141">
        <f>Q373*H373</f>
        <v>0.18117</v>
      </c>
      <c r="S373" s="141">
        <v>0</v>
      </c>
      <c r="T373" s="142">
        <f>S373*H373</f>
        <v>0</v>
      </c>
      <c r="AR373" s="143" t="s">
        <v>309</v>
      </c>
      <c r="AT373" s="143" t="s">
        <v>182</v>
      </c>
      <c r="AU373" s="143" t="s">
        <v>83</v>
      </c>
      <c r="AY373" s="18" t="s">
        <v>180</v>
      </c>
      <c r="BE373" s="144">
        <f>IF(N373="základní",J373,0)</f>
        <v>0</v>
      </c>
      <c r="BF373" s="144">
        <f>IF(N373="snížená",J373,0)</f>
        <v>0</v>
      </c>
      <c r="BG373" s="144">
        <f>IF(N373="zákl. přenesená",J373,0)</f>
        <v>0</v>
      </c>
      <c r="BH373" s="144">
        <f>IF(N373="sníž. přenesená",J373,0)</f>
        <v>0</v>
      </c>
      <c r="BI373" s="144">
        <f>IF(N373="nulová",J373,0)</f>
        <v>0</v>
      </c>
      <c r="BJ373" s="18" t="s">
        <v>81</v>
      </c>
      <c r="BK373" s="144">
        <f>ROUND(I373*H373,2)</f>
        <v>0</v>
      </c>
      <c r="BL373" s="18" t="s">
        <v>309</v>
      </c>
      <c r="BM373" s="143" t="s">
        <v>3762</v>
      </c>
    </row>
    <row r="374" spans="2:65" s="1" customFormat="1" ht="29.25">
      <c r="B374" s="33"/>
      <c r="D374" s="145" t="s">
        <v>189</v>
      </c>
      <c r="F374" s="146" t="s">
        <v>3763</v>
      </c>
      <c r="I374" s="147"/>
      <c r="L374" s="33"/>
      <c r="M374" s="148"/>
      <c r="T374" s="54"/>
      <c r="AT374" s="18" t="s">
        <v>189</v>
      </c>
      <c r="AU374" s="18" t="s">
        <v>83</v>
      </c>
    </row>
    <row r="375" spans="2:65" s="1" customFormat="1" ht="11.25">
      <c r="B375" s="33"/>
      <c r="D375" s="149" t="s">
        <v>191</v>
      </c>
      <c r="F375" s="150" t="s">
        <v>3764</v>
      </c>
      <c r="I375" s="147"/>
      <c r="L375" s="33"/>
      <c r="M375" s="148"/>
      <c r="T375" s="54"/>
      <c r="AT375" s="18" t="s">
        <v>191</v>
      </c>
      <c r="AU375" s="18" t="s">
        <v>83</v>
      </c>
    </row>
    <row r="376" spans="2:65" s="1" customFormat="1" ht="24.2" customHeight="1">
      <c r="B376" s="33"/>
      <c r="C376" s="132" t="s">
        <v>802</v>
      </c>
      <c r="D376" s="132" t="s">
        <v>182</v>
      </c>
      <c r="E376" s="133" t="s">
        <v>3765</v>
      </c>
      <c r="F376" s="134" t="s">
        <v>3766</v>
      </c>
      <c r="G376" s="135" t="s">
        <v>3610</v>
      </c>
      <c r="H376" s="136">
        <v>1</v>
      </c>
      <c r="I376" s="137"/>
      <c r="J376" s="138">
        <f>ROUND(I376*H376,2)</f>
        <v>0</v>
      </c>
      <c r="K376" s="134" t="s">
        <v>572</v>
      </c>
      <c r="L376" s="33"/>
      <c r="M376" s="139" t="s">
        <v>19</v>
      </c>
      <c r="N376" s="140" t="s">
        <v>44</v>
      </c>
      <c r="P376" s="141">
        <f>O376*H376</f>
        <v>0</v>
      </c>
      <c r="Q376" s="141">
        <v>1.0460000000000001E-2</v>
      </c>
      <c r="R376" s="141">
        <f>Q376*H376</f>
        <v>1.0460000000000001E-2</v>
      </c>
      <c r="S376" s="141">
        <v>0</v>
      </c>
      <c r="T376" s="142">
        <f>S376*H376</f>
        <v>0</v>
      </c>
      <c r="AR376" s="143" t="s">
        <v>309</v>
      </c>
      <c r="AT376" s="143" t="s">
        <v>182</v>
      </c>
      <c r="AU376" s="143" t="s">
        <v>83</v>
      </c>
      <c r="AY376" s="18" t="s">
        <v>180</v>
      </c>
      <c r="BE376" s="144">
        <f>IF(N376="základní",J376,0)</f>
        <v>0</v>
      </c>
      <c r="BF376" s="144">
        <f>IF(N376="snížená",J376,0)</f>
        <v>0</v>
      </c>
      <c r="BG376" s="144">
        <f>IF(N376="zákl. přenesená",J376,0)</f>
        <v>0</v>
      </c>
      <c r="BH376" s="144">
        <f>IF(N376="sníž. přenesená",J376,0)</f>
        <v>0</v>
      </c>
      <c r="BI376" s="144">
        <f>IF(N376="nulová",J376,0)</f>
        <v>0</v>
      </c>
      <c r="BJ376" s="18" t="s">
        <v>81</v>
      </c>
      <c r="BK376" s="144">
        <f>ROUND(I376*H376,2)</f>
        <v>0</v>
      </c>
      <c r="BL376" s="18" t="s">
        <v>309</v>
      </c>
      <c r="BM376" s="143" t="s">
        <v>3767</v>
      </c>
    </row>
    <row r="377" spans="2:65" s="1" customFormat="1" ht="19.5">
      <c r="B377" s="33"/>
      <c r="D377" s="145" t="s">
        <v>189</v>
      </c>
      <c r="F377" s="146" t="s">
        <v>3768</v>
      </c>
      <c r="I377" s="147"/>
      <c r="L377" s="33"/>
      <c r="M377" s="148"/>
      <c r="T377" s="54"/>
      <c r="AT377" s="18" t="s">
        <v>189</v>
      </c>
      <c r="AU377" s="18" t="s">
        <v>83</v>
      </c>
    </row>
    <row r="378" spans="2:65" s="1" customFormat="1" ht="11.25">
      <c r="B378" s="33"/>
      <c r="D378" s="149" t="s">
        <v>191</v>
      </c>
      <c r="F378" s="150" t="s">
        <v>3769</v>
      </c>
      <c r="I378" s="147"/>
      <c r="L378" s="33"/>
      <c r="M378" s="148"/>
      <c r="T378" s="54"/>
      <c r="AT378" s="18" t="s">
        <v>191</v>
      </c>
      <c r="AU378" s="18" t="s">
        <v>83</v>
      </c>
    </row>
    <row r="379" spans="2:65" s="1" customFormat="1" ht="24.2" customHeight="1">
      <c r="B379" s="33"/>
      <c r="C379" s="132" t="s">
        <v>807</v>
      </c>
      <c r="D379" s="132" t="s">
        <v>182</v>
      </c>
      <c r="E379" s="133" t="s">
        <v>3770</v>
      </c>
      <c r="F379" s="134" t="s">
        <v>3771</v>
      </c>
      <c r="G379" s="135" t="s">
        <v>3610</v>
      </c>
      <c r="H379" s="136">
        <v>1</v>
      </c>
      <c r="I379" s="137"/>
      <c r="J379" s="138">
        <f>ROUND(I379*H379,2)</f>
        <v>0</v>
      </c>
      <c r="K379" s="134" t="s">
        <v>572</v>
      </c>
      <c r="L379" s="33"/>
      <c r="M379" s="139" t="s">
        <v>19</v>
      </c>
      <c r="N379" s="140" t="s">
        <v>44</v>
      </c>
      <c r="P379" s="141">
        <f>O379*H379</f>
        <v>0</v>
      </c>
      <c r="Q379" s="141">
        <v>1.9210000000000001E-2</v>
      </c>
      <c r="R379" s="141">
        <f>Q379*H379</f>
        <v>1.9210000000000001E-2</v>
      </c>
      <c r="S379" s="141">
        <v>0</v>
      </c>
      <c r="T379" s="142">
        <f>S379*H379</f>
        <v>0</v>
      </c>
      <c r="AR379" s="143" t="s">
        <v>309</v>
      </c>
      <c r="AT379" s="143" t="s">
        <v>182</v>
      </c>
      <c r="AU379" s="143" t="s">
        <v>83</v>
      </c>
      <c r="AY379" s="18" t="s">
        <v>180</v>
      </c>
      <c r="BE379" s="144">
        <f>IF(N379="základní",J379,0)</f>
        <v>0</v>
      </c>
      <c r="BF379" s="144">
        <f>IF(N379="snížená",J379,0)</f>
        <v>0</v>
      </c>
      <c r="BG379" s="144">
        <f>IF(N379="zákl. přenesená",J379,0)</f>
        <v>0</v>
      </c>
      <c r="BH379" s="144">
        <f>IF(N379="sníž. přenesená",J379,0)</f>
        <v>0</v>
      </c>
      <c r="BI379" s="144">
        <f>IF(N379="nulová",J379,0)</f>
        <v>0</v>
      </c>
      <c r="BJ379" s="18" t="s">
        <v>81</v>
      </c>
      <c r="BK379" s="144">
        <f>ROUND(I379*H379,2)</f>
        <v>0</v>
      </c>
      <c r="BL379" s="18" t="s">
        <v>309</v>
      </c>
      <c r="BM379" s="143" t="s">
        <v>3772</v>
      </c>
    </row>
    <row r="380" spans="2:65" s="1" customFormat="1" ht="19.5">
      <c r="B380" s="33"/>
      <c r="D380" s="145" t="s">
        <v>189</v>
      </c>
      <c r="F380" s="146" t="s">
        <v>3773</v>
      </c>
      <c r="I380" s="147"/>
      <c r="L380" s="33"/>
      <c r="M380" s="148"/>
      <c r="T380" s="54"/>
      <c r="AT380" s="18" t="s">
        <v>189</v>
      </c>
      <c r="AU380" s="18" t="s">
        <v>83</v>
      </c>
    </row>
    <row r="381" spans="2:65" s="1" customFormat="1" ht="11.25">
      <c r="B381" s="33"/>
      <c r="D381" s="149" t="s">
        <v>191</v>
      </c>
      <c r="F381" s="150" t="s">
        <v>3774</v>
      </c>
      <c r="I381" s="147"/>
      <c r="L381" s="33"/>
      <c r="M381" s="148"/>
      <c r="T381" s="54"/>
      <c r="AT381" s="18" t="s">
        <v>191</v>
      </c>
      <c r="AU381" s="18" t="s">
        <v>83</v>
      </c>
    </row>
    <row r="382" spans="2:65" s="1" customFormat="1" ht="21.75" customHeight="1">
      <c r="B382" s="33"/>
      <c r="C382" s="132" t="s">
        <v>816</v>
      </c>
      <c r="D382" s="132" t="s">
        <v>182</v>
      </c>
      <c r="E382" s="133" t="s">
        <v>3775</v>
      </c>
      <c r="F382" s="134" t="s">
        <v>3776</v>
      </c>
      <c r="G382" s="135" t="s">
        <v>3610</v>
      </c>
      <c r="H382" s="136">
        <v>1</v>
      </c>
      <c r="I382" s="137"/>
      <c r="J382" s="138">
        <f>ROUND(I382*H382,2)</f>
        <v>0</v>
      </c>
      <c r="K382" s="134" t="s">
        <v>572</v>
      </c>
      <c r="L382" s="33"/>
      <c r="M382" s="139" t="s">
        <v>19</v>
      </c>
      <c r="N382" s="140" t="s">
        <v>44</v>
      </c>
      <c r="P382" s="141">
        <f>O382*H382</f>
        <v>0</v>
      </c>
      <c r="Q382" s="141">
        <v>0</v>
      </c>
      <c r="R382" s="141">
        <f>Q382*H382</f>
        <v>0</v>
      </c>
      <c r="S382" s="141">
        <v>2.4500000000000001E-2</v>
      </c>
      <c r="T382" s="142">
        <f>S382*H382</f>
        <v>2.4500000000000001E-2</v>
      </c>
      <c r="AR382" s="143" t="s">
        <v>309</v>
      </c>
      <c r="AT382" s="143" t="s">
        <v>182</v>
      </c>
      <c r="AU382" s="143" t="s">
        <v>83</v>
      </c>
      <c r="AY382" s="18" t="s">
        <v>180</v>
      </c>
      <c r="BE382" s="144">
        <f>IF(N382="základní",J382,0)</f>
        <v>0</v>
      </c>
      <c r="BF382" s="144">
        <f>IF(N382="snížená",J382,0)</f>
        <v>0</v>
      </c>
      <c r="BG382" s="144">
        <f>IF(N382="zákl. přenesená",J382,0)</f>
        <v>0</v>
      </c>
      <c r="BH382" s="144">
        <f>IF(N382="sníž. přenesená",J382,0)</f>
        <v>0</v>
      </c>
      <c r="BI382" s="144">
        <f>IF(N382="nulová",J382,0)</f>
        <v>0</v>
      </c>
      <c r="BJ382" s="18" t="s">
        <v>81</v>
      </c>
      <c r="BK382" s="144">
        <f>ROUND(I382*H382,2)</f>
        <v>0</v>
      </c>
      <c r="BL382" s="18" t="s">
        <v>309</v>
      </c>
      <c r="BM382" s="143" t="s">
        <v>3777</v>
      </c>
    </row>
    <row r="383" spans="2:65" s="1" customFormat="1" ht="19.5">
      <c r="B383" s="33"/>
      <c r="D383" s="145" t="s">
        <v>189</v>
      </c>
      <c r="F383" s="146" t="s">
        <v>3778</v>
      </c>
      <c r="I383" s="147"/>
      <c r="L383" s="33"/>
      <c r="M383" s="148"/>
      <c r="T383" s="54"/>
      <c r="AT383" s="18" t="s">
        <v>189</v>
      </c>
      <c r="AU383" s="18" t="s">
        <v>83</v>
      </c>
    </row>
    <row r="384" spans="2:65" s="1" customFormat="1" ht="11.25">
      <c r="B384" s="33"/>
      <c r="D384" s="149" t="s">
        <v>191</v>
      </c>
      <c r="F384" s="150" t="s">
        <v>3779</v>
      </c>
      <c r="I384" s="147"/>
      <c r="L384" s="33"/>
      <c r="M384" s="148"/>
      <c r="T384" s="54"/>
      <c r="AT384" s="18" t="s">
        <v>191</v>
      </c>
      <c r="AU384" s="18" t="s">
        <v>83</v>
      </c>
    </row>
    <row r="385" spans="2:65" s="12" customFormat="1" ht="22.5">
      <c r="B385" s="151"/>
      <c r="D385" s="145" t="s">
        <v>193</v>
      </c>
      <c r="E385" s="152" t="s">
        <v>19</v>
      </c>
      <c r="F385" s="153" t="s">
        <v>1191</v>
      </c>
      <c r="H385" s="152" t="s">
        <v>19</v>
      </c>
      <c r="I385" s="154"/>
      <c r="L385" s="151"/>
      <c r="M385" s="155"/>
      <c r="T385" s="156"/>
      <c r="AT385" s="152" t="s">
        <v>193</v>
      </c>
      <c r="AU385" s="152" t="s">
        <v>83</v>
      </c>
      <c r="AV385" s="12" t="s">
        <v>81</v>
      </c>
      <c r="AW385" s="12" t="s">
        <v>35</v>
      </c>
      <c r="AX385" s="12" t="s">
        <v>73</v>
      </c>
      <c r="AY385" s="152" t="s">
        <v>180</v>
      </c>
    </row>
    <row r="386" spans="2:65" s="13" customFormat="1" ht="11.25">
      <c r="B386" s="157"/>
      <c r="D386" s="145" t="s">
        <v>193</v>
      </c>
      <c r="E386" s="158" t="s">
        <v>19</v>
      </c>
      <c r="F386" s="159" t="s">
        <v>81</v>
      </c>
      <c r="H386" s="160">
        <v>1</v>
      </c>
      <c r="I386" s="161"/>
      <c r="L386" s="157"/>
      <c r="M386" s="162"/>
      <c r="T386" s="163"/>
      <c r="AT386" s="158" t="s">
        <v>193</v>
      </c>
      <c r="AU386" s="158" t="s">
        <v>83</v>
      </c>
      <c r="AV386" s="13" t="s">
        <v>83</v>
      </c>
      <c r="AW386" s="13" t="s">
        <v>35</v>
      </c>
      <c r="AX386" s="13" t="s">
        <v>81</v>
      </c>
      <c r="AY386" s="158" t="s">
        <v>180</v>
      </c>
    </row>
    <row r="387" spans="2:65" s="1" customFormat="1" ht="21.75" customHeight="1">
      <c r="B387" s="33"/>
      <c r="C387" s="132" t="s">
        <v>824</v>
      </c>
      <c r="D387" s="132" t="s">
        <v>182</v>
      </c>
      <c r="E387" s="133" t="s">
        <v>3780</v>
      </c>
      <c r="F387" s="134" t="s">
        <v>3781</v>
      </c>
      <c r="G387" s="135" t="s">
        <v>3610</v>
      </c>
      <c r="H387" s="136">
        <v>3</v>
      </c>
      <c r="I387" s="137"/>
      <c r="J387" s="138">
        <f>ROUND(I387*H387,2)</f>
        <v>0</v>
      </c>
      <c r="K387" s="134" t="s">
        <v>572</v>
      </c>
      <c r="L387" s="33"/>
      <c r="M387" s="139" t="s">
        <v>19</v>
      </c>
      <c r="N387" s="140" t="s">
        <v>44</v>
      </c>
      <c r="P387" s="141">
        <f>O387*H387</f>
        <v>0</v>
      </c>
      <c r="Q387" s="141">
        <v>1.188E-2</v>
      </c>
      <c r="R387" s="141">
        <f>Q387*H387</f>
        <v>3.5639999999999998E-2</v>
      </c>
      <c r="S387" s="141">
        <v>0</v>
      </c>
      <c r="T387" s="142">
        <f>S387*H387</f>
        <v>0</v>
      </c>
      <c r="AR387" s="143" t="s">
        <v>309</v>
      </c>
      <c r="AT387" s="143" t="s">
        <v>182</v>
      </c>
      <c r="AU387" s="143" t="s">
        <v>83</v>
      </c>
      <c r="AY387" s="18" t="s">
        <v>180</v>
      </c>
      <c r="BE387" s="144">
        <f>IF(N387="základní",J387,0)</f>
        <v>0</v>
      </c>
      <c r="BF387" s="144">
        <f>IF(N387="snížená",J387,0)</f>
        <v>0</v>
      </c>
      <c r="BG387" s="144">
        <f>IF(N387="zákl. přenesená",J387,0)</f>
        <v>0</v>
      </c>
      <c r="BH387" s="144">
        <f>IF(N387="sníž. přenesená",J387,0)</f>
        <v>0</v>
      </c>
      <c r="BI387" s="144">
        <f>IF(N387="nulová",J387,0)</f>
        <v>0</v>
      </c>
      <c r="BJ387" s="18" t="s">
        <v>81</v>
      </c>
      <c r="BK387" s="144">
        <f>ROUND(I387*H387,2)</f>
        <v>0</v>
      </c>
      <c r="BL387" s="18" t="s">
        <v>309</v>
      </c>
      <c r="BM387" s="143" t="s">
        <v>3782</v>
      </c>
    </row>
    <row r="388" spans="2:65" s="1" customFormat="1" ht="11.25">
      <c r="B388" s="33"/>
      <c r="D388" s="145" t="s">
        <v>189</v>
      </c>
      <c r="F388" s="146" t="s">
        <v>3783</v>
      </c>
      <c r="I388" s="147"/>
      <c r="L388" s="33"/>
      <c r="M388" s="148"/>
      <c r="T388" s="54"/>
      <c r="AT388" s="18" t="s">
        <v>189</v>
      </c>
      <c r="AU388" s="18" t="s">
        <v>83</v>
      </c>
    </row>
    <row r="389" spans="2:65" s="1" customFormat="1" ht="11.25">
      <c r="B389" s="33"/>
      <c r="D389" s="149" t="s">
        <v>191</v>
      </c>
      <c r="F389" s="150" t="s">
        <v>3784</v>
      </c>
      <c r="I389" s="147"/>
      <c r="L389" s="33"/>
      <c r="M389" s="148"/>
      <c r="T389" s="54"/>
      <c r="AT389" s="18" t="s">
        <v>191</v>
      </c>
      <c r="AU389" s="18" t="s">
        <v>83</v>
      </c>
    </row>
    <row r="390" spans="2:65" s="1" customFormat="1" ht="33" customHeight="1">
      <c r="B390" s="33"/>
      <c r="C390" s="132" t="s">
        <v>830</v>
      </c>
      <c r="D390" s="132" t="s">
        <v>182</v>
      </c>
      <c r="E390" s="133" t="s">
        <v>3785</v>
      </c>
      <c r="F390" s="134" t="s">
        <v>3786</v>
      </c>
      <c r="G390" s="135" t="s">
        <v>3610</v>
      </c>
      <c r="H390" s="136">
        <v>3</v>
      </c>
      <c r="I390" s="137"/>
      <c r="J390" s="138">
        <f>ROUND(I390*H390,2)</f>
        <v>0</v>
      </c>
      <c r="K390" s="134" t="s">
        <v>572</v>
      </c>
      <c r="L390" s="33"/>
      <c r="M390" s="139" t="s">
        <v>19</v>
      </c>
      <c r="N390" s="140" t="s">
        <v>44</v>
      </c>
      <c r="P390" s="141">
        <f>O390*H390</f>
        <v>0</v>
      </c>
      <c r="Q390" s="141">
        <v>3.0360000000000002E-2</v>
      </c>
      <c r="R390" s="141">
        <f>Q390*H390</f>
        <v>9.1080000000000008E-2</v>
      </c>
      <c r="S390" s="141">
        <v>0</v>
      </c>
      <c r="T390" s="142">
        <f>S390*H390</f>
        <v>0</v>
      </c>
      <c r="AR390" s="143" t="s">
        <v>309</v>
      </c>
      <c r="AT390" s="143" t="s">
        <v>182</v>
      </c>
      <c r="AU390" s="143" t="s">
        <v>83</v>
      </c>
      <c r="AY390" s="18" t="s">
        <v>180</v>
      </c>
      <c r="BE390" s="144">
        <f>IF(N390="základní",J390,0)</f>
        <v>0</v>
      </c>
      <c r="BF390" s="144">
        <f>IF(N390="snížená",J390,0)</f>
        <v>0</v>
      </c>
      <c r="BG390" s="144">
        <f>IF(N390="zákl. přenesená",J390,0)</f>
        <v>0</v>
      </c>
      <c r="BH390" s="144">
        <f>IF(N390="sníž. přenesená",J390,0)</f>
        <v>0</v>
      </c>
      <c r="BI390" s="144">
        <f>IF(N390="nulová",J390,0)</f>
        <v>0</v>
      </c>
      <c r="BJ390" s="18" t="s">
        <v>81</v>
      </c>
      <c r="BK390" s="144">
        <f>ROUND(I390*H390,2)</f>
        <v>0</v>
      </c>
      <c r="BL390" s="18" t="s">
        <v>309</v>
      </c>
      <c r="BM390" s="143" t="s">
        <v>3787</v>
      </c>
    </row>
    <row r="391" spans="2:65" s="1" customFormat="1" ht="29.25">
      <c r="B391" s="33"/>
      <c r="D391" s="145" t="s">
        <v>189</v>
      </c>
      <c r="F391" s="146" t="s">
        <v>3788</v>
      </c>
      <c r="I391" s="147"/>
      <c r="L391" s="33"/>
      <c r="M391" s="148"/>
      <c r="T391" s="54"/>
      <c r="AT391" s="18" t="s">
        <v>189</v>
      </c>
      <c r="AU391" s="18" t="s">
        <v>83</v>
      </c>
    </row>
    <row r="392" spans="2:65" s="1" customFormat="1" ht="11.25">
      <c r="B392" s="33"/>
      <c r="D392" s="149" t="s">
        <v>191</v>
      </c>
      <c r="F392" s="150" t="s">
        <v>3789</v>
      </c>
      <c r="I392" s="147"/>
      <c r="L392" s="33"/>
      <c r="M392" s="148"/>
      <c r="T392" s="54"/>
      <c r="AT392" s="18" t="s">
        <v>191</v>
      </c>
      <c r="AU392" s="18" t="s">
        <v>83</v>
      </c>
    </row>
    <row r="393" spans="2:65" s="1" customFormat="1" ht="16.5" customHeight="1">
      <c r="B393" s="33"/>
      <c r="C393" s="132" t="s">
        <v>836</v>
      </c>
      <c r="D393" s="132" t="s">
        <v>182</v>
      </c>
      <c r="E393" s="133" t="s">
        <v>3790</v>
      </c>
      <c r="F393" s="134" t="s">
        <v>3791</v>
      </c>
      <c r="G393" s="135" t="s">
        <v>3610</v>
      </c>
      <c r="H393" s="136">
        <v>2</v>
      </c>
      <c r="I393" s="137"/>
      <c r="J393" s="138">
        <f>ROUND(I393*H393,2)</f>
        <v>0</v>
      </c>
      <c r="K393" s="134" t="s">
        <v>19</v>
      </c>
      <c r="L393" s="33"/>
      <c r="M393" s="139" t="s">
        <v>19</v>
      </c>
      <c r="N393" s="140" t="s">
        <v>44</v>
      </c>
      <c r="P393" s="141">
        <f>O393*H393</f>
        <v>0</v>
      </c>
      <c r="Q393" s="141">
        <v>4.317E-2</v>
      </c>
      <c r="R393" s="141">
        <f>Q393*H393</f>
        <v>8.634E-2</v>
      </c>
      <c r="S393" s="141">
        <v>0</v>
      </c>
      <c r="T393" s="142">
        <f>S393*H393</f>
        <v>0</v>
      </c>
      <c r="AR393" s="143" t="s">
        <v>309</v>
      </c>
      <c r="AT393" s="143" t="s">
        <v>182</v>
      </c>
      <c r="AU393" s="143" t="s">
        <v>83</v>
      </c>
      <c r="AY393" s="18" t="s">
        <v>180</v>
      </c>
      <c r="BE393" s="144">
        <f>IF(N393="základní",J393,0)</f>
        <v>0</v>
      </c>
      <c r="BF393" s="144">
        <f>IF(N393="snížená",J393,0)</f>
        <v>0</v>
      </c>
      <c r="BG393" s="144">
        <f>IF(N393="zákl. přenesená",J393,0)</f>
        <v>0</v>
      </c>
      <c r="BH393" s="144">
        <f>IF(N393="sníž. přenesená",J393,0)</f>
        <v>0</v>
      </c>
      <c r="BI393" s="144">
        <f>IF(N393="nulová",J393,0)</f>
        <v>0</v>
      </c>
      <c r="BJ393" s="18" t="s">
        <v>81</v>
      </c>
      <c r="BK393" s="144">
        <f>ROUND(I393*H393,2)</f>
        <v>0</v>
      </c>
      <c r="BL393" s="18" t="s">
        <v>309</v>
      </c>
      <c r="BM393" s="143" t="s">
        <v>3792</v>
      </c>
    </row>
    <row r="394" spans="2:65" s="1" customFormat="1" ht="11.25">
      <c r="B394" s="33"/>
      <c r="D394" s="145" t="s">
        <v>189</v>
      </c>
      <c r="F394" s="146" t="s">
        <v>3791</v>
      </c>
      <c r="I394" s="147"/>
      <c r="L394" s="33"/>
      <c r="M394" s="148"/>
      <c r="T394" s="54"/>
      <c r="AT394" s="18" t="s">
        <v>189</v>
      </c>
      <c r="AU394" s="18" t="s">
        <v>83</v>
      </c>
    </row>
    <row r="395" spans="2:65" s="1" customFormat="1" ht="16.5" customHeight="1">
      <c r="B395" s="33"/>
      <c r="C395" s="132" t="s">
        <v>844</v>
      </c>
      <c r="D395" s="132" t="s">
        <v>182</v>
      </c>
      <c r="E395" s="133" t="s">
        <v>3793</v>
      </c>
      <c r="F395" s="134" t="s">
        <v>3794</v>
      </c>
      <c r="G395" s="135" t="s">
        <v>346</v>
      </c>
      <c r="H395" s="136">
        <v>2</v>
      </c>
      <c r="I395" s="137"/>
      <c r="J395" s="138">
        <f>ROUND(I395*H395,2)</f>
        <v>0</v>
      </c>
      <c r="K395" s="134" t="s">
        <v>572</v>
      </c>
      <c r="L395" s="33"/>
      <c r="M395" s="139" t="s">
        <v>19</v>
      </c>
      <c r="N395" s="140" t="s">
        <v>44</v>
      </c>
      <c r="P395" s="141">
        <f>O395*H395</f>
        <v>0</v>
      </c>
      <c r="Q395" s="141">
        <v>0</v>
      </c>
      <c r="R395" s="141">
        <f>Q395*H395</f>
        <v>0</v>
      </c>
      <c r="S395" s="141">
        <v>0</v>
      </c>
      <c r="T395" s="142">
        <f>S395*H395</f>
        <v>0</v>
      </c>
      <c r="AR395" s="143" t="s">
        <v>309</v>
      </c>
      <c r="AT395" s="143" t="s">
        <v>182</v>
      </c>
      <c r="AU395" s="143" t="s">
        <v>83</v>
      </c>
      <c r="AY395" s="18" t="s">
        <v>180</v>
      </c>
      <c r="BE395" s="144">
        <f>IF(N395="základní",J395,0)</f>
        <v>0</v>
      </c>
      <c r="BF395" s="144">
        <f>IF(N395="snížená",J395,0)</f>
        <v>0</v>
      </c>
      <c r="BG395" s="144">
        <f>IF(N395="zákl. přenesená",J395,0)</f>
        <v>0</v>
      </c>
      <c r="BH395" s="144">
        <f>IF(N395="sníž. přenesená",J395,0)</f>
        <v>0</v>
      </c>
      <c r="BI395" s="144">
        <f>IF(N395="nulová",J395,0)</f>
        <v>0</v>
      </c>
      <c r="BJ395" s="18" t="s">
        <v>81</v>
      </c>
      <c r="BK395" s="144">
        <f>ROUND(I395*H395,2)</f>
        <v>0</v>
      </c>
      <c r="BL395" s="18" t="s">
        <v>309</v>
      </c>
      <c r="BM395" s="143" t="s">
        <v>3795</v>
      </c>
    </row>
    <row r="396" spans="2:65" s="1" customFormat="1" ht="11.25">
      <c r="B396" s="33"/>
      <c r="D396" s="145" t="s">
        <v>189</v>
      </c>
      <c r="F396" s="146" t="s">
        <v>3796</v>
      </c>
      <c r="I396" s="147"/>
      <c r="L396" s="33"/>
      <c r="M396" s="148"/>
      <c r="T396" s="54"/>
      <c r="AT396" s="18" t="s">
        <v>189</v>
      </c>
      <c r="AU396" s="18" t="s">
        <v>83</v>
      </c>
    </row>
    <row r="397" spans="2:65" s="1" customFormat="1" ht="11.25">
      <c r="B397" s="33"/>
      <c r="D397" s="149" t="s">
        <v>191</v>
      </c>
      <c r="F397" s="150" t="s">
        <v>3797</v>
      </c>
      <c r="I397" s="147"/>
      <c r="L397" s="33"/>
      <c r="M397" s="148"/>
      <c r="T397" s="54"/>
      <c r="AT397" s="18" t="s">
        <v>191</v>
      </c>
      <c r="AU397" s="18" t="s">
        <v>83</v>
      </c>
    </row>
    <row r="398" spans="2:65" s="13" customFormat="1" ht="11.25">
      <c r="B398" s="157"/>
      <c r="D398" s="145" t="s">
        <v>193</v>
      </c>
      <c r="E398" s="158" t="s">
        <v>19</v>
      </c>
      <c r="F398" s="159" t="s">
        <v>83</v>
      </c>
      <c r="H398" s="160">
        <v>2</v>
      </c>
      <c r="I398" s="161"/>
      <c r="L398" s="157"/>
      <c r="M398" s="162"/>
      <c r="T398" s="163"/>
      <c r="AT398" s="158" t="s">
        <v>193</v>
      </c>
      <c r="AU398" s="158" t="s">
        <v>83</v>
      </c>
      <c r="AV398" s="13" t="s">
        <v>83</v>
      </c>
      <c r="AW398" s="13" t="s">
        <v>35</v>
      </c>
      <c r="AX398" s="13" t="s">
        <v>81</v>
      </c>
      <c r="AY398" s="158" t="s">
        <v>180</v>
      </c>
    </row>
    <row r="399" spans="2:65" s="1" customFormat="1" ht="16.5" customHeight="1">
      <c r="B399" s="33"/>
      <c r="C399" s="171" t="s">
        <v>850</v>
      </c>
      <c r="D399" s="171" t="s">
        <v>353</v>
      </c>
      <c r="E399" s="172" t="s">
        <v>3798</v>
      </c>
      <c r="F399" s="173" t="s">
        <v>3799</v>
      </c>
      <c r="G399" s="174" t="s">
        <v>346</v>
      </c>
      <c r="H399" s="175">
        <v>2</v>
      </c>
      <c r="I399" s="176"/>
      <c r="J399" s="177">
        <f>ROUND(I399*H399,2)</f>
        <v>0</v>
      </c>
      <c r="K399" s="173" t="s">
        <v>572</v>
      </c>
      <c r="L399" s="178"/>
      <c r="M399" s="179" t="s">
        <v>19</v>
      </c>
      <c r="N399" s="180" t="s">
        <v>44</v>
      </c>
      <c r="P399" s="141">
        <f>O399*H399</f>
        <v>0</v>
      </c>
      <c r="Q399" s="141">
        <v>3.0000000000000001E-3</v>
      </c>
      <c r="R399" s="141">
        <f>Q399*H399</f>
        <v>6.0000000000000001E-3</v>
      </c>
      <c r="S399" s="141">
        <v>0</v>
      </c>
      <c r="T399" s="142">
        <f>S399*H399</f>
        <v>0</v>
      </c>
      <c r="AR399" s="143" t="s">
        <v>466</v>
      </c>
      <c r="AT399" s="143" t="s">
        <v>353</v>
      </c>
      <c r="AU399" s="143" t="s">
        <v>83</v>
      </c>
      <c r="AY399" s="18" t="s">
        <v>180</v>
      </c>
      <c r="BE399" s="144">
        <f>IF(N399="základní",J399,0)</f>
        <v>0</v>
      </c>
      <c r="BF399" s="144">
        <f>IF(N399="snížená",J399,0)</f>
        <v>0</v>
      </c>
      <c r="BG399" s="144">
        <f>IF(N399="zákl. přenesená",J399,0)</f>
        <v>0</v>
      </c>
      <c r="BH399" s="144">
        <f>IF(N399="sníž. přenesená",J399,0)</f>
        <v>0</v>
      </c>
      <c r="BI399" s="144">
        <f>IF(N399="nulová",J399,0)</f>
        <v>0</v>
      </c>
      <c r="BJ399" s="18" t="s">
        <v>81</v>
      </c>
      <c r="BK399" s="144">
        <f>ROUND(I399*H399,2)</f>
        <v>0</v>
      </c>
      <c r="BL399" s="18" t="s">
        <v>309</v>
      </c>
      <c r="BM399" s="143" t="s">
        <v>3800</v>
      </c>
    </row>
    <row r="400" spans="2:65" s="1" customFormat="1" ht="11.25">
      <c r="B400" s="33"/>
      <c r="D400" s="145" t="s">
        <v>189</v>
      </c>
      <c r="F400" s="146" t="s">
        <v>3799</v>
      </c>
      <c r="I400" s="147"/>
      <c r="L400" s="33"/>
      <c r="M400" s="148"/>
      <c r="T400" s="54"/>
      <c r="AT400" s="18" t="s">
        <v>189</v>
      </c>
      <c r="AU400" s="18" t="s">
        <v>83</v>
      </c>
    </row>
    <row r="401" spans="2:65" s="1" customFormat="1" ht="16.5" customHeight="1">
      <c r="B401" s="33"/>
      <c r="C401" s="132" t="s">
        <v>858</v>
      </c>
      <c r="D401" s="132" t="s">
        <v>182</v>
      </c>
      <c r="E401" s="133" t="s">
        <v>3801</v>
      </c>
      <c r="F401" s="134" t="s">
        <v>3802</v>
      </c>
      <c r="G401" s="135" t="s">
        <v>346</v>
      </c>
      <c r="H401" s="136">
        <v>1</v>
      </c>
      <c r="I401" s="137"/>
      <c r="J401" s="138">
        <f>ROUND(I401*H401,2)</f>
        <v>0</v>
      </c>
      <c r="K401" s="134" t="s">
        <v>572</v>
      </c>
      <c r="L401" s="33"/>
      <c r="M401" s="139" t="s">
        <v>19</v>
      </c>
      <c r="N401" s="140" t="s">
        <v>44</v>
      </c>
      <c r="P401" s="141">
        <f>O401*H401</f>
        <v>0</v>
      </c>
      <c r="Q401" s="141">
        <v>0</v>
      </c>
      <c r="R401" s="141">
        <f>Q401*H401</f>
        <v>0</v>
      </c>
      <c r="S401" s="141">
        <v>0</v>
      </c>
      <c r="T401" s="142">
        <f>S401*H401</f>
        <v>0</v>
      </c>
      <c r="AR401" s="143" t="s">
        <v>309</v>
      </c>
      <c r="AT401" s="143" t="s">
        <v>182</v>
      </c>
      <c r="AU401" s="143" t="s">
        <v>83</v>
      </c>
      <c r="AY401" s="18" t="s">
        <v>180</v>
      </c>
      <c r="BE401" s="144">
        <f>IF(N401="základní",J401,0)</f>
        <v>0</v>
      </c>
      <c r="BF401" s="144">
        <f>IF(N401="snížená",J401,0)</f>
        <v>0</v>
      </c>
      <c r="BG401" s="144">
        <f>IF(N401="zákl. přenesená",J401,0)</f>
        <v>0</v>
      </c>
      <c r="BH401" s="144">
        <f>IF(N401="sníž. přenesená",J401,0)</f>
        <v>0</v>
      </c>
      <c r="BI401" s="144">
        <f>IF(N401="nulová",J401,0)</f>
        <v>0</v>
      </c>
      <c r="BJ401" s="18" t="s">
        <v>81</v>
      </c>
      <c r="BK401" s="144">
        <f>ROUND(I401*H401,2)</f>
        <v>0</v>
      </c>
      <c r="BL401" s="18" t="s">
        <v>309</v>
      </c>
      <c r="BM401" s="143" t="s">
        <v>3803</v>
      </c>
    </row>
    <row r="402" spans="2:65" s="1" customFormat="1" ht="19.5">
      <c r="B402" s="33"/>
      <c r="D402" s="145" t="s">
        <v>189</v>
      </c>
      <c r="F402" s="146" t="s">
        <v>3804</v>
      </c>
      <c r="I402" s="147"/>
      <c r="L402" s="33"/>
      <c r="M402" s="148"/>
      <c r="T402" s="54"/>
      <c r="AT402" s="18" t="s">
        <v>189</v>
      </c>
      <c r="AU402" s="18" t="s">
        <v>83</v>
      </c>
    </row>
    <row r="403" spans="2:65" s="1" customFormat="1" ht="11.25">
      <c r="B403" s="33"/>
      <c r="D403" s="149" t="s">
        <v>191</v>
      </c>
      <c r="F403" s="150" t="s">
        <v>3805</v>
      </c>
      <c r="I403" s="147"/>
      <c r="L403" s="33"/>
      <c r="M403" s="148"/>
      <c r="T403" s="54"/>
      <c r="AT403" s="18" t="s">
        <v>191</v>
      </c>
      <c r="AU403" s="18" t="s">
        <v>83</v>
      </c>
    </row>
    <row r="404" spans="2:65" s="13" customFormat="1" ht="11.25">
      <c r="B404" s="157"/>
      <c r="D404" s="145" t="s">
        <v>193</v>
      </c>
      <c r="E404" s="158" t="s">
        <v>19</v>
      </c>
      <c r="F404" s="159" t="s">
        <v>3806</v>
      </c>
      <c r="H404" s="160">
        <v>1</v>
      </c>
      <c r="I404" s="161"/>
      <c r="L404" s="157"/>
      <c r="M404" s="162"/>
      <c r="T404" s="163"/>
      <c r="AT404" s="158" t="s">
        <v>193</v>
      </c>
      <c r="AU404" s="158" t="s">
        <v>83</v>
      </c>
      <c r="AV404" s="13" t="s">
        <v>83</v>
      </c>
      <c r="AW404" s="13" t="s">
        <v>35</v>
      </c>
      <c r="AX404" s="13" t="s">
        <v>81</v>
      </c>
      <c r="AY404" s="158" t="s">
        <v>180</v>
      </c>
    </row>
    <row r="405" spans="2:65" s="1" customFormat="1" ht="16.5" customHeight="1">
      <c r="B405" s="33"/>
      <c r="C405" s="171" t="s">
        <v>864</v>
      </c>
      <c r="D405" s="171" t="s">
        <v>353</v>
      </c>
      <c r="E405" s="172" t="s">
        <v>3807</v>
      </c>
      <c r="F405" s="173" t="s">
        <v>3808</v>
      </c>
      <c r="G405" s="174" t="s">
        <v>346</v>
      </c>
      <c r="H405" s="175">
        <v>1</v>
      </c>
      <c r="I405" s="176"/>
      <c r="J405" s="177">
        <f>ROUND(I405*H405,2)</f>
        <v>0</v>
      </c>
      <c r="K405" s="173" t="s">
        <v>19</v>
      </c>
      <c r="L405" s="178"/>
      <c r="M405" s="179" t="s">
        <v>19</v>
      </c>
      <c r="N405" s="180" t="s">
        <v>44</v>
      </c>
      <c r="P405" s="141">
        <f>O405*H405</f>
        <v>0</v>
      </c>
      <c r="Q405" s="141">
        <v>7.5000000000000002E-4</v>
      </c>
      <c r="R405" s="141">
        <f>Q405*H405</f>
        <v>7.5000000000000002E-4</v>
      </c>
      <c r="S405" s="141">
        <v>0</v>
      </c>
      <c r="T405" s="142">
        <f>S405*H405</f>
        <v>0</v>
      </c>
      <c r="AR405" s="143" t="s">
        <v>466</v>
      </c>
      <c r="AT405" s="143" t="s">
        <v>353</v>
      </c>
      <c r="AU405" s="143" t="s">
        <v>83</v>
      </c>
      <c r="AY405" s="18" t="s">
        <v>180</v>
      </c>
      <c r="BE405" s="144">
        <f>IF(N405="základní",J405,0)</f>
        <v>0</v>
      </c>
      <c r="BF405" s="144">
        <f>IF(N405="snížená",J405,0)</f>
        <v>0</v>
      </c>
      <c r="BG405" s="144">
        <f>IF(N405="zákl. přenesená",J405,0)</f>
        <v>0</v>
      </c>
      <c r="BH405" s="144">
        <f>IF(N405="sníž. přenesená",J405,0)</f>
        <v>0</v>
      </c>
      <c r="BI405" s="144">
        <f>IF(N405="nulová",J405,0)</f>
        <v>0</v>
      </c>
      <c r="BJ405" s="18" t="s">
        <v>81</v>
      </c>
      <c r="BK405" s="144">
        <f>ROUND(I405*H405,2)</f>
        <v>0</v>
      </c>
      <c r="BL405" s="18" t="s">
        <v>309</v>
      </c>
      <c r="BM405" s="143" t="s">
        <v>3809</v>
      </c>
    </row>
    <row r="406" spans="2:65" s="1" customFormat="1" ht="11.25">
      <c r="B406" s="33"/>
      <c r="D406" s="145" t="s">
        <v>189</v>
      </c>
      <c r="F406" s="146" t="s">
        <v>3808</v>
      </c>
      <c r="I406" s="147"/>
      <c r="L406" s="33"/>
      <c r="M406" s="148"/>
      <c r="T406" s="54"/>
      <c r="AT406" s="18" t="s">
        <v>189</v>
      </c>
      <c r="AU406" s="18" t="s">
        <v>83</v>
      </c>
    </row>
    <row r="407" spans="2:65" s="1" customFormat="1" ht="16.5" customHeight="1">
      <c r="B407" s="33"/>
      <c r="C407" s="132" t="s">
        <v>872</v>
      </c>
      <c r="D407" s="132" t="s">
        <v>182</v>
      </c>
      <c r="E407" s="133" t="s">
        <v>3810</v>
      </c>
      <c r="F407" s="134" t="s">
        <v>3811</v>
      </c>
      <c r="G407" s="135" t="s">
        <v>346</v>
      </c>
      <c r="H407" s="136">
        <v>11</v>
      </c>
      <c r="I407" s="137"/>
      <c r="J407" s="138">
        <f>ROUND(I407*H407,2)</f>
        <v>0</v>
      </c>
      <c r="K407" s="134" t="s">
        <v>19</v>
      </c>
      <c r="L407" s="33"/>
      <c r="M407" s="139" t="s">
        <v>19</v>
      </c>
      <c r="N407" s="140" t="s">
        <v>44</v>
      </c>
      <c r="P407" s="141">
        <f>O407*H407</f>
        <v>0</v>
      </c>
      <c r="Q407" s="141">
        <v>0</v>
      </c>
      <c r="R407" s="141">
        <f>Q407*H407</f>
        <v>0</v>
      </c>
      <c r="S407" s="141">
        <v>0</v>
      </c>
      <c r="T407" s="142">
        <f>S407*H407</f>
        <v>0</v>
      </c>
      <c r="AR407" s="143" t="s">
        <v>309</v>
      </c>
      <c r="AT407" s="143" t="s">
        <v>182</v>
      </c>
      <c r="AU407" s="143" t="s">
        <v>83</v>
      </c>
      <c r="AY407" s="18" t="s">
        <v>180</v>
      </c>
      <c r="BE407" s="144">
        <f>IF(N407="základní",J407,0)</f>
        <v>0</v>
      </c>
      <c r="BF407" s="144">
        <f>IF(N407="snížená",J407,0)</f>
        <v>0</v>
      </c>
      <c r="BG407" s="144">
        <f>IF(N407="zákl. přenesená",J407,0)</f>
        <v>0</v>
      </c>
      <c r="BH407" s="144">
        <f>IF(N407="sníž. přenesená",J407,0)</f>
        <v>0</v>
      </c>
      <c r="BI407" s="144">
        <f>IF(N407="nulová",J407,0)</f>
        <v>0</v>
      </c>
      <c r="BJ407" s="18" t="s">
        <v>81</v>
      </c>
      <c r="BK407" s="144">
        <f>ROUND(I407*H407,2)</f>
        <v>0</v>
      </c>
      <c r="BL407" s="18" t="s">
        <v>309</v>
      </c>
      <c r="BM407" s="143" t="s">
        <v>3812</v>
      </c>
    </row>
    <row r="408" spans="2:65" s="1" customFormat="1" ht="19.5">
      <c r="B408" s="33"/>
      <c r="D408" s="145" t="s">
        <v>189</v>
      </c>
      <c r="F408" s="146" t="s">
        <v>3813</v>
      </c>
      <c r="I408" s="147"/>
      <c r="L408" s="33"/>
      <c r="M408" s="148"/>
      <c r="T408" s="54"/>
      <c r="AT408" s="18" t="s">
        <v>189</v>
      </c>
      <c r="AU408" s="18" t="s">
        <v>83</v>
      </c>
    </row>
    <row r="409" spans="2:65" s="13" customFormat="1" ht="11.25">
      <c r="B409" s="157"/>
      <c r="D409" s="145" t="s">
        <v>193</v>
      </c>
      <c r="E409" s="158" t="s">
        <v>19</v>
      </c>
      <c r="F409" s="159" t="s">
        <v>3814</v>
      </c>
      <c r="H409" s="160">
        <v>1</v>
      </c>
      <c r="I409" s="161"/>
      <c r="L409" s="157"/>
      <c r="M409" s="162"/>
      <c r="T409" s="163"/>
      <c r="AT409" s="158" t="s">
        <v>193</v>
      </c>
      <c r="AU409" s="158" t="s">
        <v>83</v>
      </c>
      <c r="AV409" s="13" t="s">
        <v>83</v>
      </c>
      <c r="AW409" s="13" t="s">
        <v>35</v>
      </c>
      <c r="AX409" s="13" t="s">
        <v>73</v>
      </c>
      <c r="AY409" s="158" t="s">
        <v>180</v>
      </c>
    </row>
    <row r="410" spans="2:65" s="13" customFormat="1" ht="11.25">
      <c r="B410" s="157"/>
      <c r="D410" s="145" t="s">
        <v>193</v>
      </c>
      <c r="E410" s="158" t="s">
        <v>19</v>
      </c>
      <c r="F410" s="159" t="s">
        <v>3815</v>
      </c>
      <c r="H410" s="160">
        <v>2</v>
      </c>
      <c r="I410" s="161"/>
      <c r="L410" s="157"/>
      <c r="M410" s="162"/>
      <c r="T410" s="163"/>
      <c r="AT410" s="158" t="s">
        <v>193</v>
      </c>
      <c r="AU410" s="158" t="s">
        <v>83</v>
      </c>
      <c r="AV410" s="13" t="s">
        <v>83</v>
      </c>
      <c r="AW410" s="13" t="s">
        <v>35</v>
      </c>
      <c r="AX410" s="13" t="s">
        <v>73</v>
      </c>
      <c r="AY410" s="158" t="s">
        <v>180</v>
      </c>
    </row>
    <row r="411" spans="2:65" s="13" customFormat="1" ht="11.25">
      <c r="B411" s="157"/>
      <c r="D411" s="145" t="s">
        <v>193</v>
      </c>
      <c r="E411" s="158" t="s">
        <v>19</v>
      </c>
      <c r="F411" s="159" t="s">
        <v>3816</v>
      </c>
      <c r="H411" s="160">
        <v>4</v>
      </c>
      <c r="I411" s="161"/>
      <c r="L411" s="157"/>
      <c r="M411" s="162"/>
      <c r="T411" s="163"/>
      <c r="AT411" s="158" t="s">
        <v>193</v>
      </c>
      <c r="AU411" s="158" t="s">
        <v>83</v>
      </c>
      <c r="AV411" s="13" t="s">
        <v>83</v>
      </c>
      <c r="AW411" s="13" t="s">
        <v>35</v>
      </c>
      <c r="AX411" s="13" t="s">
        <v>73</v>
      </c>
      <c r="AY411" s="158" t="s">
        <v>180</v>
      </c>
    </row>
    <row r="412" spans="2:65" s="13" customFormat="1" ht="11.25">
      <c r="B412" s="157"/>
      <c r="D412" s="145" t="s">
        <v>193</v>
      </c>
      <c r="E412" s="158" t="s">
        <v>19</v>
      </c>
      <c r="F412" s="159" t="s">
        <v>3817</v>
      </c>
      <c r="H412" s="160">
        <v>4</v>
      </c>
      <c r="I412" s="161"/>
      <c r="L412" s="157"/>
      <c r="M412" s="162"/>
      <c r="T412" s="163"/>
      <c r="AT412" s="158" t="s">
        <v>193</v>
      </c>
      <c r="AU412" s="158" t="s">
        <v>83</v>
      </c>
      <c r="AV412" s="13" t="s">
        <v>83</v>
      </c>
      <c r="AW412" s="13" t="s">
        <v>35</v>
      </c>
      <c r="AX412" s="13" t="s">
        <v>73</v>
      </c>
      <c r="AY412" s="158" t="s">
        <v>180</v>
      </c>
    </row>
    <row r="413" spans="2:65" s="14" customFormat="1" ht="11.25">
      <c r="B413" s="164"/>
      <c r="D413" s="145" t="s">
        <v>193</v>
      </c>
      <c r="E413" s="165" t="s">
        <v>19</v>
      </c>
      <c r="F413" s="166" t="s">
        <v>264</v>
      </c>
      <c r="H413" s="167">
        <v>11</v>
      </c>
      <c r="I413" s="168"/>
      <c r="L413" s="164"/>
      <c r="M413" s="169"/>
      <c r="T413" s="170"/>
      <c r="AT413" s="165" t="s">
        <v>193</v>
      </c>
      <c r="AU413" s="165" t="s">
        <v>83</v>
      </c>
      <c r="AV413" s="14" t="s">
        <v>187</v>
      </c>
      <c r="AW413" s="14" t="s">
        <v>35</v>
      </c>
      <c r="AX413" s="14" t="s">
        <v>81</v>
      </c>
      <c r="AY413" s="165" t="s">
        <v>180</v>
      </c>
    </row>
    <row r="414" spans="2:65" s="1" customFormat="1" ht="16.5" customHeight="1">
      <c r="B414" s="33"/>
      <c r="C414" s="171" t="s">
        <v>879</v>
      </c>
      <c r="D414" s="171" t="s">
        <v>353</v>
      </c>
      <c r="E414" s="172" t="s">
        <v>3818</v>
      </c>
      <c r="F414" s="173" t="s">
        <v>3819</v>
      </c>
      <c r="G414" s="174" t="s">
        <v>346</v>
      </c>
      <c r="H414" s="175">
        <v>11</v>
      </c>
      <c r="I414" s="176"/>
      <c r="J414" s="177">
        <f>ROUND(I414*H414,2)</f>
        <v>0</v>
      </c>
      <c r="K414" s="173" t="s">
        <v>572</v>
      </c>
      <c r="L414" s="178"/>
      <c r="M414" s="179" t="s">
        <v>19</v>
      </c>
      <c r="N414" s="180" t="s">
        <v>44</v>
      </c>
      <c r="P414" s="141">
        <f>O414*H414</f>
        <v>0</v>
      </c>
      <c r="Q414" s="141">
        <v>7.5000000000000002E-4</v>
      </c>
      <c r="R414" s="141">
        <f>Q414*H414</f>
        <v>8.2500000000000004E-3</v>
      </c>
      <c r="S414" s="141">
        <v>0</v>
      </c>
      <c r="T414" s="142">
        <f>S414*H414</f>
        <v>0</v>
      </c>
      <c r="AR414" s="143" t="s">
        <v>466</v>
      </c>
      <c r="AT414" s="143" t="s">
        <v>353</v>
      </c>
      <c r="AU414" s="143" t="s">
        <v>83</v>
      </c>
      <c r="AY414" s="18" t="s">
        <v>180</v>
      </c>
      <c r="BE414" s="144">
        <f>IF(N414="základní",J414,0)</f>
        <v>0</v>
      </c>
      <c r="BF414" s="144">
        <f>IF(N414="snížená",J414,0)</f>
        <v>0</v>
      </c>
      <c r="BG414" s="144">
        <f>IF(N414="zákl. přenesená",J414,0)</f>
        <v>0</v>
      </c>
      <c r="BH414" s="144">
        <f>IF(N414="sníž. přenesená",J414,0)</f>
        <v>0</v>
      </c>
      <c r="BI414" s="144">
        <f>IF(N414="nulová",J414,0)</f>
        <v>0</v>
      </c>
      <c r="BJ414" s="18" t="s">
        <v>81</v>
      </c>
      <c r="BK414" s="144">
        <f>ROUND(I414*H414,2)</f>
        <v>0</v>
      </c>
      <c r="BL414" s="18" t="s">
        <v>309</v>
      </c>
      <c r="BM414" s="143" t="s">
        <v>3820</v>
      </c>
    </row>
    <row r="415" spans="2:65" s="1" customFormat="1" ht="11.25">
      <c r="B415" s="33"/>
      <c r="D415" s="145" t="s">
        <v>189</v>
      </c>
      <c r="F415" s="146" t="s">
        <v>3819</v>
      </c>
      <c r="I415" s="147"/>
      <c r="L415" s="33"/>
      <c r="M415" s="148"/>
      <c r="T415" s="54"/>
      <c r="AT415" s="18" t="s">
        <v>189</v>
      </c>
      <c r="AU415" s="18" t="s">
        <v>83</v>
      </c>
    </row>
    <row r="416" spans="2:65" s="1" customFormat="1" ht="24.2" customHeight="1">
      <c r="B416" s="33"/>
      <c r="C416" s="132" t="s">
        <v>883</v>
      </c>
      <c r="D416" s="132" t="s">
        <v>182</v>
      </c>
      <c r="E416" s="133" t="s">
        <v>3821</v>
      </c>
      <c r="F416" s="134" t="s">
        <v>3822</v>
      </c>
      <c r="G416" s="135" t="s">
        <v>3610</v>
      </c>
      <c r="H416" s="136">
        <v>3</v>
      </c>
      <c r="I416" s="137"/>
      <c r="J416" s="138">
        <f>ROUND(I416*H416,2)</f>
        <v>0</v>
      </c>
      <c r="K416" s="134" t="s">
        <v>572</v>
      </c>
      <c r="L416" s="33"/>
      <c r="M416" s="139" t="s">
        <v>19</v>
      </c>
      <c r="N416" s="140" t="s">
        <v>44</v>
      </c>
      <c r="P416" s="141">
        <f>O416*H416</f>
        <v>0</v>
      </c>
      <c r="Q416" s="141">
        <v>0</v>
      </c>
      <c r="R416" s="141">
        <f>Q416*H416</f>
        <v>0</v>
      </c>
      <c r="S416" s="141">
        <v>9.1999999999999998E-3</v>
      </c>
      <c r="T416" s="142">
        <f>S416*H416</f>
        <v>2.76E-2</v>
      </c>
      <c r="AR416" s="143" t="s">
        <v>309</v>
      </c>
      <c r="AT416" s="143" t="s">
        <v>182</v>
      </c>
      <c r="AU416" s="143" t="s">
        <v>83</v>
      </c>
      <c r="AY416" s="18" t="s">
        <v>180</v>
      </c>
      <c r="BE416" s="144">
        <f>IF(N416="základní",J416,0)</f>
        <v>0</v>
      </c>
      <c r="BF416" s="144">
        <f>IF(N416="snížená",J416,0)</f>
        <v>0</v>
      </c>
      <c r="BG416" s="144">
        <f>IF(N416="zákl. přenesená",J416,0)</f>
        <v>0</v>
      </c>
      <c r="BH416" s="144">
        <f>IF(N416="sníž. přenesená",J416,0)</f>
        <v>0</v>
      </c>
      <c r="BI416" s="144">
        <f>IF(N416="nulová",J416,0)</f>
        <v>0</v>
      </c>
      <c r="BJ416" s="18" t="s">
        <v>81</v>
      </c>
      <c r="BK416" s="144">
        <f>ROUND(I416*H416,2)</f>
        <v>0</v>
      </c>
      <c r="BL416" s="18" t="s">
        <v>309</v>
      </c>
      <c r="BM416" s="143" t="s">
        <v>3823</v>
      </c>
    </row>
    <row r="417" spans="2:65" s="1" customFormat="1" ht="19.5">
      <c r="B417" s="33"/>
      <c r="D417" s="145" t="s">
        <v>189</v>
      </c>
      <c r="F417" s="146" t="s">
        <v>3824</v>
      </c>
      <c r="I417" s="147"/>
      <c r="L417" s="33"/>
      <c r="M417" s="148"/>
      <c r="T417" s="54"/>
      <c r="AT417" s="18" t="s">
        <v>189</v>
      </c>
      <c r="AU417" s="18" t="s">
        <v>83</v>
      </c>
    </row>
    <row r="418" spans="2:65" s="1" customFormat="1" ht="11.25">
      <c r="B418" s="33"/>
      <c r="D418" s="149" t="s">
        <v>191</v>
      </c>
      <c r="F418" s="150" t="s">
        <v>3825</v>
      </c>
      <c r="I418" s="147"/>
      <c r="L418" s="33"/>
      <c r="M418" s="148"/>
      <c r="T418" s="54"/>
      <c r="AT418" s="18" t="s">
        <v>191</v>
      </c>
      <c r="AU418" s="18" t="s">
        <v>83</v>
      </c>
    </row>
    <row r="419" spans="2:65" s="12" customFormat="1" ht="22.5">
      <c r="B419" s="151"/>
      <c r="D419" s="145" t="s">
        <v>193</v>
      </c>
      <c r="E419" s="152" t="s">
        <v>19</v>
      </c>
      <c r="F419" s="153" t="s">
        <v>1191</v>
      </c>
      <c r="H419" s="152" t="s">
        <v>19</v>
      </c>
      <c r="I419" s="154"/>
      <c r="L419" s="151"/>
      <c r="M419" s="155"/>
      <c r="T419" s="156"/>
      <c r="AT419" s="152" t="s">
        <v>193</v>
      </c>
      <c r="AU419" s="152" t="s">
        <v>83</v>
      </c>
      <c r="AV419" s="12" t="s">
        <v>81</v>
      </c>
      <c r="AW419" s="12" t="s">
        <v>35</v>
      </c>
      <c r="AX419" s="12" t="s">
        <v>73</v>
      </c>
      <c r="AY419" s="152" t="s">
        <v>180</v>
      </c>
    </row>
    <row r="420" spans="2:65" s="13" customFormat="1" ht="11.25">
      <c r="B420" s="157"/>
      <c r="D420" s="145" t="s">
        <v>193</v>
      </c>
      <c r="E420" s="158" t="s">
        <v>19</v>
      </c>
      <c r="F420" s="159" t="s">
        <v>203</v>
      </c>
      <c r="H420" s="160">
        <v>3</v>
      </c>
      <c r="I420" s="161"/>
      <c r="L420" s="157"/>
      <c r="M420" s="162"/>
      <c r="T420" s="163"/>
      <c r="AT420" s="158" t="s">
        <v>193</v>
      </c>
      <c r="AU420" s="158" t="s">
        <v>83</v>
      </c>
      <c r="AV420" s="13" t="s">
        <v>83</v>
      </c>
      <c r="AW420" s="13" t="s">
        <v>35</v>
      </c>
      <c r="AX420" s="13" t="s">
        <v>81</v>
      </c>
      <c r="AY420" s="158" t="s">
        <v>180</v>
      </c>
    </row>
    <row r="421" spans="2:65" s="1" customFormat="1" ht="24.2" customHeight="1">
      <c r="B421" s="33"/>
      <c r="C421" s="132" t="s">
        <v>890</v>
      </c>
      <c r="D421" s="132" t="s">
        <v>182</v>
      </c>
      <c r="E421" s="133" t="s">
        <v>3826</v>
      </c>
      <c r="F421" s="134" t="s">
        <v>3827</v>
      </c>
      <c r="G421" s="135" t="s">
        <v>3610</v>
      </c>
      <c r="H421" s="136">
        <v>5</v>
      </c>
      <c r="I421" s="137"/>
      <c r="J421" s="138">
        <f>ROUND(I421*H421,2)</f>
        <v>0</v>
      </c>
      <c r="K421" s="134" t="s">
        <v>572</v>
      </c>
      <c r="L421" s="33"/>
      <c r="M421" s="139" t="s">
        <v>19</v>
      </c>
      <c r="N421" s="140" t="s">
        <v>44</v>
      </c>
      <c r="P421" s="141">
        <f>O421*H421</f>
        <v>0</v>
      </c>
      <c r="Q421" s="141">
        <v>2.06E-2</v>
      </c>
      <c r="R421" s="141">
        <f>Q421*H421</f>
        <v>0.10300000000000001</v>
      </c>
      <c r="S421" s="141">
        <v>0</v>
      </c>
      <c r="T421" s="142">
        <f>S421*H421</f>
        <v>0</v>
      </c>
      <c r="AR421" s="143" t="s">
        <v>309</v>
      </c>
      <c r="AT421" s="143" t="s">
        <v>182</v>
      </c>
      <c r="AU421" s="143" t="s">
        <v>83</v>
      </c>
      <c r="AY421" s="18" t="s">
        <v>180</v>
      </c>
      <c r="BE421" s="144">
        <f>IF(N421="základní",J421,0)</f>
        <v>0</v>
      </c>
      <c r="BF421" s="144">
        <f>IF(N421="snížená",J421,0)</f>
        <v>0</v>
      </c>
      <c r="BG421" s="144">
        <f>IF(N421="zákl. přenesená",J421,0)</f>
        <v>0</v>
      </c>
      <c r="BH421" s="144">
        <f>IF(N421="sníž. přenesená",J421,0)</f>
        <v>0</v>
      </c>
      <c r="BI421" s="144">
        <f>IF(N421="nulová",J421,0)</f>
        <v>0</v>
      </c>
      <c r="BJ421" s="18" t="s">
        <v>81</v>
      </c>
      <c r="BK421" s="144">
        <f>ROUND(I421*H421,2)</f>
        <v>0</v>
      </c>
      <c r="BL421" s="18" t="s">
        <v>309</v>
      </c>
      <c r="BM421" s="143" t="s">
        <v>3828</v>
      </c>
    </row>
    <row r="422" spans="2:65" s="1" customFormat="1" ht="19.5">
      <c r="B422" s="33"/>
      <c r="D422" s="145" t="s">
        <v>189</v>
      </c>
      <c r="F422" s="146" t="s">
        <v>3829</v>
      </c>
      <c r="I422" s="147"/>
      <c r="L422" s="33"/>
      <c r="M422" s="148"/>
      <c r="T422" s="54"/>
      <c r="AT422" s="18" t="s">
        <v>189</v>
      </c>
      <c r="AU422" s="18" t="s">
        <v>83</v>
      </c>
    </row>
    <row r="423" spans="2:65" s="1" customFormat="1" ht="11.25">
      <c r="B423" s="33"/>
      <c r="D423" s="149" t="s">
        <v>191</v>
      </c>
      <c r="F423" s="150" t="s">
        <v>3830</v>
      </c>
      <c r="I423" s="147"/>
      <c r="L423" s="33"/>
      <c r="M423" s="148"/>
      <c r="T423" s="54"/>
      <c r="AT423" s="18" t="s">
        <v>191</v>
      </c>
      <c r="AU423" s="18" t="s">
        <v>83</v>
      </c>
    </row>
    <row r="424" spans="2:65" s="1" customFormat="1" ht="16.5" customHeight="1">
      <c r="B424" s="33"/>
      <c r="C424" s="132" t="s">
        <v>893</v>
      </c>
      <c r="D424" s="132" t="s">
        <v>182</v>
      </c>
      <c r="E424" s="133" t="s">
        <v>3831</v>
      </c>
      <c r="F424" s="134" t="s">
        <v>3832</v>
      </c>
      <c r="G424" s="135" t="s">
        <v>3610</v>
      </c>
      <c r="H424" s="136">
        <v>1</v>
      </c>
      <c r="I424" s="137"/>
      <c r="J424" s="138">
        <f>ROUND(I424*H424,2)</f>
        <v>0</v>
      </c>
      <c r="K424" s="134" t="s">
        <v>572</v>
      </c>
      <c r="L424" s="33"/>
      <c r="M424" s="139" t="s">
        <v>19</v>
      </c>
      <c r="N424" s="140" t="s">
        <v>44</v>
      </c>
      <c r="P424" s="141">
        <f>O424*H424</f>
        <v>0</v>
      </c>
      <c r="Q424" s="141">
        <v>0</v>
      </c>
      <c r="R424" s="141">
        <f>Q424*H424</f>
        <v>0</v>
      </c>
      <c r="S424" s="141">
        <v>1.8800000000000001E-2</v>
      </c>
      <c r="T424" s="142">
        <f>S424*H424</f>
        <v>1.8800000000000001E-2</v>
      </c>
      <c r="AR424" s="143" t="s">
        <v>309</v>
      </c>
      <c r="AT424" s="143" t="s">
        <v>182</v>
      </c>
      <c r="AU424" s="143" t="s">
        <v>83</v>
      </c>
      <c r="AY424" s="18" t="s">
        <v>180</v>
      </c>
      <c r="BE424" s="144">
        <f>IF(N424="základní",J424,0)</f>
        <v>0</v>
      </c>
      <c r="BF424" s="144">
        <f>IF(N424="snížená",J424,0)</f>
        <v>0</v>
      </c>
      <c r="BG424" s="144">
        <f>IF(N424="zákl. přenesená",J424,0)</f>
        <v>0</v>
      </c>
      <c r="BH424" s="144">
        <f>IF(N424="sníž. přenesená",J424,0)</f>
        <v>0</v>
      </c>
      <c r="BI424" s="144">
        <f>IF(N424="nulová",J424,0)</f>
        <v>0</v>
      </c>
      <c r="BJ424" s="18" t="s">
        <v>81</v>
      </c>
      <c r="BK424" s="144">
        <f>ROUND(I424*H424,2)</f>
        <v>0</v>
      </c>
      <c r="BL424" s="18" t="s">
        <v>309</v>
      </c>
      <c r="BM424" s="143" t="s">
        <v>3833</v>
      </c>
    </row>
    <row r="425" spans="2:65" s="1" customFormat="1" ht="19.5">
      <c r="B425" s="33"/>
      <c r="D425" s="145" t="s">
        <v>189</v>
      </c>
      <c r="F425" s="146" t="s">
        <v>3834</v>
      </c>
      <c r="I425" s="147"/>
      <c r="L425" s="33"/>
      <c r="M425" s="148"/>
      <c r="T425" s="54"/>
      <c r="AT425" s="18" t="s">
        <v>189</v>
      </c>
      <c r="AU425" s="18" t="s">
        <v>83</v>
      </c>
    </row>
    <row r="426" spans="2:65" s="1" customFormat="1" ht="11.25">
      <c r="B426" s="33"/>
      <c r="D426" s="149" t="s">
        <v>191</v>
      </c>
      <c r="F426" s="150" t="s">
        <v>3835</v>
      </c>
      <c r="I426" s="147"/>
      <c r="L426" s="33"/>
      <c r="M426" s="148"/>
      <c r="T426" s="54"/>
      <c r="AT426" s="18" t="s">
        <v>191</v>
      </c>
      <c r="AU426" s="18" t="s">
        <v>83</v>
      </c>
    </row>
    <row r="427" spans="2:65" s="12" customFormat="1" ht="11.25">
      <c r="B427" s="151"/>
      <c r="D427" s="145" t="s">
        <v>193</v>
      </c>
      <c r="E427" s="152" t="s">
        <v>19</v>
      </c>
      <c r="F427" s="153" t="s">
        <v>261</v>
      </c>
      <c r="H427" s="152" t="s">
        <v>19</v>
      </c>
      <c r="I427" s="154"/>
      <c r="L427" s="151"/>
      <c r="M427" s="155"/>
      <c r="T427" s="156"/>
      <c r="AT427" s="152" t="s">
        <v>193</v>
      </c>
      <c r="AU427" s="152" t="s">
        <v>83</v>
      </c>
      <c r="AV427" s="12" t="s">
        <v>81</v>
      </c>
      <c r="AW427" s="12" t="s">
        <v>35</v>
      </c>
      <c r="AX427" s="12" t="s">
        <v>73</v>
      </c>
      <c r="AY427" s="152" t="s">
        <v>180</v>
      </c>
    </row>
    <row r="428" spans="2:65" s="13" customFormat="1" ht="11.25">
      <c r="B428" s="157"/>
      <c r="D428" s="145" t="s">
        <v>193</v>
      </c>
      <c r="E428" s="158" t="s">
        <v>19</v>
      </c>
      <c r="F428" s="159" t="s">
        <v>81</v>
      </c>
      <c r="H428" s="160">
        <v>1</v>
      </c>
      <c r="I428" s="161"/>
      <c r="L428" s="157"/>
      <c r="M428" s="162"/>
      <c r="T428" s="163"/>
      <c r="AT428" s="158" t="s">
        <v>193</v>
      </c>
      <c r="AU428" s="158" t="s">
        <v>83</v>
      </c>
      <c r="AV428" s="13" t="s">
        <v>83</v>
      </c>
      <c r="AW428" s="13" t="s">
        <v>35</v>
      </c>
      <c r="AX428" s="13" t="s">
        <v>81</v>
      </c>
      <c r="AY428" s="158" t="s">
        <v>180</v>
      </c>
    </row>
    <row r="429" spans="2:65" s="1" customFormat="1" ht="24.2" customHeight="1">
      <c r="B429" s="33"/>
      <c r="C429" s="132" t="s">
        <v>900</v>
      </c>
      <c r="D429" s="132" t="s">
        <v>182</v>
      </c>
      <c r="E429" s="133" t="s">
        <v>3836</v>
      </c>
      <c r="F429" s="134" t="s">
        <v>3837</v>
      </c>
      <c r="G429" s="135" t="s">
        <v>3610</v>
      </c>
      <c r="H429" s="136">
        <v>2</v>
      </c>
      <c r="I429" s="137"/>
      <c r="J429" s="138">
        <f>ROUND(I429*H429,2)</f>
        <v>0</v>
      </c>
      <c r="K429" s="134" t="s">
        <v>572</v>
      </c>
      <c r="L429" s="33"/>
      <c r="M429" s="139" t="s">
        <v>19</v>
      </c>
      <c r="N429" s="140" t="s">
        <v>44</v>
      </c>
      <c r="P429" s="141">
        <f>O429*H429</f>
        <v>0</v>
      </c>
      <c r="Q429" s="141">
        <v>1.4749999999999999E-2</v>
      </c>
      <c r="R429" s="141">
        <f>Q429*H429</f>
        <v>2.9499999999999998E-2</v>
      </c>
      <c r="S429" s="141">
        <v>0</v>
      </c>
      <c r="T429" s="142">
        <f>S429*H429</f>
        <v>0</v>
      </c>
      <c r="AR429" s="143" t="s">
        <v>309</v>
      </c>
      <c r="AT429" s="143" t="s">
        <v>182</v>
      </c>
      <c r="AU429" s="143" t="s">
        <v>83</v>
      </c>
      <c r="AY429" s="18" t="s">
        <v>180</v>
      </c>
      <c r="BE429" s="144">
        <f>IF(N429="základní",J429,0)</f>
        <v>0</v>
      </c>
      <c r="BF429" s="144">
        <f>IF(N429="snížená",J429,0)</f>
        <v>0</v>
      </c>
      <c r="BG429" s="144">
        <f>IF(N429="zákl. přenesená",J429,0)</f>
        <v>0</v>
      </c>
      <c r="BH429" s="144">
        <f>IF(N429="sníž. přenesená",J429,0)</f>
        <v>0</v>
      </c>
      <c r="BI429" s="144">
        <f>IF(N429="nulová",J429,0)</f>
        <v>0</v>
      </c>
      <c r="BJ429" s="18" t="s">
        <v>81</v>
      </c>
      <c r="BK429" s="144">
        <f>ROUND(I429*H429,2)</f>
        <v>0</v>
      </c>
      <c r="BL429" s="18" t="s">
        <v>309</v>
      </c>
      <c r="BM429" s="143" t="s">
        <v>3838</v>
      </c>
    </row>
    <row r="430" spans="2:65" s="1" customFormat="1" ht="19.5">
      <c r="B430" s="33"/>
      <c r="D430" s="145" t="s">
        <v>189</v>
      </c>
      <c r="F430" s="146" t="s">
        <v>3839</v>
      </c>
      <c r="I430" s="147"/>
      <c r="L430" s="33"/>
      <c r="M430" s="148"/>
      <c r="T430" s="54"/>
      <c r="AT430" s="18" t="s">
        <v>189</v>
      </c>
      <c r="AU430" s="18" t="s">
        <v>83</v>
      </c>
    </row>
    <row r="431" spans="2:65" s="1" customFormat="1" ht="11.25">
      <c r="B431" s="33"/>
      <c r="D431" s="149" t="s">
        <v>191</v>
      </c>
      <c r="F431" s="150" t="s">
        <v>3840</v>
      </c>
      <c r="I431" s="147"/>
      <c r="L431" s="33"/>
      <c r="M431" s="148"/>
      <c r="T431" s="54"/>
      <c r="AT431" s="18" t="s">
        <v>191</v>
      </c>
      <c r="AU431" s="18" t="s">
        <v>83</v>
      </c>
    </row>
    <row r="432" spans="2:65" s="1" customFormat="1" ht="24.2" customHeight="1">
      <c r="B432" s="33"/>
      <c r="C432" s="132" t="s">
        <v>908</v>
      </c>
      <c r="D432" s="132" t="s">
        <v>182</v>
      </c>
      <c r="E432" s="133" t="s">
        <v>3841</v>
      </c>
      <c r="F432" s="134" t="s">
        <v>3842</v>
      </c>
      <c r="G432" s="135" t="s">
        <v>3610</v>
      </c>
      <c r="H432" s="136">
        <v>41</v>
      </c>
      <c r="I432" s="137"/>
      <c r="J432" s="138">
        <f>ROUND(I432*H432,2)</f>
        <v>0</v>
      </c>
      <c r="K432" s="134" t="s">
        <v>572</v>
      </c>
      <c r="L432" s="33"/>
      <c r="M432" s="139" t="s">
        <v>19</v>
      </c>
      <c r="N432" s="140" t="s">
        <v>44</v>
      </c>
      <c r="P432" s="141">
        <f>O432*H432</f>
        <v>0</v>
      </c>
      <c r="Q432" s="141">
        <v>2.4000000000000001E-4</v>
      </c>
      <c r="R432" s="141">
        <f>Q432*H432</f>
        <v>9.8399999999999998E-3</v>
      </c>
      <c r="S432" s="141">
        <v>0</v>
      </c>
      <c r="T432" s="142">
        <f>S432*H432</f>
        <v>0</v>
      </c>
      <c r="AR432" s="143" t="s">
        <v>309</v>
      </c>
      <c r="AT432" s="143" t="s">
        <v>182</v>
      </c>
      <c r="AU432" s="143" t="s">
        <v>83</v>
      </c>
      <c r="AY432" s="18" t="s">
        <v>180</v>
      </c>
      <c r="BE432" s="144">
        <f>IF(N432="základní",J432,0)</f>
        <v>0</v>
      </c>
      <c r="BF432" s="144">
        <f>IF(N432="snížená",J432,0)</f>
        <v>0</v>
      </c>
      <c r="BG432" s="144">
        <f>IF(N432="zákl. přenesená",J432,0)</f>
        <v>0</v>
      </c>
      <c r="BH432" s="144">
        <f>IF(N432="sníž. přenesená",J432,0)</f>
        <v>0</v>
      </c>
      <c r="BI432" s="144">
        <f>IF(N432="nulová",J432,0)</f>
        <v>0</v>
      </c>
      <c r="BJ432" s="18" t="s">
        <v>81</v>
      </c>
      <c r="BK432" s="144">
        <f>ROUND(I432*H432,2)</f>
        <v>0</v>
      </c>
      <c r="BL432" s="18" t="s">
        <v>309</v>
      </c>
      <c r="BM432" s="143" t="s">
        <v>3843</v>
      </c>
    </row>
    <row r="433" spans="2:65" s="1" customFormat="1" ht="11.25">
      <c r="B433" s="33"/>
      <c r="D433" s="145" t="s">
        <v>189</v>
      </c>
      <c r="F433" s="146" t="s">
        <v>3844</v>
      </c>
      <c r="I433" s="147"/>
      <c r="L433" s="33"/>
      <c r="M433" s="148"/>
      <c r="T433" s="54"/>
      <c r="AT433" s="18" t="s">
        <v>189</v>
      </c>
      <c r="AU433" s="18" t="s">
        <v>83</v>
      </c>
    </row>
    <row r="434" spans="2:65" s="1" customFormat="1" ht="11.25">
      <c r="B434" s="33"/>
      <c r="D434" s="149" t="s">
        <v>191</v>
      </c>
      <c r="F434" s="150" t="s">
        <v>3845</v>
      </c>
      <c r="I434" s="147"/>
      <c r="L434" s="33"/>
      <c r="M434" s="148"/>
      <c r="T434" s="54"/>
      <c r="AT434" s="18" t="s">
        <v>191</v>
      </c>
      <c r="AU434" s="18" t="s">
        <v>83</v>
      </c>
    </row>
    <row r="435" spans="2:65" s="1" customFormat="1" ht="16.5" customHeight="1">
      <c r="B435" s="33"/>
      <c r="C435" s="132" t="s">
        <v>921</v>
      </c>
      <c r="D435" s="132" t="s">
        <v>182</v>
      </c>
      <c r="E435" s="133" t="s">
        <v>3846</v>
      </c>
      <c r="F435" s="134" t="s">
        <v>3847</v>
      </c>
      <c r="G435" s="135" t="s">
        <v>3610</v>
      </c>
      <c r="H435" s="136">
        <v>5</v>
      </c>
      <c r="I435" s="137"/>
      <c r="J435" s="138">
        <f>ROUND(I435*H435,2)</f>
        <v>0</v>
      </c>
      <c r="K435" s="134" t="s">
        <v>572</v>
      </c>
      <c r="L435" s="33"/>
      <c r="M435" s="139" t="s">
        <v>19</v>
      </c>
      <c r="N435" s="140" t="s">
        <v>44</v>
      </c>
      <c r="P435" s="141">
        <f>O435*H435</f>
        <v>0</v>
      </c>
      <c r="Q435" s="141">
        <v>1.8400000000000001E-3</v>
      </c>
      <c r="R435" s="141">
        <f>Q435*H435</f>
        <v>9.1999999999999998E-3</v>
      </c>
      <c r="S435" s="141">
        <v>0</v>
      </c>
      <c r="T435" s="142">
        <f>S435*H435</f>
        <v>0</v>
      </c>
      <c r="AR435" s="143" t="s">
        <v>309</v>
      </c>
      <c r="AT435" s="143" t="s">
        <v>182</v>
      </c>
      <c r="AU435" s="143" t="s">
        <v>83</v>
      </c>
      <c r="AY435" s="18" t="s">
        <v>180</v>
      </c>
      <c r="BE435" s="144">
        <f>IF(N435="základní",J435,0)</f>
        <v>0</v>
      </c>
      <c r="BF435" s="144">
        <f>IF(N435="snížená",J435,0)</f>
        <v>0</v>
      </c>
      <c r="BG435" s="144">
        <f>IF(N435="zákl. přenesená",J435,0)</f>
        <v>0</v>
      </c>
      <c r="BH435" s="144">
        <f>IF(N435="sníž. přenesená",J435,0)</f>
        <v>0</v>
      </c>
      <c r="BI435" s="144">
        <f>IF(N435="nulová",J435,0)</f>
        <v>0</v>
      </c>
      <c r="BJ435" s="18" t="s">
        <v>81</v>
      </c>
      <c r="BK435" s="144">
        <f>ROUND(I435*H435,2)</f>
        <v>0</v>
      </c>
      <c r="BL435" s="18" t="s">
        <v>309</v>
      </c>
      <c r="BM435" s="143" t="s">
        <v>3848</v>
      </c>
    </row>
    <row r="436" spans="2:65" s="1" customFormat="1" ht="11.25">
      <c r="B436" s="33"/>
      <c r="D436" s="145" t="s">
        <v>189</v>
      </c>
      <c r="F436" s="146" t="s">
        <v>3849</v>
      </c>
      <c r="I436" s="147"/>
      <c r="L436" s="33"/>
      <c r="M436" s="148"/>
      <c r="T436" s="54"/>
      <c r="AT436" s="18" t="s">
        <v>189</v>
      </c>
      <c r="AU436" s="18" t="s">
        <v>83</v>
      </c>
    </row>
    <row r="437" spans="2:65" s="1" customFormat="1" ht="11.25">
      <c r="B437" s="33"/>
      <c r="D437" s="149" t="s">
        <v>191</v>
      </c>
      <c r="F437" s="150" t="s">
        <v>3850</v>
      </c>
      <c r="I437" s="147"/>
      <c r="L437" s="33"/>
      <c r="M437" s="148"/>
      <c r="T437" s="54"/>
      <c r="AT437" s="18" t="s">
        <v>191</v>
      </c>
      <c r="AU437" s="18" t="s">
        <v>83</v>
      </c>
    </row>
    <row r="438" spans="2:65" s="1" customFormat="1" ht="24.2" customHeight="1">
      <c r="B438" s="33"/>
      <c r="C438" s="132" t="s">
        <v>925</v>
      </c>
      <c r="D438" s="132" t="s">
        <v>182</v>
      </c>
      <c r="E438" s="133" t="s">
        <v>3851</v>
      </c>
      <c r="F438" s="134" t="s">
        <v>3852</v>
      </c>
      <c r="G438" s="135" t="s">
        <v>3610</v>
      </c>
      <c r="H438" s="136">
        <v>5</v>
      </c>
      <c r="I438" s="137"/>
      <c r="J438" s="138">
        <f>ROUND(I438*H438,2)</f>
        <v>0</v>
      </c>
      <c r="K438" s="134" t="s">
        <v>572</v>
      </c>
      <c r="L438" s="33"/>
      <c r="M438" s="139" t="s">
        <v>19</v>
      </c>
      <c r="N438" s="140" t="s">
        <v>44</v>
      </c>
      <c r="P438" s="141">
        <f>O438*H438</f>
        <v>0</v>
      </c>
      <c r="Q438" s="141">
        <v>1.9599999999999999E-3</v>
      </c>
      <c r="R438" s="141">
        <f>Q438*H438</f>
        <v>9.7999999999999997E-3</v>
      </c>
      <c r="S438" s="141">
        <v>0</v>
      </c>
      <c r="T438" s="142">
        <f>S438*H438</f>
        <v>0</v>
      </c>
      <c r="AR438" s="143" t="s">
        <v>309</v>
      </c>
      <c r="AT438" s="143" t="s">
        <v>182</v>
      </c>
      <c r="AU438" s="143" t="s">
        <v>83</v>
      </c>
      <c r="AY438" s="18" t="s">
        <v>180</v>
      </c>
      <c r="BE438" s="144">
        <f>IF(N438="základní",J438,0)</f>
        <v>0</v>
      </c>
      <c r="BF438" s="144">
        <f>IF(N438="snížená",J438,0)</f>
        <v>0</v>
      </c>
      <c r="BG438" s="144">
        <f>IF(N438="zákl. přenesená",J438,0)</f>
        <v>0</v>
      </c>
      <c r="BH438" s="144">
        <f>IF(N438="sníž. přenesená",J438,0)</f>
        <v>0</v>
      </c>
      <c r="BI438" s="144">
        <f>IF(N438="nulová",J438,0)</f>
        <v>0</v>
      </c>
      <c r="BJ438" s="18" t="s">
        <v>81</v>
      </c>
      <c r="BK438" s="144">
        <f>ROUND(I438*H438,2)</f>
        <v>0</v>
      </c>
      <c r="BL438" s="18" t="s">
        <v>309</v>
      </c>
      <c r="BM438" s="143" t="s">
        <v>3853</v>
      </c>
    </row>
    <row r="439" spans="2:65" s="1" customFormat="1" ht="19.5">
      <c r="B439" s="33"/>
      <c r="D439" s="145" t="s">
        <v>189</v>
      </c>
      <c r="F439" s="146" t="s">
        <v>3854</v>
      </c>
      <c r="I439" s="147"/>
      <c r="L439" s="33"/>
      <c r="M439" s="148"/>
      <c r="T439" s="54"/>
      <c r="AT439" s="18" t="s">
        <v>189</v>
      </c>
      <c r="AU439" s="18" t="s">
        <v>83</v>
      </c>
    </row>
    <row r="440" spans="2:65" s="1" customFormat="1" ht="11.25">
      <c r="B440" s="33"/>
      <c r="D440" s="149" t="s">
        <v>191</v>
      </c>
      <c r="F440" s="150" t="s">
        <v>3855</v>
      </c>
      <c r="I440" s="147"/>
      <c r="L440" s="33"/>
      <c r="M440" s="148"/>
      <c r="T440" s="54"/>
      <c r="AT440" s="18" t="s">
        <v>191</v>
      </c>
      <c r="AU440" s="18" t="s">
        <v>83</v>
      </c>
    </row>
    <row r="441" spans="2:65" s="1" customFormat="1" ht="21.75" customHeight="1">
      <c r="B441" s="33"/>
      <c r="C441" s="132" t="s">
        <v>929</v>
      </c>
      <c r="D441" s="132" t="s">
        <v>182</v>
      </c>
      <c r="E441" s="133" t="s">
        <v>3856</v>
      </c>
      <c r="F441" s="134" t="s">
        <v>3857</v>
      </c>
      <c r="G441" s="135" t="s">
        <v>3610</v>
      </c>
      <c r="H441" s="136">
        <v>13</v>
      </c>
      <c r="I441" s="137"/>
      <c r="J441" s="138">
        <f>ROUND(I441*H441,2)</f>
        <v>0</v>
      </c>
      <c r="K441" s="134" t="s">
        <v>572</v>
      </c>
      <c r="L441" s="33"/>
      <c r="M441" s="139" t="s">
        <v>19</v>
      </c>
      <c r="N441" s="140" t="s">
        <v>44</v>
      </c>
      <c r="P441" s="141">
        <f>O441*H441</f>
        <v>0</v>
      </c>
      <c r="Q441" s="141">
        <v>1.8E-3</v>
      </c>
      <c r="R441" s="141">
        <f>Q441*H441</f>
        <v>2.3400000000000001E-2</v>
      </c>
      <c r="S441" s="141">
        <v>0</v>
      </c>
      <c r="T441" s="142">
        <f>S441*H441</f>
        <v>0</v>
      </c>
      <c r="AR441" s="143" t="s">
        <v>309</v>
      </c>
      <c r="AT441" s="143" t="s">
        <v>182</v>
      </c>
      <c r="AU441" s="143" t="s">
        <v>83</v>
      </c>
      <c r="AY441" s="18" t="s">
        <v>180</v>
      </c>
      <c r="BE441" s="144">
        <f>IF(N441="základní",J441,0)</f>
        <v>0</v>
      </c>
      <c r="BF441" s="144">
        <f>IF(N441="snížená",J441,0)</f>
        <v>0</v>
      </c>
      <c r="BG441" s="144">
        <f>IF(N441="zákl. přenesená",J441,0)</f>
        <v>0</v>
      </c>
      <c r="BH441" s="144">
        <f>IF(N441="sníž. přenesená",J441,0)</f>
        <v>0</v>
      </c>
      <c r="BI441" s="144">
        <f>IF(N441="nulová",J441,0)</f>
        <v>0</v>
      </c>
      <c r="BJ441" s="18" t="s">
        <v>81</v>
      </c>
      <c r="BK441" s="144">
        <f>ROUND(I441*H441,2)</f>
        <v>0</v>
      </c>
      <c r="BL441" s="18" t="s">
        <v>309</v>
      </c>
      <c r="BM441" s="143" t="s">
        <v>3858</v>
      </c>
    </row>
    <row r="442" spans="2:65" s="1" customFormat="1" ht="11.25">
      <c r="B442" s="33"/>
      <c r="D442" s="145" t="s">
        <v>189</v>
      </c>
      <c r="F442" s="146" t="s">
        <v>3859</v>
      </c>
      <c r="I442" s="147"/>
      <c r="L442" s="33"/>
      <c r="M442" s="148"/>
      <c r="T442" s="54"/>
      <c r="AT442" s="18" t="s">
        <v>189</v>
      </c>
      <c r="AU442" s="18" t="s">
        <v>83</v>
      </c>
    </row>
    <row r="443" spans="2:65" s="1" customFormat="1" ht="11.25">
      <c r="B443" s="33"/>
      <c r="D443" s="149" t="s">
        <v>191</v>
      </c>
      <c r="F443" s="150" t="s">
        <v>3860</v>
      </c>
      <c r="I443" s="147"/>
      <c r="L443" s="33"/>
      <c r="M443" s="148"/>
      <c r="T443" s="54"/>
      <c r="AT443" s="18" t="s">
        <v>191</v>
      </c>
      <c r="AU443" s="18" t="s">
        <v>83</v>
      </c>
    </row>
    <row r="444" spans="2:65" s="1" customFormat="1" ht="16.5" customHeight="1">
      <c r="B444" s="33"/>
      <c r="C444" s="132" t="s">
        <v>933</v>
      </c>
      <c r="D444" s="132" t="s">
        <v>182</v>
      </c>
      <c r="E444" s="133" t="s">
        <v>3861</v>
      </c>
      <c r="F444" s="134" t="s">
        <v>3862</v>
      </c>
      <c r="G444" s="135" t="s">
        <v>346</v>
      </c>
      <c r="H444" s="136">
        <v>5</v>
      </c>
      <c r="I444" s="137"/>
      <c r="J444" s="138">
        <f>ROUND(I444*H444,2)</f>
        <v>0</v>
      </c>
      <c r="K444" s="134" t="s">
        <v>572</v>
      </c>
      <c r="L444" s="33"/>
      <c r="M444" s="139" t="s">
        <v>19</v>
      </c>
      <c r="N444" s="140" t="s">
        <v>44</v>
      </c>
      <c r="P444" s="141">
        <f>O444*H444</f>
        <v>0</v>
      </c>
      <c r="Q444" s="141">
        <v>3.6000000000000002E-4</v>
      </c>
      <c r="R444" s="141">
        <f>Q444*H444</f>
        <v>1.8000000000000002E-3</v>
      </c>
      <c r="S444" s="141">
        <v>0</v>
      </c>
      <c r="T444" s="142">
        <f>S444*H444</f>
        <v>0</v>
      </c>
      <c r="AR444" s="143" t="s">
        <v>309</v>
      </c>
      <c r="AT444" s="143" t="s">
        <v>182</v>
      </c>
      <c r="AU444" s="143" t="s">
        <v>83</v>
      </c>
      <c r="AY444" s="18" t="s">
        <v>180</v>
      </c>
      <c r="BE444" s="144">
        <f>IF(N444="základní",J444,0)</f>
        <v>0</v>
      </c>
      <c r="BF444" s="144">
        <f>IF(N444="snížená",J444,0)</f>
        <v>0</v>
      </c>
      <c r="BG444" s="144">
        <f>IF(N444="zákl. přenesená",J444,0)</f>
        <v>0</v>
      </c>
      <c r="BH444" s="144">
        <f>IF(N444="sníž. přenesená",J444,0)</f>
        <v>0</v>
      </c>
      <c r="BI444" s="144">
        <f>IF(N444="nulová",J444,0)</f>
        <v>0</v>
      </c>
      <c r="BJ444" s="18" t="s">
        <v>81</v>
      </c>
      <c r="BK444" s="144">
        <f>ROUND(I444*H444,2)</f>
        <v>0</v>
      </c>
      <c r="BL444" s="18" t="s">
        <v>309</v>
      </c>
      <c r="BM444" s="143" t="s">
        <v>3863</v>
      </c>
    </row>
    <row r="445" spans="2:65" s="1" customFormat="1" ht="11.25">
      <c r="B445" s="33"/>
      <c r="D445" s="145" t="s">
        <v>189</v>
      </c>
      <c r="F445" s="146" t="s">
        <v>3864</v>
      </c>
      <c r="I445" s="147"/>
      <c r="L445" s="33"/>
      <c r="M445" s="148"/>
      <c r="T445" s="54"/>
      <c r="AT445" s="18" t="s">
        <v>189</v>
      </c>
      <c r="AU445" s="18" t="s">
        <v>83</v>
      </c>
    </row>
    <row r="446" spans="2:65" s="1" customFormat="1" ht="11.25">
      <c r="B446" s="33"/>
      <c r="D446" s="149" t="s">
        <v>191</v>
      </c>
      <c r="F446" s="150" t="s">
        <v>3865</v>
      </c>
      <c r="I446" s="147"/>
      <c r="L446" s="33"/>
      <c r="M446" s="148"/>
      <c r="T446" s="54"/>
      <c r="AT446" s="18" t="s">
        <v>191</v>
      </c>
      <c r="AU446" s="18" t="s">
        <v>83</v>
      </c>
    </row>
    <row r="447" spans="2:65" s="1" customFormat="1" ht="16.5" customHeight="1">
      <c r="B447" s="33"/>
      <c r="C447" s="132" t="s">
        <v>937</v>
      </c>
      <c r="D447" s="132" t="s">
        <v>182</v>
      </c>
      <c r="E447" s="133" t="s">
        <v>3866</v>
      </c>
      <c r="F447" s="134" t="s">
        <v>3867</v>
      </c>
      <c r="G447" s="135" t="s">
        <v>346</v>
      </c>
      <c r="H447" s="136">
        <v>13</v>
      </c>
      <c r="I447" s="137"/>
      <c r="J447" s="138">
        <f>ROUND(I447*H447,2)</f>
        <v>0</v>
      </c>
      <c r="K447" s="134" t="s">
        <v>572</v>
      </c>
      <c r="L447" s="33"/>
      <c r="M447" s="139" t="s">
        <v>19</v>
      </c>
      <c r="N447" s="140" t="s">
        <v>44</v>
      </c>
      <c r="P447" s="141">
        <f>O447*H447</f>
        <v>0</v>
      </c>
      <c r="Q447" s="141">
        <v>1.3999999999999999E-4</v>
      </c>
      <c r="R447" s="141">
        <f>Q447*H447</f>
        <v>1.8199999999999998E-3</v>
      </c>
      <c r="S447" s="141">
        <v>0</v>
      </c>
      <c r="T447" s="142">
        <f>S447*H447</f>
        <v>0</v>
      </c>
      <c r="AR447" s="143" t="s">
        <v>309</v>
      </c>
      <c r="AT447" s="143" t="s">
        <v>182</v>
      </c>
      <c r="AU447" s="143" t="s">
        <v>83</v>
      </c>
      <c r="AY447" s="18" t="s">
        <v>180</v>
      </c>
      <c r="BE447" s="144">
        <f>IF(N447="základní",J447,0)</f>
        <v>0</v>
      </c>
      <c r="BF447" s="144">
        <f>IF(N447="snížená",J447,0)</f>
        <v>0</v>
      </c>
      <c r="BG447" s="144">
        <f>IF(N447="zákl. přenesená",J447,0)</f>
        <v>0</v>
      </c>
      <c r="BH447" s="144">
        <f>IF(N447="sníž. přenesená",J447,0)</f>
        <v>0</v>
      </c>
      <c r="BI447" s="144">
        <f>IF(N447="nulová",J447,0)</f>
        <v>0</v>
      </c>
      <c r="BJ447" s="18" t="s">
        <v>81</v>
      </c>
      <c r="BK447" s="144">
        <f>ROUND(I447*H447,2)</f>
        <v>0</v>
      </c>
      <c r="BL447" s="18" t="s">
        <v>309</v>
      </c>
      <c r="BM447" s="143" t="s">
        <v>3868</v>
      </c>
    </row>
    <row r="448" spans="2:65" s="1" customFormat="1" ht="19.5">
      <c r="B448" s="33"/>
      <c r="D448" s="145" t="s">
        <v>189</v>
      </c>
      <c r="F448" s="146" t="s">
        <v>3869</v>
      </c>
      <c r="I448" s="147"/>
      <c r="L448" s="33"/>
      <c r="M448" s="148"/>
      <c r="T448" s="54"/>
      <c r="AT448" s="18" t="s">
        <v>189</v>
      </c>
      <c r="AU448" s="18" t="s">
        <v>83</v>
      </c>
    </row>
    <row r="449" spans="2:65" s="1" customFormat="1" ht="11.25">
      <c r="B449" s="33"/>
      <c r="D449" s="149" t="s">
        <v>191</v>
      </c>
      <c r="F449" s="150" t="s">
        <v>3870</v>
      </c>
      <c r="I449" s="147"/>
      <c r="L449" s="33"/>
      <c r="M449" s="148"/>
      <c r="T449" s="54"/>
      <c r="AT449" s="18" t="s">
        <v>191</v>
      </c>
      <c r="AU449" s="18" t="s">
        <v>83</v>
      </c>
    </row>
    <row r="450" spans="2:65" s="1" customFormat="1" ht="16.5" customHeight="1">
      <c r="B450" s="33"/>
      <c r="C450" s="132" t="s">
        <v>941</v>
      </c>
      <c r="D450" s="132" t="s">
        <v>182</v>
      </c>
      <c r="E450" s="133" t="s">
        <v>3871</v>
      </c>
      <c r="F450" s="134" t="s">
        <v>3872</v>
      </c>
      <c r="G450" s="135" t="s">
        <v>346</v>
      </c>
      <c r="H450" s="136">
        <v>12</v>
      </c>
      <c r="I450" s="137"/>
      <c r="J450" s="138">
        <f>ROUND(I450*H450,2)</f>
        <v>0</v>
      </c>
      <c r="K450" s="134" t="s">
        <v>572</v>
      </c>
      <c r="L450" s="33"/>
      <c r="M450" s="139" t="s">
        <v>19</v>
      </c>
      <c r="N450" s="140" t="s">
        <v>44</v>
      </c>
      <c r="P450" s="141">
        <f>O450*H450</f>
        <v>0</v>
      </c>
      <c r="Q450" s="141">
        <v>2.4000000000000001E-4</v>
      </c>
      <c r="R450" s="141">
        <f>Q450*H450</f>
        <v>2.8800000000000002E-3</v>
      </c>
      <c r="S450" s="141">
        <v>0</v>
      </c>
      <c r="T450" s="142">
        <f>S450*H450</f>
        <v>0</v>
      </c>
      <c r="AR450" s="143" t="s">
        <v>309</v>
      </c>
      <c r="AT450" s="143" t="s">
        <v>182</v>
      </c>
      <c r="AU450" s="143" t="s">
        <v>83</v>
      </c>
      <c r="AY450" s="18" t="s">
        <v>180</v>
      </c>
      <c r="BE450" s="144">
        <f>IF(N450="základní",J450,0)</f>
        <v>0</v>
      </c>
      <c r="BF450" s="144">
        <f>IF(N450="snížená",J450,0)</f>
        <v>0</v>
      </c>
      <c r="BG450" s="144">
        <f>IF(N450="zákl. přenesená",J450,0)</f>
        <v>0</v>
      </c>
      <c r="BH450" s="144">
        <f>IF(N450="sníž. přenesená",J450,0)</f>
        <v>0</v>
      </c>
      <c r="BI450" s="144">
        <f>IF(N450="nulová",J450,0)</f>
        <v>0</v>
      </c>
      <c r="BJ450" s="18" t="s">
        <v>81</v>
      </c>
      <c r="BK450" s="144">
        <f>ROUND(I450*H450,2)</f>
        <v>0</v>
      </c>
      <c r="BL450" s="18" t="s">
        <v>309</v>
      </c>
      <c r="BM450" s="143" t="s">
        <v>3873</v>
      </c>
    </row>
    <row r="451" spans="2:65" s="1" customFormat="1" ht="11.25">
      <c r="B451" s="33"/>
      <c r="D451" s="145" t="s">
        <v>189</v>
      </c>
      <c r="F451" s="146" t="s">
        <v>3874</v>
      </c>
      <c r="I451" s="147"/>
      <c r="L451" s="33"/>
      <c r="M451" s="148"/>
      <c r="T451" s="54"/>
      <c r="AT451" s="18" t="s">
        <v>189</v>
      </c>
      <c r="AU451" s="18" t="s">
        <v>83</v>
      </c>
    </row>
    <row r="452" spans="2:65" s="1" customFormat="1" ht="11.25">
      <c r="B452" s="33"/>
      <c r="D452" s="149" t="s">
        <v>191</v>
      </c>
      <c r="F452" s="150" t="s">
        <v>3875</v>
      </c>
      <c r="I452" s="147"/>
      <c r="L452" s="33"/>
      <c r="M452" s="148"/>
      <c r="T452" s="54"/>
      <c r="AT452" s="18" t="s">
        <v>191</v>
      </c>
      <c r="AU452" s="18" t="s">
        <v>83</v>
      </c>
    </row>
    <row r="453" spans="2:65" s="1" customFormat="1" ht="21.75" customHeight="1">
      <c r="B453" s="33"/>
      <c r="C453" s="132" t="s">
        <v>945</v>
      </c>
      <c r="D453" s="132" t="s">
        <v>182</v>
      </c>
      <c r="E453" s="133" t="s">
        <v>3876</v>
      </c>
      <c r="F453" s="134" t="s">
        <v>3877</v>
      </c>
      <c r="G453" s="135" t="s">
        <v>346</v>
      </c>
      <c r="H453" s="136">
        <v>1</v>
      </c>
      <c r="I453" s="137"/>
      <c r="J453" s="138">
        <f>ROUND(I453*H453,2)</f>
        <v>0</v>
      </c>
      <c r="K453" s="134" t="s">
        <v>572</v>
      </c>
      <c r="L453" s="33"/>
      <c r="M453" s="139" t="s">
        <v>19</v>
      </c>
      <c r="N453" s="140" t="s">
        <v>44</v>
      </c>
      <c r="P453" s="141">
        <f>O453*H453</f>
        <v>0</v>
      </c>
      <c r="Q453" s="141">
        <v>5.5000000000000003E-4</v>
      </c>
      <c r="R453" s="141">
        <f>Q453*H453</f>
        <v>5.5000000000000003E-4</v>
      </c>
      <c r="S453" s="141">
        <v>0</v>
      </c>
      <c r="T453" s="142">
        <f>S453*H453</f>
        <v>0</v>
      </c>
      <c r="AR453" s="143" t="s">
        <v>309</v>
      </c>
      <c r="AT453" s="143" t="s">
        <v>182</v>
      </c>
      <c r="AU453" s="143" t="s">
        <v>83</v>
      </c>
      <c r="AY453" s="18" t="s">
        <v>180</v>
      </c>
      <c r="BE453" s="144">
        <f>IF(N453="základní",J453,0)</f>
        <v>0</v>
      </c>
      <c r="BF453" s="144">
        <f>IF(N453="snížená",J453,0)</f>
        <v>0</v>
      </c>
      <c r="BG453" s="144">
        <f>IF(N453="zákl. přenesená",J453,0)</f>
        <v>0</v>
      </c>
      <c r="BH453" s="144">
        <f>IF(N453="sníž. přenesená",J453,0)</f>
        <v>0</v>
      </c>
      <c r="BI453" s="144">
        <f>IF(N453="nulová",J453,0)</f>
        <v>0</v>
      </c>
      <c r="BJ453" s="18" t="s">
        <v>81</v>
      </c>
      <c r="BK453" s="144">
        <f>ROUND(I453*H453,2)</f>
        <v>0</v>
      </c>
      <c r="BL453" s="18" t="s">
        <v>309</v>
      </c>
      <c r="BM453" s="143" t="s">
        <v>3878</v>
      </c>
    </row>
    <row r="454" spans="2:65" s="1" customFormat="1" ht="19.5">
      <c r="B454" s="33"/>
      <c r="D454" s="145" t="s">
        <v>189</v>
      </c>
      <c r="F454" s="146" t="s">
        <v>3879</v>
      </c>
      <c r="I454" s="147"/>
      <c r="L454" s="33"/>
      <c r="M454" s="148"/>
      <c r="T454" s="54"/>
      <c r="AT454" s="18" t="s">
        <v>189</v>
      </c>
      <c r="AU454" s="18" t="s">
        <v>83</v>
      </c>
    </row>
    <row r="455" spans="2:65" s="1" customFormat="1" ht="11.25">
      <c r="B455" s="33"/>
      <c r="D455" s="149" t="s">
        <v>191</v>
      </c>
      <c r="F455" s="150" t="s">
        <v>3880</v>
      </c>
      <c r="I455" s="147"/>
      <c r="L455" s="33"/>
      <c r="M455" s="148"/>
      <c r="T455" s="54"/>
      <c r="AT455" s="18" t="s">
        <v>191</v>
      </c>
      <c r="AU455" s="18" t="s">
        <v>83</v>
      </c>
    </row>
    <row r="456" spans="2:65" s="1" customFormat="1" ht="16.5" customHeight="1">
      <c r="B456" s="33"/>
      <c r="C456" s="132" t="s">
        <v>949</v>
      </c>
      <c r="D456" s="132" t="s">
        <v>182</v>
      </c>
      <c r="E456" s="133" t="s">
        <v>3881</v>
      </c>
      <c r="F456" s="134" t="s">
        <v>3882</v>
      </c>
      <c r="G456" s="135" t="s">
        <v>346</v>
      </c>
      <c r="H456" s="136">
        <v>5</v>
      </c>
      <c r="I456" s="137"/>
      <c r="J456" s="138">
        <f>ROUND(I456*H456,2)</f>
        <v>0</v>
      </c>
      <c r="K456" s="134" t="s">
        <v>572</v>
      </c>
      <c r="L456" s="33"/>
      <c r="M456" s="139" t="s">
        <v>19</v>
      </c>
      <c r="N456" s="140" t="s">
        <v>44</v>
      </c>
      <c r="P456" s="141">
        <f>O456*H456</f>
        <v>0</v>
      </c>
      <c r="Q456" s="141">
        <v>2.7999999999999998E-4</v>
      </c>
      <c r="R456" s="141">
        <f>Q456*H456</f>
        <v>1.3999999999999998E-3</v>
      </c>
      <c r="S456" s="141">
        <v>0</v>
      </c>
      <c r="T456" s="142">
        <f>S456*H456</f>
        <v>0</v>
      </c>
      <c r="AR456" s="143" t="s">
        <v>309</v>
      </c>
      <c r="AT456" s="143" t="s">
        <v>182</v>
      </c>
      <c r="AU456" s="143" t="s">
        <v>83</v>
      </c>
      <c r="AY456" s="18" t="s">
        <v>180</v>
      </c>
      <c r="BE456" s="144">
        <f>IF(N456="základní",J456,0)</f>
        <v>0</v>
      </c>
      <c r="BF456" s="144">
        <f>IF(N456="snížená",J456,0)</f>
        <v>0</v>
      </c>
      <c r="BG456" s="144">
        <f>IF(N456="zákl. přenesená",J456,0)</f>
        <v>0</v>
      </c>
      <c r="BH456" s="144">
        <f>IF(N456="sníž. přenesená",J456,0)</f>
        <v>0</v>
      </c>
      <c r="BI456" s="144">
        <f>IF(N456="nulová",J456,0)</f>
        <v>0</v>
      </c>
      <c r="BJ456" s="18" t="s">
        <v>81</v>
      </c>
      <c r="BK456" s="144">
        <f>ROUND(I456*H456,2)</f>
        <v>0</v>
      </c>
      <c r="BL456" s="18" t="s">
        <v>309</v>
      </c>
      <c r="BM456" s="143" t="s">
        <v>3883</v>
      </c>
    </row>
    <row r="457" spans="2:65" s="1" customFormat="1" ht="11.25">
      <c r="B457" s="33"/>
      <c r="D457" s="145" t="s">
        <v>189</v>
      </c>
      <c r="F457" s="146" t="s">
        <v>3884</v>
      </c>
      <c r="I457" s="147"/>
      <c r="L457" s="33"/>
      <c r="M457" s="148"/>
      <c r="T457" s="54"/>
      <c r="AT457" s="18" t="s">
        <v>189</v>
      </c>
      <c r="AU457" s="18" t="s">
        <v>83</v>
      </c>
    </row>
    <row r="458" spans="2:65" s="1" customFormat="1" ht="11.25">
      <c r="B458" s="33"/>
      <c r="D458" s="149" t="s">
        <v>191</v>
      </c>
      <c r="F458" s="150" t="s">
        <v>3885</v>
      </c>
      <c r="I458" s="147"/>
      <c r="L458" s="33"/>
      <c r="M458" s="148"/>
      <c r="T458" s="54"/>
      <c r="AT458" s="18" t="s">
        <v>191</v>
      </c>
      <c r="AU458" s="18" t="s">
        <v>83</v>
      </c>
    </row>
    <row r="459" spans="2:65" s="1" customFormat="1" ht="33" customHeight="1">
      <c r="B459" s="33"/>
      <c r="C459" s="132" t="s">
        <v>953</v>
      </c>
      <c r="D459" s="132" t="s">
        <v>182</v>
      </c>
      <c r="E459" s="133" t="s">
        <v>3886</v>
      </c>
      <c r="F459" s="134" t="s">
        <v>3887</v>
      </c>
      <c r="G459" s="135" t="s">
        <v>346</v>
      </c>
      <c r="H459" s="136">
        <v>3</v>
      </c>
      <c r="I459" s="137"/>
      <c r="J459" s="138">
        <f>ROUND(I459*H459,2)</f>
        <v>0</v>
      </c>
      <c r="K459" s="134" t="s">
        <v>572</v>
      </c>
      <c r="L459" s="33"/>
      <c r="M459" s="139" t="s">
        <v>19</v>
      </c>
      <c r="N459" s="140" t="s">
        <v>44</v>
      </c>
      <c r="P459" s="141">
        <f>O459*H459</f>
        <v>0</v>
      </c>
      <c r="Q459" s="141">
        <v>4.8000000000000001E-4</v>
      </c>
      <c r="R459" s="141">
        <f>Q459*H459</f>
        <v>1.4400000000000001E-3</v>
      </c>
      <c r="S459" s="141">
        <v>0</v>
      </c>
      <c r="T459" s="142">
        <f>S459*H459</f>
        <v>0</v>
      </c>
      <c r="AR459" s="143" t="s">
        <v>309</v>
      </c>
      <c r="AT459" s="143" t="s">
        <v>182</v>
      </c>
      <c r="AU459" s="143" t="s">
        <v>83</v>
      </c>
      <c r="AY459" s="18" t="s">
        <v>180</v>
      </c>
      <c r="BE459" s="144">
        <f>IF(N459="základní",J459,0)</f>
        <v>0</v>
      </c>
      <c r="BF459" s="144">
        <f>IF(N459="snížená",J459,0)</f>
        <v>0</v>
      </c>
      <c r="BG459" s="144">
        <f>IF(N459="zákl. přenesená",J459,0)</f>
        <v>0</v>
      </c>
      <c r="BH459" s="144">
        <f>IF(N459="sníž. přenesená",J459,0)</f>
        <v>0</v>
      </c>
      <c r="BI459" s="144">
        <f>IF(N459="nulová",J459,0)</f>
        <v>0</v>
      </c>
      <c r="BJ459" s="18" t="s">
        <v>81</v>
      </c>
      <c r="BK459" s="144">
        <f>ROUND(I459*H459,2)</f>
        <v>0</v>
      </c>
      <c r="BL459" s="18" t="s">
        <v>309</v>
      </c>
      <c r="BM459" s="143" t="s">
        <v>3888</v>
      </c>
    </row>
    <row r="460" spans="2:65" s="1" customFormat="1" ht="19.5">
      <c r="B460" s="33"/>
      <c r="D460" s="145" t="s">
        <v>189</v>
      </c>
      <c r="F460" s="146" t="s">
        <v>3889</v>
      </c>
      <c r="I460" s="147"/>
      <c r="L460" s="33"/>
      <c r="M460" s="148"/>
      <c r="T460" s="54"/>
      <c r="AT460" s="18" t="s">
        <v>189</v>
      </c>
      <c r="AU460" s="18" t="s">
        <v>83</v>
      </c>
    </row>
    <row r="461" spans="2:65" s="1" customFormat="1" ht="11.25">
      <c r="B461" s="33"/>
      <c r="D461" s="149" t="s">
        <v>191</v>
      </c>
      <c r="F461" s="150" t="s">
        <v>3890</v>
      </c>
      <c r="I461" s="147"/>
      <c r="L461" s="33"/>
      <c r="M461" s="148"/>
      <c r="T461" s="54"/>
      <c r="AT461" s="18" t="s">
        <v>191</v>
      </c>
      <c r="AU461" s="18" t="s">
        <v>83</v>
      </c>
    </row>
    <row r="462" spans="2:65" s="1" customFormat="1" ht="21.75" customHeight="1">
      <c r="B462" s="33"/>
      <c r="C462" s="132" t="s">
        <v>959</v>
      </c>
      <c r="D462" s="132" t="s">
        <v>182</v>
      </c>
      <c r="E462" s="133" t="s">
        <v>3891</v>
      </c>
      <c r="F462" s="134" t="s">
        <v>3892</v>
      </c>
      <c r="G462" s="135" t="s">
        <v>3610</v>
      </c>
      <c r="H462" s="136">
        <v>2</v>
      </c>
      <c r="I462" s="137"/>
      <c r="J462" s="138">
        <f>ROUND(I462*H462,2)</f>
        <v>0</v>
      </c>
      <c r="K462" s="134" t="s">
        <v>19</v>
      </c>
      <c r="L462" s="33"/>
      <c r="M462" s="139" t="s">
        <v>19</v>
      </c>
      <c r="N462" s="140" t="s">
        <v>44</v>
      </c>
      <c r="P462" s="141">
        <f>O462*H462</f>
        <v>0</v>
      </c>
      <c r="Q462" s="141">
        <v>7.0200000000000002E-3</v>
      </c>
      <c r="R462" s="141">
        <f>Q462*H462</f>
        <v>1.404E-2</v>
      </c>
      <c r="S462" s="141">
        <v>0</v>
      </c>
      <c r="T462" s="142">
        <f>S462*H462</f>
        <v>0</v>
      </c>
      <c r="AR462" s="143" t="s">
        <v>309</v>
      </c>
      <c r="AT462" s="143" t="s">
        <v>182</v>
      </c>
      <c r="AU462" s="143" t="s">
        <v>83</v>
      </c>
      <c r="AY462" s="18" t="s">
        <v>180</v>
      </c>
      <c r="BE462" s="144">
        <f>IF(N462="základní",J462,0)</f>
        <v>0</v>
      </c>
      <c r="BF462" s="144">
        <f>IF(N462="snížená",J462,0)</f>
        <v>0</v>
      </c>
      <c r="BG462" s="144">
        <f>IF(N462="zákl. přenesená",J462,0)</f>
        <v>0</v>
      </c>
      <c r="BH462" s="144">
        <f>IF(N462="sníž. přenesená",J462,0)</f>
        <v>0</v>
      </c>
      <c r="BI462" s="144">
        <f>IF(N462="nulová",J462,0)</f>
        <v>0</v>
      </c>
      <c r="BJ462" s="18" t="s">
        <v>81</v>
      </c>
      <c r="BK462" s="144">
        <f>ROUND(I462*H462,2)</f>
        <v>0</v>
      </c>
      <c r="BL462" s="18" t="s">
        <v>309</v>
      </c>
      <c r="BM462" s="143" t="s">
        <v>3893</v>
      </c>
    </row>
    <row r="463" spans="2:65" s="1" customFormat="1" ht="11.25">
      <c r="B463" s="33"/>
      <c r="D463" s="145" t="s">
        <v>189</v>
      </c>
      <c r="F463" s="146" t="s">
        <v>3892</v>
      </c>
      <c r="I463" s="147"/>
      <c r="L463" s="33"/>
      <c r="M463" s="148"/>
      <c r="T463" s="54"/>
      <c r="AT463" s="18" t="s">
        <v>189</v>
      </c>
      <c r="AU463" s="18" t="s">
        <v>83</v>
      </c>
    </row>
    <row r="464" spans="2:65" s="1" customFormat="1" ht="24.2" customHeight="1">
      <c r="B464" s="33"/>
      <c r="C464" s="132" t="s">
        <v>964</v>
      </c>
      <c r="D464" s="132" t="s">
        <v>182</v>
      </c>
      <c r="E464" s="133" t="s">
        <v>3894</v>
      </c>
      <c r="F464" s="134" t="s">
        <v>3895</v>
      </c>
      <c r="G464" s="135" t="s">
        <v>3610</v>
      </c>
      <c r="H464" s="136">
        <v>4</v>
      </c>
      <c r="I464" s="137"/>
      <c r="J464" s="138">
        <f>ROUND(I464*H464,2)</f>
        <v>0</v>
      </c>
      <c r="K464" s="134" t="s">
        <v>19</v>
      </c>
      <c r="L464" s="33"/>
      <c r="M464" s="139" t="s">
        <v>19</v>
      </c>
      <c r="N464" s="140" t="s">
        <v>44</v>
      </c>
      <c r="P464" s="141">
        <f>O464*H464</f>
        <v>0</v>
      </c>
      <c r="Q464" s="141">
        <v>7.0200000000000002E-3</v>
      </c>
      <c r="R464" s="141">
        <f>Q464*H464</f>
        <v>2.8080000000000001E-2</v>
      </c>
      <c r="S464" s="141">
        <v>0</v>
      </c>
      <c r="T464" s="142">
        <f>S464*H464</f>
        <v>0</v>
      </c>
      <c r="AR464" s="143" t="s">
        <v>309</v>
      </c>
      <c r="AT464" s="143" t="s">
        <v>182</v>
      </c>
      <c r="AU464" s="143" t="s">
        <v>83</v>
      </c>
      <c r="AY464" s="18" t="s">
        <v>180</v>
      </c>
      <c r="BE464" s="144">
        <f>IF(N464="základní",J464,0)</f>
        <v>0</v>
      </c>
      <c r="BF464" s="144">
        <f>IF(N464="snížená",J464,0)</f>
        <v>0</v>
      </c>
      <c r="BG464" s="144">
        <f>IF(N464="zákl. přenesená",J464,0)</f>
        <v>0</v>
      </c>
      <c r="BH464" s="144">
        <f>IF(N464="sníž. přenesená",J464,0)</f>
        <v>0</v>
      </c>
      <c r="BI464" s="144">
        <f>IF(N464="nulová",J464,0)</f>
        <v>0</v>
      </c>
      <c r="BJ464" s="18" t="s">
        <v>81</v>
      </c>
      <c r="BK464" s="144">
        <f>ROUND(I464*H464,2)</f>
        <v>0</v>
      </c>
      <c r="BL464" s="18" t="s">
        <v>309</v>
      </c>
      <c r="BM464" s="143" t="s">
        <v>3896</v>
      </c>
    </row>
    <row r="465" spans="2:65" s="1" customFormat="1" ht="11.25">
      <c r="B465" s="33"/>
      <c r="D465" s="145" t="s">
        <v>189</v>
      </c>
      <c r="F465" s="146" t="s">
        <v>3895</v>
      </c>
      <c r="I465" s="147"/>
      <c r="L465" s="33"/>
      <c r="M465" s="148"/>
      <c r="T465" s="54"/>
      <c r="AT465" s="18" t="s">
        <v>189</v>
      </c>
      <c r="AU465" s="18" t="s">
        <v>83</v>
      </c>
    </row>
    <row r="466" spans="2:65" s="1" customFormat="1" ht="33" customHeight="1">
      <c r="B466" s="33"/>
      <c r="C466" s="132" t="s">
        <v>969</v>
      </c>
      <c r="D466" s="132" t="s">
        <v>182</v>
      </c>
      <c r="E466" s="133" t="s">
        <v>3897</v>
      </c>
      <c r="F466" s="134" t="s">
        <v>3898</v>
      </c>
      <c r="G466" s="135" t="s">
        <v>225</v>
      </c>
      <c r="H466" s="136">
        <v>0.82399999999999995</v>
      </c>
      <c r="I466" s="137"/>
      <c r="J466" s="138">
        <f>ROUND(I466*H466,2)</f>
        <v>0</v>
      </c>
      <c r="K466" s="134" t="s">
        <v>572</v>
      </c>
      <c r="L466" s="33"/>
      <c r="M466" s="139" t="s">
        <v>19</v>
      </c>
      <c r="N466" s="140" t="s">
        <v>44</v>
      </c>
      <c r="P466" s="141">
        <f>O466*H466</f>
        <v>0</v>
      </c>
      <c r="Q466" s="141">
        <v>0</v>
      </c>
      <c r="R466" s="141">
        <f>Q466*H466</f>
        <v>0</v>
      </c>
      <c r="S466" s="141">
        <v>0</v>
      </c>
      <c r="T466" s="142">
        <f>S466*H466</f>
        <v>0</v>
      </c>
      <c r="AR466" s="143" t="s">
        <v>309</v>
      </c>
      <c r="AT466" s="143" t="s">
        <v>182</v>
      </c>
      <c r="AU466" s="143" t="s">
        <v>83</v>
      </c>
      <c r="AY466" s="18" t="s">
        <v>180</v>
      </c>
      <c r="BE466" s="144">
        <f>IF(N466="základní",J466,0)</f>
        <v>0</v>
      </c>
      <c r="BF466" s="144">
        <f>IF(N466="snížená",J466,0)</f>
        <v>0</v>
      </c>
      <c r="BG466" s="144">
        <f>IF(N466="zákl. přenesená",J466,0)</f>
        <v>0</v>
      </c>
      <c r="BH466" s="144">
        <f>IF(N466="sníž. přenesená",J466,0)</f>
        <v>0</v>
      </c>
      <c r="BI466" s="144">
        <f>IF(N466="nulová",J466,0)</f>
        <v>0</v>
      </c>
      <c r="BJ466" s="18" t="s">
        <v>81</v>
      </c>
      <c r="BK466" s="144">
        <f>ROUND(I466*H466,2)</f>
        <v>0</v>
      </c>
      <c r="BL466" s="18" t="s">
        <v>309</v>
      </c>
      <c r="BM466" s="143" t="s">
        <v>3899</v>
      </c>
    </row>
    <row r="467" spans="2:65" s="1" customFormat="1" ht="29.25">
      <c r="B467" s="33"/>
      <c r="D467" s="145" t="s">
        <v>189</v>
      </c>
      <c r="F467" s="146" t="s">
        <v>3900</v>
      </c>
      <c r="I467" s="147"/>
      <c r="L467" s="33"/>
      <c r="M467" s="148"/>
      <c r="T467" s="54"/>
      <c r="AT467" s="18" t="s">
        <v>189</v>
      </c>
      <c r="AU467" s="18" t="s">
        <v>83</v>
      </c>
    </row>
    <row r="468" spans="2:65" s="1" customFormat="1" ht="11.25">
      <c r="B468" s="33"/>
      <c r="D468" s="149" t="s">
        <v>191</v>
      </c>
      <c r="F468" s="150" t="s">
        <v>3901</v>
      </c>
      <c r="I468" s="147"/>
      <c r="L468" s="33"/>
      <c r="M468" s="148"/>
      <c r="T468" s="54"/>
      <c r="AT468" s="18" t="s">
        <v>191</v>
      </c>
      <c r="AU468" s="18" t="s">
        <v>83</v>
      </c>
    </row>
    <row r="469" spans="2:65" s="11" customFormat="1" ht="20.85" customHeight="1">
      <c r="B469" s="120"/>
      <c r="D469" s="121" t="s">
        <v>72</v>
      </c>
      <c r="E469" s="130" t="s">
        <v>917</v>
      </c>
      <c r="F469" s="130" t="s">
        <v>2902</v>
      </c>
      <c r="I469" s="123"/>
      <c r="J469" s="131">
        <f>BK469</f>
        <v>0</v>
      </c>
      <c r="L469" s="120"/>
      <c r="M469" s="125"/>
      <c r="P469" s="126">
        <f>SUM(P470:P472)</f>
        <v>0</v>
      </c>
      <c r="R469" s="126">
        <f>SUM(R470:R472)</f>
        <v>0</v>
      </c>
      <c r="T469" s="127">
        <f>SUM(T470:T472)</f>
        <v>0</v>
      </c>
      <c r="AR469" s="121" t="s">
        <v>187</v>
      </c>
      <c r="AT469" s="128" t="s">
        <v>72</v>
      </c>
      <c r="AU469" s="128" t="s">
        <v>83</v>
      </c>
      <c r="AY469" s="121" t="s">
        <v>180</v>
      </c>
      <c r="BK469" s="129">
        <f>SUM(BK470:BK472)</f>
        <v>0</v>
      </c>
    </row>
    <row r="470" spans="2:65" s="1" customFormat="1" ht="24.2" customHeight="1">
      <c r="B470" s="33"/>
      <c r="C470" s="132" t="s">
        <v>974</v>
      </c>
      <c r="D470" s="132" t="s">
        <v>182</v>
      </c>
      <c r="E470" s="133" t="s">
        <v>922</v>
      </c>
      <c r="F470" s="134" t="s">
        <v>3902</v>
      </c>
      <c r="G470" s="135" t="s">
        <v>911</v>
      </c>
      <c r="H470" s="136">
        <v>40</v>
      </c>
      <c r="I470" s="137"/>
      <c r="J470" s="138">
        <f>ROUND(I470*H470,2)</f>
        <v>0</v>
      </c>
      <c r="K470" s="134" t="s">
        <v>19</v>
      </c>
      <c r="L470" s="33"/>
      <c r="M470" s="139" t="s">
        <v>19</v>
      </c>
      <c r="N470" s="140" t="s">
        <v>44</v>
      </c>
      <c r="P470" s="141">
        <f>O470*H470</f>
        <v>0</v>
      </c>
      <c r="Q470" s="141">
        <v>0</v>
      </c>
      <c r="R470" s="141">
        <f>Q470*H470</f>
        <v>0</v>
      </c>
      <c r="S470" s="141">
        <v>0</v>
      </c>
      <c r="T470" s="142">
        <f>S470*H470</f>
        <v>0</v>
      </c>
      <c r="AR470" s="143" t="s">
        <v>912</v>
      </c>
      <c r="AT470" s="143" t="s">
        <v>182</v>
      </c>
      <c r="AU470" s="143" t="s">
        <v>203</v>
      </c>
      <c r="AY470" s="18" t="s">
        <v>180</v>
      </c>
      <c r="BE470" s="144">
        <f>IF(N470="základní",J470,0)</f>
        <v>0</v>
      </c>
      <c r="BF470" s="144">
        <f>IF(N470="snížená",J470,0)</f>
        <v>0</v>
      </c>
      <c r="BG470" s="144">
        <f>IF(N470="zákl. přenesená",J470,0)</f>
        <v>0</v>
      </c>
      <c r="BH470" s="144">
        <f>IF(N470="sníž. přenesená",J470,0)</f>
        <v>0</v>
      </c>
      <c r="BI470" s="144">
        <f>IF(N470="nulová",J470,0)</f>
        <v>0</v>
      </c>
      <c r="BJ470" s="18" t="s">
        <v>81</v>
      </c>
      <c r="BK470" s="144">
        <f>ROUND(I470*H470,2)</f>
        <v>0</v>
      </c>
      <c r="BL470" s="18" t="s">
        <v>912</v>
      </c>
      <c r="BM470" s="143" t="s">
        <v>3903</v>
      </c>
    </row>
    <row r="471" spans="2:65" s="1" customFormat="1" ht="11.25">
      <c r="B471" s="33"/>
      <c r="D471" s="145" t="s">
        <v>189</v>
      </c>
      <c r="F471" s="146" t="s">
        <v>3902</v>
      </c>
      <c r="I471" s="147"/>
      <c r="L471" s="33"/>
      <c r="M471" s="148"/>
      <c r="T471" s="54"/>
      <c r="AT471" s="18" t="s">
        <v>189</v>
      </c>
      <c r="AU471" s="18" t="s">
        <v>203</v>
      </c>
    </row>
    <row r="472" spans="2:65" s="1" customFormat="1" ht="39">
      <c r="B472" s="33"/>
      <c r="D472" s="145" t="s">
        <v>477</v>
      </c>
      <c r="F472" s="181" t="s">
        <v>3904</v>
      </c>
      <c r="I472" s="147"/>
      <c r="L472" s="33"/>
      <c r="M472" s="193"/>
      <c r="N472" s="194"/>
      <c r="O472" s="194"/>
      <c r="P472" s="194"/>
      <c r="Q472" s="194"/>
      <c r="R472" s="194"/>
      <c r="S472" s="194"/>
      <c r="T472" s="195"/>
      <c r="AT472" s="18" t="s">
        <v>477</v>
      </c>
      <c r="AU472" s="18" t="s">
        <v>203</v>
      </c>
    </row>
    <row r="473" spans="2:65" s="1" customFormat="1" ht="6.95" customHeight="1">
      <c r="B473" s="42"/>
      <c r="C473" s="43"/>
      <c r="D473" s="43"/>
      <c r="E473" s="43"/>
      <c r="F473" s="43"/>
      <c r="G473" s="43"/>
      <c r="H473" s="43"/>
      <c r="I473" s="43"/>
      <c r="J473" s="43"/>
      <c r="K473" s="43"/>
      <c r="L473" s="33"/>
    </row>
  </sheetData>
  <sheetProtection algorithmName="SHA-512" hashValue="+uIcIsl33wSn0eqnM3J8Q2QqmZl+CeopvjJ2gIxj5ysgn8ZNTIW5Z3pJ035r663HjDcgoDwjgeN4iiH9FECt4Q==" saltValue="5o/6rgIeDjglXrHzRpXQZcpwNGcmRR6f3fCuRD4Xcc/l0iagq1vegjkM8Zpk95o3D3kpbP6av/5lJAb3uE5T8Q==" spinCount="100000" sheet="1" objects="1" scenarios="1" formatColumns="0" formatRows="0" autoFilter="0"/>
  <autoFilter ref="C88:K472" xr:uid="{00000000-0009-0000-0000-000006000000}"/>
  <mergeCells count="9">
    <mergeCell ref="E50:H50"/>
    <mergeCell ref="E79:H79"/>
    <mergeCell ref="E81:H81"/>
    <mergeCell ref="L2:V2"/>
    <mergeCell ref="E7:H7"/>
    <mergeCell ref="E9:H9"/>
    <mergeCell ref="E18:H18"/>
    <mergeCell ref="E27:H27"/>
    <mergeCell ref="E48:H48"/>
  </mergeCells>
  <hyperlinks>
    <hyperlink ref="F94" r:id="rId1" xr:uid="{00000000-0004-0000-0600-000000000000}"/>
    <hyperlink ref="F113" r:id="rId2" xr:uid="{00000000-0004-0000-0600-000001000000}"/>
    <hyperlink ref="F117" r:id="rId3" xr:uid="{00000000-0004-0000-0600-000002000000}"/>
    <hyperlink ref="F121" r:id="rId4" xr:uid="{00000000-0004-0000-0600-000003000000}"/>
    <hyperlink ref="F124" r:id="rId5" xr:uid="{00000000-0004-0000-0600-000004000000}"/>
    <hyperlink ref="F128" r:id="rId6" xr:uid="{00000000-0004-0000-0600-000005000000}"/>
    <hyperlink ref="F133" r:id="rId7" xr:uid="{00000000-0004-0000-0600-000006000000}"/>
    <hyperlink ref="F143" r:id="rId8" xr:uid="{00000000-0004-0000-0600-000007000000}"/>
    <hyperlink ref="F150" r:id="rId9" xr:uid="{00000000-0004-0000-0600-000008000000}"/>
    <hyperlink ref="F153" r:id="rId10" xr:uid="{00000000-0004-0000-0600-000009000000}"/>
    <hyperlink ref="F156" r:id="rId11" xr:uid="{00000000-0004-0000-0600-00000A000000}"/>
    <hyperlink ref="F159" r:id="rId12" xr:uid="{00000000-0004-0000-0600-00000B000000}"/>
    <hyperlink ref="F162" r:id="rId13" xr:uid="{00000000-0004-0000-0600-00000C000000}"/>
    <hyperlink ref="F165" r:id="rId14" xr:uid="{00000000-0004-0000-0600-00000D000000}"/>
    <hyperlink ref="F168" r:id="rId15" xr:uid="{00000000-0004-0000-0600-00000E000000}"/>
    <hyperlink ref="F171" r:id="rId16" xr:uid="{00000000-0004-0000-0600-00000F000000}"/>
    <hyperlink ref="F174" r:id="rId17" xr:uid="{00000000-0004-0000-0600-000010000000}"/>
    <hyperlink ref="F177" r:id="rId18" xr:uid="{00000000-0004-0000-0600-000011000000}"/>
    <hyperlink ref="F180" r:id="rId19" xr:uid="{00000000-0004-0000-0600-000012000000}"/>
    <hyperlink ref="F183" r:id="rId20" xr:uid="{00000000-0004-0000-0600-000013000000}"/>
    <hyperlink ref="F186" r:id="rId21" xr:uid="{00000000-0004-0000-0600-000014000000}"/>
    <hyperlink ref="F189" r:id="rId22" xr:uid="{00000000-0004-0000-0600-000015000000}"/>
    <hyperlink ref="F192" r:id="rId23" xr:uid="{00000000-0004-0000-0600-000016000000}"/>
    <hyperlink ref="F195" r:id="rId24" xr:uid="{00000000-0004-0000-0600-000017000000}"/>
    <hyperlink ref="F198" r:id="rId25" xr:uid="{00000000-0004-0000-0600-000018000000}"/>
    <hyperlink ref="F201" r:id="rId26" xr:uid="{00000000-0004-0000-0600-000019000000}"/>
    <hyperlink ref="F204" r:id="rId27" xr:uid="{00000000-0004-0000-0600-00001A000000}"/>
    <hyperlink ref="F210" r:id="rId28" xr:uid="{00000000-0004-0000-0600-00001B000000}"/>
    <hyperlink ref="F213" r:id="rId29" xr:uid="{00000000-0004-0000-0600-00001C000000}"/>
    <hyperlink ref="F216" r:id="rId30" xr:uid="{00000000-0004-0000-0600-00001D000000}"/>
    <hyperlink ref="F219" r:id="rId31" xr:uid="{00000000-0004-0000-0600-00001E000000}"/>
    <hyperlink ref="F222" r:id="rId32" xr:uid="{00000000-0004-0000-0600-00001F000000}"/>
    <hyperlink ref="F225" r:id="rId33" xr:uid="{00000000-0004-0000-0600-000020000000}"/>
    <hyperlink ref="F228" r:id="rId34" xr:uid="{00000000-0004-0000-0600-000021000000}"/>
    <hyperlink ref="F231" r:id="rId35" xr:uid="{00000000-0004-0000-0600-000022000000}"/>
    <hyperlink ref="F234" r:id="rId36" xr:uid="{00000000-0004-0000-0600-000023000000}"/>
    <hyperlink ref="F237" r:id="rId37" xr:uid="{00000000-0004-0000-0600-000024000000}"/>
    <hyperlink ref="F240" r:id="rId38" xr:uid="{00000000-0004-0000-0600-000025000000}"/>
    <hyperlink ref="F243" r:id="rId39" xr:uid="{00000000-0004-0000-0600-000026000000}"/>
    <hyperlink ref="F246" r:id="rId40" xr:uid="{00000000-0004-0000-0600-000027000000}"/>
    <hyperlink ref="F249" r:id="rId41" xr:uid="{00000000-0004-0000-0600-000028000000}"/>
    <hyperlink ref="F252" r:id="rId42" xr:uid="{00000000-0004-0000-0600-000029000000}"/>
    <hyperlink ref="F255" r:id="rId43" xr:uid="{00000000-0004-0000-0600-00002A000000}"/>
    <hyperlink ref="F258" r:id="rId44" xr:uid="{00000000-0004-0000-0600-00002B000000}"/>
    <hyperlink ref="F261" r:id="rId45" xr:uid="{00000000-0004-0000-0600-00002C000000}"/>
    <hyperlink ref="F264" r:id="rId46" xr:uid="{00000000-0004-0000-0600-00002D000000}"/>
    <hyperlink ref="F267" r:id="rId47" xr:uid="{00000000-0004-0000-0600-00002E000000}"/>
    <hyperlink ref="F270" r:id="rId48" xr:uid="{00000000-0004-0000-0600-00002F000000}"/>
    <hyperlink ref="F273" r:id="rId49" xr:uid="{00000000-0004-0000-0600-000030000000}"/>
    <hyperlink ref="F276" r:id="rId50" xr:uid="{00000000-0004-0000-0600-000031000000}"/>
    <hyperlink ref="F279" r:id="rId51" xr:uid="{00000000-0004-0000-0600-000032000000}"/>
    <hyperlink ref="F282" r:id="rId52" xr:uid="{00000000-0004-0000-0600-000033000000}"/>
    <hyperlink ref="F285" r:id="rId53" xr:uid="{00000000-0004-0000-0600-000034000000}"/>
    <hyperlink ref="F288" r:id="rId54" xr:uid="{00000000-0004-0000-0600-000035000000}"/>
    <hyperlink ref="F291" r:id="rId55" xr:uid="{00000000-0004-0000-0600-000036000000}"/>
    <hyperlink ref="F294" r:id="rId56" xr:uid="{00000000-0004-0000-0600-000037000000}"/>
    <hyperlink ref="F297" r:id="rId57" xr:uid="{00000000-0004-0000-0600-000038000000}"/>
    <hyperlink ref="F300" r:id="rId58" xr:uid="{00000000-0004-0000-0600-000039000000}"/>
    <hyperlink ref="F303" r:id="rId59" xr:uid="{00000000-0004-0000-0600-00003A000000}"/>
    <hyperlink ref="F306" r:id="rId60" xr:uid="{00000000-0004-0000-0600-00003B000000}"/>
    <hyperlink ref="F309" r:id="rId61" xr:uid="{00000000-0004-0000-0600-00003C000000}"/>
    <hyperlink ref="F312" r:id="rId62" xr:uid="{00000000-0004-0000-0600-00003D000000}"/>
    <hyperlink ref="F315" r:id="rId63" xr:uid="{00000000-0004-0000-0600-00003E000000}"/>
    <hyperlink ref="F318" r:id="rId64" xr:uid="{00000000-0004-0000-0600-00003F000000}"/>
    <hyperlink ref="F321" r:id="rId65" xr:uid="{00000000-0004-0000-0600-000040000000}"/>
    <hyperlink ref="F324" r:id="rId66" xr:uid="{00000000-0004-0000-0600-000041000000}"/>
    <hyperlink ref="F327" r:id="rId67" xr:uid="{00000000-0004-0000-0600-000042000000}"/>
    <hyperlink ref="F330" r:id="rId68" xr:uid="{00000000-0004-0000-0600-000043000000}"/>
    <hyperlink ref="F335" r:id="rId69" xr:uid="{00000000-0004-0000-0600-000044000000}"/>
    <hyperlink ref="F338" r:id="rId70" xr:uid="{00000000-0004-0000-0600-000045000000}"/>
    <hyperlink ref="F341" r:id="rId71" xr:uid="{00000000-0004-0000-0600-000046000000}"/>
    <hyperlink ref="F345" r:id="rId72" xr:uid="{00000000-0004-0000-0600-000047000000}"/>
    <hyperlink ref="F353" r:id="rId73" xr:uid="{00000000-0004-0000-0600-000048000000}"/>
    <hyperlink ref="F356" r:id="rId74" xr:uid="{00000000-0004-0000-0600-000049000000}"/>
    <hyperlink ref="F359" r:id="rId75" xr:uid="{00000000-0004-0000-0600-00004A000000}"/>
    <hyperlink ref="F362" r:id="rId76" xr:uid="{00000000-0004-0000-0600-00004B000000}"/>
    <hyperlink ref="F367" r:id="rId77" xr:uid="{00000000-0004-0000-0600-00004C000000}"/>
    <hyperlink ref="F375" r:id="rId78" xr:uid="{00000000-0004-0000-0600-00004D000000}"/>
    <hyperlink ref="F378" r:id="rId79" xr:uid="{00000000-0004-0000-0600-00004E000000}"/>
    <hyperlink ref="F381" r:id="rId80" xr:uid="{00000000-0004-0000-0600-00004F000000}"/>
    <hyperlink ref="F384" r:id="rId81" xr:uid="{00000000-0004-0000-0600-000050000000}"/>
    <hyperlink ref="F389" r:id="rId82" xr:uid="{00000000-0004-0000-0600-000051000000}"/>
    <hyperlink ref="F392" r:id="rId83" xr:uid="{00000000-0004-0000-0600-000052000000}"/>
    <hyperlink ref="F397" r:id="rId84" xr:uid="{00000000-0004-0000-0600-000053000000}"/>
    <hyperlink ref="F403" r:id="rId85" xr:uid="{00000000-0004-0000-0600-000054000000}"/>
    <hyperlink ref="F418" r:id="rId86" xr:uid="{00000000-0004-0000-0600-000055000000}"/>
    <hyperlink ref="F423" r:id="rId87" xr:uid="{00000000-0004-0000-0600-000056000000}"/>
    <hyperlink ref="F426" r:id="rId88" xr:uid="{00000000-0004-0000-0600-000057000000}"/>
    <hyperlink ref="F431" r:id="rId89" xr:uid="{00000000-0004-0000-0600-000058000000}"/>
    <hyperlink ref="F434" r:id="rId90" xr:uid="{00000000-0004-0000-0600-000059000000}"/>
    <hyperlink ref="F437" r:id="rId91" xr:uid="{00000000-0004-0000-0600-00005A000000}"/>
    <hyperlink ref="F440" r:id="rId92" xr:uid="{00000000-0004-0000-0600-00005B000000}"/>
    <hyperlink ref="F443" r:id="rId93" xr:uid="{00000000-0004-0000-0600-00005C000000}"/>
    <hyperlink ref="F446" r:id="rId94" xr:uid="{00000000-0004-0000-0600-00005D000000}"/>
    <hyperlink ref="F449" r:id="rId95" xr:uid="{00000000-0004-0000-0600-00005E000000}"/>
    <hyperlink ref="F452" r:id="rId96" xr:uid="{00000000-0004-0000-0600-00005F000000}"/>
    <hyperlink ref="F455" r:id="rId97" xr:uid="{00000000-0004-0000-0600-000060000000}"/>
    <hyperlink ref="F458" r:id="rId98" xr:uid="{00000000-0004-0000-0600-000061000000}"/>
    <hyperlink ref="F461" r:id="rId99" xr:uid="{00000000-0004-0000-0600-000062000000}"/>
    <hyperlink ref="F468" r:id="rId100" xr:uid="{00000000-0004-0000-0600-00006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3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105</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ht="12" customHeight="1">
      <c r="B8" s="21"/>
      <c r="D8" s="28" t="s">
        <v>134</v>
      </c>
      <c r="L8" s="21"/>
    </row>
    <row r="9" spans="2:46" s="1" customFormat="1" ht="16.5" customHeight="1">
      <c r="B9" s="33"/>
      <c r="E9" s="323" t="s">
        <v>3905</v>
      </c>
      <c r="F9" s="325"/>
      <c r="G9" s="325"/>
      <c r="H9" s="325"/>
      <c r="L9" s="33"/>
    </row>
    <row r="10" spans="2:46" s="1" customFormat="1" ht="12" customHeight="1">
      <c r="B10" s="33"/>
      <c r="D10" s="28" t="s">
        <v>3906</v>
      </c>
      <c r="L10" s="33"/>
    </row>
    <row r="11" spans="2:46" s="1" customFormat="1" ht="16.5" customHeight="1">
      <c r="B11" s="33"/>
      <c r="E11" s="287" t="s">
        <v>3907</v>
      </c>
      <c r="F11" s="325"/>
      <c r="G11" s="325"/>
      <c r="H11" s="325"/>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29. 11. 2024</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27</v>
      </c>
      <c r="I17" s="28" t="s">
        <v>28</v>
      </c>
      <c r="J17" s="26" t="s">
        <v>19</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6" t="str">
        <f>'Rekapitulace stavby'!E14</f>
        <v>Vyplň údaj</v>
      </c>
      <c r="F20" s="293"/>
      <c r="G20" s="293"/>
      <c r="H20" s="293"/>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3908</v>
      </c>
      <c r="L22" s="33"/>
    </row>
    <row r="23" spans="2:12" s="1" customFormat="1" ht="18" customHeight="1">
      <c r="B23" s="33"/>
      <c r="E23" s="26" t="s">
        <v>3909</v>
      </c>
      <c r="I23" s="28" t="s">
        <v>28</v>
      </c>
      <c r="J23" s="26" t="s">
        <v>19</v>
      </c>
      <c r="L23" s="33"/>
    </row>
    <row r="24" spans="2:12" s="1" customFormat="1" ht="6.95" customHeight="1">
      <c r="B24" s="33"/>
      <c r="L24" s="33"/>
    </row>
    <row r="25" spans="2:12" s="1" customFormat="1" ht="12" customHeight="1">
      <c r="B25" s="33"/>
      <c r="D25" s="28" t="s">
        <v>36</v>
      </c>
      <c r="I25" s="28" t="s">
        <v>26</v>
      </c>
      <c r="J25" s="26" t="s">
        <v>3908</v>
      </c>
      <c r="L25" s="33"/>
    </row>
    <row r="26" spans="2:12" s="1" customFormat="1" ht="18" customHeight="1">
      <c r="B26" s="33"/>
      <c r="E26" s="26" t="s">
        <v>3909</v>
      </c>
      <c r="I26" s="28" t="s">
        <v>28</v>
      </c>
      <c r="J26" s="26" t="s">
        <v>19</v>
      </c>
      <c r="L26" s="33"/>
    </row>
    <row r="27" spans="2:12" s="1" customFormat="1" ht="6.95" customHeight="1">
      <c r="B27" s="33"/>
      <c r="L27" s="33"/>
    </row>
    <row r="28" spans="2:12" s="1" customFormat="1" ht="12" customHeight="1">
      <c r="B28" s="33"/>
      <c r="D28" s="28" t="s">
        <v>37</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39</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41</v>
      </c>
      <c r="I34" s="36" t="s">
        <v>40</v>
      </c>
      <c r="J34" s="36" t="s">
        <v>42</v>
      </c>
      <c r="L34" s="33"/>
    </row>
    <row r="35" spans="2:12" s="1" customFormat="1" ht="14.45" customHeight="1">
      <c r="B35" s="33"/>
      <c r="D35" s="53" t="s">
        <v>43</v>
      </c>
      <c r="E35" s="28" t="s">
        <v>44</v>
      </c>
      <c r="F35" s="84">
        <f>ROUND((SUM(BE88:BE333)),  2)</f>
        <v>0</v>
      </c>
      <c r="I35" s="94">
        <v>0.21</v>
      </c>
      <c r="J35" s="84">
        <f>ROUND(((SUM(BE88:BE333))*I35),  2)</f>
        <v>0</v>
      </c>
      <c r="L35" s="33"/>
    </row>
    <row r="36" spans="2:12" s="1" customFormat="1" ht="14.45" customHeight="1">
      <c r="B36" s="33"/>
      <c r="E36" s="28" t="s">
        <v>45</v>
      </c>
      <c r="F36" s="84">
        <f>ROUND((SUM(BF88:BF333)),  2)</f>
        <v>0</v>
      </c>
      <c r="I36" s="94">
        <v>0.12</v>
      </c>
      <c r="J36" s="84">
        <f>ROUND(((SUM(BF88:BF333))*I36),  2)</f>
        <v>0</v>
      </c>
      <c r="L36" s="33"/>
    </row>
    <row r="37" spans="2:12" s="1" customFormat="1" ht="14.45" hidden="1" customHeight="1">
      <c r="B37" s="33"/>
      <c r="E37" s="28" t="s">
        <v>46</v>
      </c>
      <c r="F37" s="84">
        <f>ROUND((SUM(BG88:BG333)),  2)</f>
        <v>0</v>
      </c>
      <c r="I37" s="94">
        <v>0.21</v>
      </c>
      <c r="J37" s="84">
        <f>0</f>
        <v>0</v>
      </c>
      <c r="L37" s="33"/>
    </row>
    <row r="38" spans="2:12" s="1" customFormat="1" ht="14.45" hidden="1" customHeight="1">
      <c r="B38" s="33"/>
      <c r="E38" s="28" t="s">
        <v>47</v>
      </c>
      <c r="F38" s="84">
        <f>ROUND((SUM(BH88:BH333)),  2)</f>
        <v>0</v>
      </c>
      <c r="I38" s="94">
        <v>0.12</v>
      </c>
      <c r="J38" s="84">
        <f>0</f>
        <v>0</v>
      </c>
      <c r="L38" s="33"/>
    </row>
    <row r="39" spans="2:12" s="1" customFormat="1" ht="14.45" hidden="1" customHeight="1">
      <c r="B39" s="33"/>
      <c r="E39" s="28" t="s">
        <v>48</v>
      </c>
      <c r="F39" s="84">
        <f>ROUND((SUM(BI88:BI333)),  2)</f>
        <v>0</v>
      </c>
      <c r="I39" s="94">
        <v>0</v>
      </c>
      <c r="J39" s="84">
        <f>0</f>
        <v>0</v>
      </c>
      <c r="L39" s="33"/>
    </row>
    <row r="40" spans="2:12" s="1" customFormat="1" ht="6.95" customHeight="1">
      <c r="B40" s="33"/>
      <c r="L40" s="33"/>
    </row>
    <row r="41" spans="2:12" s="1" customFormat="1" ht="25.35" customHeight="1">
      <c r="B41" s="33"/>
      <c r="C41" s="95"/>
      <c r="D41" s="96" t="s">
        <v>49</v>
      </c>
      <c r="E41" s="55"/>
      <c r="F41" s="55"/>
      <c r="G41" s="97" t="s">
        <v>50</v>
      </c>
      <c r="H41" s="98" t="s">
        <v>51</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3" t="str">
        <f>E7</f>
        <v>Stavební úpravy obj. pro pečovatelskou službu</v>
      </c>
      <c r="F50" s="324"/>
      <c r="G50" s="324"/>
      <c r="H50" s="324"/>
      <c r="L50" s="33"/>
    </row>
    <row r="51" spans="2:47" ht="12" customHeight="1">
      <c r="B51" s="21"/>
      <c r="C51" s="28" t="s">
        <v>134</v>
      </c>
      <c r="L51" s="21"/>
    </row>
    <row r="52" spans="2:47" s="1" customFormat="1" ht="16.5" customHeight="1">
      <c r="B52" s="33"/>
      <c r="E52" s="323" t="s">
        <v>3905</v>
      </c>
      <c r="F52" s="325"/>
      <c r="G52" s="325"/>
      <c r="H52" s="325"/>
      <c r="L52" s="33"/>
    </row>
    <row r="53" spans="2:47" s="1" customFormat="1" ht="12" customHeight="1">
      <c r="B53" s="33"/>
      <c r="C53" s="28" t="s">
        <v>3906</v>
      </c>
      <c r="L53" s="33"/>
    </row>
    <row r="54" spans="2:47" s="1" customFormat="1" ht="16.5" customHeight="1">
      <c r="B54" s="33"/>
      <c r="E54" s="287" t="str">
        <f>E11</f>
        <v>01 - Elektroinstalace NN</v>
      </c>
      <c r="F54" s="325"/>
      <c r="G54" s="325"/>
      <c r="H54" s="325"/>
      <c r="L54" s="33"/>
    </row>
    <row r="55" spans="2:47" s="1" customFormat="1" ht="6.95" customHeight="1">
      <c r="B55" s="33"/>
      <c r="L55" s="33"/>
    </row>
    <row r="56" spans="2:47" s="1" customFormat="1" ht="12" customHeight="1">
      <c r="B56" s="33"/>
      <c r="C56" s="28" t="s">
        <v>21</v>
      </c>
      <c r="F56" s="26" t="str">
        <f>F14</f>
        <v>Neštěmická 795/37, Krásné Březno</v>
      </c>
      <c r="I56" s="28" t="s">
        <v>23</v>
      </c>
      <c r="J56" s="50" t="str">
        <f>IF(J14="","",J14)</f>
        <v>29. 11. 2024</v>
      </c>
      <c r="L56" s="33"/>
    </row>
    <row r="57" spans="2:47" s="1" customFormat="1" ht="6.95" customHeight="1">
      <c r="B57" s="33"/>
      <c r="L57" s="33"/>
    </row>
    <row r="58" spans="2:47" s="1" customFormat="1" ht="15.2" customHeight="1">
      <c r="B58" s="33"/>
      <c r="C58" s="28" t="s">
        <v>25</v>
      </c>
      <c r="F58" s="26" t="str">
        <f>E17</f>
        <v>Statutární město Ústí nad Labem</v>
      </c>
      <c r="I58" s="28" t="s">
        <v>31</v>
      </c>
      <c r="J58" s="31" t="str">
        <f>E23</f>
        <v>G DESIGN</v>
      </c>
      <c r="L58" s="33"/>
    </row>
    <row r="59" spans="2:47" s="1" customFormat="1" ht="15.2" customHeight="1">
      <c r="B59" s="33"/>
      <c r="C59" s="28" t="s">
        <v>29</v>
      </c>
      <c r="F59" s="26" t="str">
        <f>IF(E20="","",E20)</f>
        <v>Vyplň údaj</v>
      </c>
      <c r="I59" s="28" t="s">
        <v>36</v>
      </c>
      <c r="J59" s="31" t="str">
        <f>E26</f>
        <v>G DESIGN</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71</v>
      </c>
      <c r="J63" s="64">
        <f>J88</f>
        <v>0</v>
      </c>
      <c r="L63" s="33"/>
      <c r="AU63" s="18" t="s">
        <v>139</v>
      </c>
    </row>
    <row r="64" spans="2:47" s="8" customFormat="1" ht="24.95" customHeight="1">
      <c r="B64" s="104"/>
      <c r="D64" s="105" t="s">
        <v>3910</v>
      </c>
      <c r="E64" s="106"/>
      <c r="F64" s="106"/>
      <c r="G64" s="106"/>
      <c r="H64" s="106"/>
      <c r="I64" s="106"/>
      <c r="J64" s="107">
        <f>J89</f>
        <v>0</v>
      </c>
      <c r="L64" s="104"/>
    </row>
    <row r="65" spans="2:12" s="9" customFormat="1" ht="19.899999999999999" customHeight="1">
      <c r="B65" s="108"/>
      <c r="D65" s="109" t="s">
        <v>3911</v>
      </c>
      <c r="E65" s="110"/>
      <c r="F65" s="110"/>
      <c r="G65" s="110"/>
      <c r="H65" s="110"/>
      <c r="I65" s="110"/>
      <c r="J65" s="111">
        <f>J90</f>
        <v>0</v>
      </c>
      <c r="L65" s="108"/>
    </row>
    <row r="66" spans="2:12" s="9" customFormat="1" ht="14.85" customHeight="1">
      <c r="B66" s="108"/>
      <c r="D66" s="109" t="s">
        <v>3912</v>
      </c>
      <c r="E66" s="110"/>
      <c r="F66" s="110"/>
      <c r="G66" s="110"/>
      <c r="H66" s="110"/>
      <c r="I66" s="110"/>
      <c r="J66" s="111">
        <f>J91</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165</v>
      </c>
      <c r="L73" s="33"/>
    </row>
    <row r="74" spans="2:12" s="1" customFormat="1" ht="6.95" customHeight="1">
      <c r="B74" s="33"/>
      <c r="L74" s="33"/>
    </row>
    <row r="75" spans="2:12" s="1" customFormat="1" ht="12" customHeight="1">
      <c r="B75" s="33"/>
      <c r="C75" s="28" t="s">
        <v>16</v>
      </c>
      <c r="L75" s="33"/>
    </row>
    <row r="76" spans="2:12" s="1" customFormat="1" ht="16.5" customHeight="1">
      <c r="B76" s="33"/>
      <c r="E76" s="323" t="str">
        <f>E7</f>
        <v>Stavební úpravy obj. pro pečovatelskou službu</v>
      </c>
      <c r="F76" s="324"/>
      <c r="G76" s="324"/>
      <c r="H76" s="324"/>
      <c r="L76" s="33"/>
    </row>
    <row r="77" spans="2:12" ht="12" customHeight="1">
      <c r="B77" s="21"/>
      <c r="C77" s="28" t="s">
        <v>134</v>
      </c>
      <c r="L77" s="21"/>
    </row>
    <row r="78" spans="2:12" s="1" customFormat="1" ht="16.5" customHeight="1">
      <c r="B78" s="33"/>
      <c r="E78" s="323" t="s">
        <v>3905</v>
      </c>
      <c r="F78" s="325"/>
      <c r="G78" s="325"/>
      <c r="H78" s="325"/>
      <c r="L78" s="33"/>
    </row>
    <row r="79" spans="2:12" s="1" customFormat="1" ht="12" customHeight="1">
      <c r="B79" s="33"/>
      <c r="C79" s="28" t="s">
        <v>3906</v>
      </c>
      <c r="L79" s="33"/>
    </row>
    <row r="80" spans="2:12" s="1" customFormat="1" ht="16.5" customHeight="1">
      <c r="B80" s="33"/>
      <c r="E80" s="287" t="str">
        <f>E11</f>
        <v>01 - Elektroinstalace NN</v>
      </c>
      <c r="F80" s="325"/>
      <c r="G80" s="325"/>
      <c r="H80" s="325"/>
      <c r="L80" s="33"/>
    </row>
    <row r="81" spans="2:65" s="1" customFormat="1" ht="6.95" customHeight="1">
      <c r="B81" s="33"/>
      <c r="L81" s="33"/>
    </row>
    <row r="82" spans="2:65" s="1" customFormat="1" ht="12" customHeight="1">
      <c r="B82" s="33"/>
      <c r="C82" s="28" t="s">
        <v>21</v>
      </c>
      <c r="F82" s="26" t="str">
        <f>F14</f>
        <v>Neštěmická 795/37, Krásné Březno</v>
      </c>
      <c r="I82" s="28" t="s">
        <v>23</v>
      </c>
      <c r="J82" s="50" t="str">
        <f>IF(J14="","",J14)</f>
        <v>29. 11. 2024</v>
      </c>
      <c r="L82" s="33"/>
    </row>
    <row r="83" spans="2:65" s="1" customFormat="1" ht="6.95" customHeight="1">
      <c r="B83" s="33"/>
      <c r="L83" s="33"/>
    </row>
    <row r="84" spans="2:65" s="1" customFormat="1" ht="15.2" customHeight="1">
      <c r="B84" s="33"/>
      <c r="C84" s="28" t="s">
        <v>25</v>
      </c>
      <c r="F84" s="26" t="str">
        <f>E17</f>
        <v>Statutární město Ústí nad Labem</v>
      </c>
      <c r="I84" s="28" t="s">
        <v>31</v>
      </c>
      <c r="J84" s="31" t="str">
        <f>E23</f>
        <v>G DESIGN</v>
      </c>
      <c r="L84" s="33"/>
    </row>
    <row r="85" spans="2:65" s="1" customFormat="1" ht="15.2" customHeight="1">
      <c r="B85" s="33"/>
      <c r="C85" s="28" t="s">
        <v>29</v>
      </c>
      <c r="F85" s="26" t="str">
        <f>IF(E20="","",E20)</f>
        <v>Vyplň údaj</v>
      </c>
      <c r="I85" s="28" t="s">
        <v>36</v>
      </c>
      <c r="J85" s="31" t="str">
        <f>E26</f>
        <v>G DESIGN</v>
      </c>
      <c r="L85" s="33"/>
    </row>
    <row r="86" spans="2:65" s="1" customFormat="1" ht="10.35" customHeight="1">
      <c r="B86" s="33"/>
      <c r="L86" s="33"/>
    </row>
    <row r="87" spans="2:65" s="10" customFormat="1" ht="29.25" customHeight="1">
      <c r="B87" s="112"/>
      <c r="C87" s="113" t="s">
        <v>166</v>
      </c>
      <c r="D87" s="114" t="s">
        <v>58</v>
      </c>
      <c r="E87" s="114" t="s">
        <v>54</v>
      </c>
      <c r="F87" s="114" t="s">
        <v>55</v>
      </c>
      <c r="G87" s="114" t="s">
        <v>167</v>
      </c>
      <c r="H87" s="114" t="s">
        <v>168</v>
      </c>
      <c r="I87" s="114" t="s">
        <v>169</v>
      </c>
      <c r="J87" s="114" t="s">
        <v>138</v>
      </c>
      <c r="K87" s="115" t="s">
        <v>170</v>
      </c>
      <c r="L87" s="112"/>
      <c r="M87" s="57" t="s">
        <v>19</v>
      </c>
      <c r="N87" s="58" t="s">
        <v>43</v>
      </c>
      <c r="O87" s="58" t="s">
        <v>171</v>
      </c>
      <c r="P87" s="58" t="s">
        <v>172</v>
      </c>
      <c r="Q87" s="58" t="s">
        <v>173</v>
      </c>
      <c r="R87" s="58" t="s">
        <v>174</v>
      </c>
      <c r="S87" s="58" t="s">
        <v>175</v>
      </c>
      <c r="T87" s="59" t="s">
        <v>176</v>
      </c>
    </row>
    <row r="88" spans="2:65" s="1" customFormat="1" ht="22.9" customHeight="1">
      <c r="B88" s="33"/>
      <c r="C88" s="62" t="s">
        <v>177</v>
      </c>
      <c r="J88" s="116">
        <f>BK88</f>
        <v>0</v>
      </c>
      <c r="L88" s="33"/>
      <c r="M88" s="60"/>
      <c r="N88" s="51"/>
      <c r="O88" s="51"/>
      <c r="P88" s="117">
        <f>P89</f>
        <v>0</v>
      </c>
      <c r="Q88" s="51"/>
      <c r="R88" s="117">
        <f>R89</f>
        <v>11.310220000000003</v>
      </c>
      <c r="S88" s="51"/>
      <c r="T88" s="118">
        <f>T89</f>
        <v>3.1030000000000002</v>
      </c>
      <c r="AT88" s="18" t="s">
        <v>72</v>
      </c>
      <c r="AU88" s="18" t="s">
        <v>139</v>
      </c>
      <c r="BK88" s="119">
        <f>BK89</f>
        <v>0</v>
      </c>
    </row>
    <row r="89" spans="2:65" s="11" customFormat="1" ht="25.9" customHeight="1">
      <c r="B89" s="120"/>
      <c r="D89" s="121" t="s">
        <v>72</v>
      </c>
      <c r="E89" s="122" t="s">
        <v>454</v>
      </c>
      <c r="F89" s="122" t="s">
        <v>454</v>
      </c>
      <c r="I89" s="123"/>
      <c r="J89" s="124">
        <f>BK89</f>
        <v>0</v>
      </c>
      <c r="L89" s="120"/>
      <c r="M89" s="125"/>
      <c r="P89" s="126">
        <f>P90</f>
        <v>0</v>
      </c>
      <c r="R89" s="126">
        <f>R90</f>
        <v>11.310220000000003</v>
      </c>
      <c r="T89" s="127">
        <f>T90</f>
        <v>3.1030000000000002</v>
      </c>
      <c r="AR89" s="121" t="s">
        <v>83</v>
      </c>
      <c r="AT89" s="128" t="s">
        <v>72</v>
      </c>
      <c r="AU89" s="128" t="s">
        <v>73</v>
      </c>
      <c r="AY89" s="121" t="s">
        <v>180</v>
      </c>
      <c r="BK89" s="129">
        <f>BK90</f>
        <v>0</v>
      </c>
    </row>
    <row r="90" spans="2:65" s="11" customFormat="1" ht="22.9" customHeight="1">
      <c r="B90" s="120"/>
      <c r="D90" s="121" t="s">
        <v>72</v>
      </c>
      <c r="E90" s="130" t="s">
        <v>107</v>
      </c>
      <c r="F90" s="130" t="s">
        <v>107</v>
      </c>
      <c r="I90" s="123"/>
      <c r="J90" s="131">
        <f>BK90</f>
        <v>0</v>
      </c>
      <c r="L90" s="120"/>
      <c r="M90" s="125"/>
      <c r="P90" s="126">
        <f>P91</f>
        <v>0</v>
      </c>
      <c r="R90" s="126">
        <f>R91</f>
        <v>11.310220000000003</v>
      </c>
      <c r="T90" s="127">
        <f>T91</f>
        <v>3.1030000000000002</v>
      </c>
      <c r="AR90" s="121" t="s">
        <v>83</v>
      </c>
      <c r="AT90" s="128" t="s">
        <v>72</v>
      </c>
      <c r="AU90" s="128" t="s">
        <v>81</v>
      </c>
      <c r="AY90" s="121" t="s">
        <v>180</v>
      </c>
      <c r="BK90" s="129">
        <f>BK91</f>
        <v>0</v>
      </c>
    </row>
    <row r="91" spans="2:65" s="11" customFormat="1" ht="20.85" customHeight="1">
      <c r="B91" s="120"/>
      <c r="D91" s="121" t="s">
        <v>72</v>
      </c>
      <c r="E91" s="130" t="s">
        <v>3913</v>
      </c>
      <c r="F91" s="130" t="s">
        <v>3914</v>
      </c>
      <c r="I91" s="123"/>
      <c r="J91" s="131">
        <f>BK91</f>
        <v>0</v>
      </c>
      <c r="L91" s="120"/>
      <c r="M91" s="125"/>
      <c r="P91" s="126">
        <f>SUM(P92:P333)</f>
        <v>0</v>
      </c>
      <c r="R91" s="126">
        <f>SUM(R92:R333)</f>
        <v>11.310220000000003</v>
      </c>
      <c r="T91" s="127">
        <f>SUM(T92:T333)</f>
        <v>3.1030000000000002</v>
      </c>
      <c r="AR91" s="121" t="s">
        <v>83</v>
      </c>
      <c r="AT91" s="128" t="s">
        <v>72</v>
      </c>
      <c r="AU91" s="128" t="s">
        <v>83</v>
      </c>
      <c r="AY91" s="121" t="s">
        <v>180</v>
      </c>
      <c r="BK91" s="129">
        <f>SUM(BK92:BK333)</f>
        <v>0</v>
      </c>
    </row>
    <row r="92" spans="2:65" s="1" customFormat="1" ht="49.15" customHeight="1">
      <c r="B92" s="33"/>
      <c r="C92" s="132" t="s">
        <v>81</v>
      </c>
      <c r="D92" s="132" t="s">
        <v>182</v>
      </c>
      <c r="E92" s="133" t="s">
        <v>3915</v>
      </c>
      <c r="F92" s="134" t="s">
        <v>3916</v>
      </c>
      <c r="G92" s="135" t="s">
        <v>338</v>
      </c>
      <c r="H92" s="136">
        <v>60</v>
      </c>
      <c r="I92" s="137"/>
      <c r="J92" s="138">
        <f>ROUND(I92*H92,2)</f>
        <v>0</v>
      </c>
      <c r="K92" s="134" t="s">
        <v>572</v>
      </c>
      <c r="L92" s="33"/>
      <c r="M92" s="139" t="s">
        <v>19</v>
      </c>
      <c r="N92" s="140" t="s">
        <v>44</v>
      </c>
      <c r="P92" s="141">
        <f>O92*H92</f>
        <v>0</v>
      </c>
      <c r="Q92" s="141">
        <v>0</v>
      </c>
      <c r="R92" s="141">
        <f>Q92*H92</f>
        <v>0</v>
      </c>
      <c r="S92" s="141">
        <v>0</v>
      </c>
      <c r="T92" s="142">
        <f>S92*H92</f>
        <v>0</v>
      </c>
      <c r="AR92" s="143" t="s">
        <v>309</v>
      </c>
      <c r="AT92" s="143" t="s">
        <v>182</v>
      </c>
      <c r="AU92" s="143" t="s">
        <v>203</v>
      </c>
      <c r="AY92" s="18" t="s">
        <v>180</v>
      </c>
      <c r="BE92" s="144">
        <f>IF(N92="základní",J92,0)</f>
        <v>0</v>
      </c>
      <c r="BF92" s="144">
        <f>IF(N92="snížená",J92,0)</f>
        <v>0</v>
      </c>
      <c r="BG92" s="144">
        <f>IF(N92="zákl. přenesená",J92,0)</f>
        <v>0</v>
      </c>
      <c r="BH92" s="144">
        <f>IF(N92="sníž. přenesená",J92,0)</f>
        <v>0</v>
      </c>
      <c r="BI92" s="144">
        <f>IF(N92="nulová",J92,0)</f>
        <v>0</v>
      </c>
      <c r="BJ92" s="18" t="s">
        <v>81</v>
      </c>
      <c r="BK92" s="144">
        <f>ROUND(I92*H92,2)</f>
        <v>0</v>
      </c>
      <c r="BL92" s="18" t="s">
        <v>309</v>
      </c>
      <c r="BM92" s="143" t="s">
        <v>3917</v>
      </c>
    </row>
    <row r="93" spans="2:65" s="1" customFormat="1" ht="29.25">
      <c r="B93" s="33"/>
      <c r="D93" s="145" t="s">
        <v>189</v>
      </c>
      <c r="F93" s="146" t="s">
        <v>3916</v>
      </c>
      <c r="I93" s="147"/>
      <c r="L93" s="33"/>
      <c r="M93" s="148"/>
      <c r="T93" s="54"/>
      <c r="AT93" s="18" t="s">
        <v>189</v>
      </c>
      <c r="AU93" s="18" t="s">
        <v>203</v>
      </c>
    </row>
    <row r="94" spans="2:65" s="1" customFormat="1" ht="11.25">
      <c r="B94" s="33"/>
      <c r="D94" s="149" t="s">
        <v>191</v>
      </c>
      <c r="F94" s="150" t="s">
        <v>3918</v>
      </c>
      <c r="I94" s="147"/>
      <c r="L94" s="33"/>
      <c r="M94" s="148"/>
      <c r="T94" s="54"/>
      <c r="AT94" s="18" t="s">
        <v>191</v>
      </c>
      <c r="AU94" s="18" t="s">
        <v>203</v>
      </c>
    </row>
    <row r="95" spans="2:65" s="1" customFormat="1" ht="24.2" customHeight="1">
      <c r="B95" s="33"/>
      <c r="C95" s="171" t="s">
        <v>83</v>
      </c>
      <c r="D95" s="171" t="s">
        <v>353</v>
      </c>
      <c r="E95" s="172" t="s">
        <v>3919</v>
      </c>
      <c r="F95" s="173" t="s">
        <v>3920</v>
      </c>
      <c r="G95" s="174" t="s">
        <v>338</v>
      </c>
      <c r="H95" s="175">
        <v>69</v>
      </c>
      <c r="I95" s="176"/>
      <c r="J95" s="177">
        <f>ROUND(I95*H95,2)</f>
        <v>0</v>
      </c>
      <c r="K95" s="173" t="s">
        <v>572</v>
      </c>
      <c r="L95" s="178"/>
      <c r="M95" s="179" t="s">
        <v>19</v>
      </c>
      <c r="N95" s="180" t="s">
        <v>44</v>
      </c>
      <c r="P95" s="141">
        <f>O95*H95</f>
        <v>0</v>
      </c>
      <c r="Q95" s="141">
        <v>1.1000000000000001E-3</v>
      </c>
      <c r="R95" s="141">
        <f>Q95*H95</f>
        <v>7.5900000000000009E-2</v>
      </c>
      <c r="S95" s="141">
        <v>0</v>
      </c>
      <c r="T95" s="142">
        <f>S95*H95</f>
        <v>0</v>
      </c>
      <c r="AR95" s="143" t="s">
        <v>466</v>
      </c>
      <c r="AT95" s="143" t="s">
        <v>353</v>
      </c>
      <c r="AU95" s="143" t="s">
        <v>203</v>
      </c>
      <c r="AY95" s="18" t="s">
        <v>180</v>
      </c>
      <c r="BE95" s="144">
        <f>IF(N95="základní",J95,0)</f>
        <v>0</v>
      </c>
      <c r="BF95" s="144">
        <f>IF(N95="snížená",J95,0)</f>
        <v>0</v>
      </c>
      <c r="BG95" s="144">
        <f>IF(N95="zákl. přenesená",J95,0)</f>
        <v>0</v>
      </c>
      <c r="BH95" s="144">
        <f>IF(N95="sníž. přenesená",J95,0)</f>
        <v>0</v>
      </c>
      <c r="BI95" s="144">
        <f>IF(N95="nulová",J95,0)</f>
        <v>0</v>
      </c>
      <c r="BJ95" s="18" t="s">
        <v>81</v>
      </c>
      <c r="BK95" s="144">
        <f>ROUND(I95*H95,2)</f>
        <v>0</v>
      </c>
      <c r="BL95" s="18" t="s">
        <v>309</v>
      </c>
      <c r="BM95" s="143" t="s">
        <v>3921</v>
      </c>
    </row>
    <row r="96" spans="2:65" s="1" customFormat="1" ht="19.5">
      <c r="B96" s="33"/>
      <c r="D96" s="145" t="s">
        <v>189</v>
      </c>
      <c r="F96" s="146" t="s">
        <v>3920</v>
      </c>
      <c r="I96" s="147"/>
      <c r="L96" s="33"/>
      <c r="M96" s="148"/>
      <c r="T96" s="54"/>
      <c r="AT96" s="18" t="s">
        <v>189</v>
      </c>
      <c r="AU96" s="18" t="s">
        <v>203</v>
      </c>
    </row>
    <row r="97" spans="2:65" s="13" customFormat="1" ht="11.25">
      <c r="B97" s="157"/>
      <c r="D97" s="145" t="s">
        <v>193</v>
      </c>
      <c r="E97" s="158" t="s">
        <v>19</v>
      </c>
      <c r="F97" s="159" t="s">
        <v>3922</v>
      </c>
      <c r="H97" s="160">
        <v>69</v>
      </c>
      <c r="I97" s="161"/>
      <c r="L97" s="157"/>
      <c r="M97" s="162"/>
      <c r="T97" s="163"/>
      <c r="AT97" s="158" t="s">
        <v>193</v>
      </c>
      <c r="AU97" s="158" t="s">
        <v>203</v>
      </c>
      <c r="AV97" s="13" t="s">
        <v>83</v>
      </c>
      <c r="AW97" s="13" t="s">
        <v>35</v>
      </c>
      <c r="AX97" s="13" t="s">
        <v>81</v>
      </c>
      <c r="AY97" s="158" t="s">
        <v>180</v>
      </c>
    </row>
    <row r="98" spans="2:65" s="1" customFormat="1" ht="37.9" customHeight="1">
      <c r="B98" s="33"/>
      <c r="C98" s="132" t="s">
        <v>203</v>
      </c>
      <c r="D98" s="132" t="s">
        <v>182</v>
      </c>
      <c r="E98" s="133" t="s">
        <v>3923</v>
      </c>
      <c r="F98" s="134" t="s">
        <v>3924</v>
      </c>
      <c r="G98" s="135" t="s">
        <v>338</v>
      </c>
      <c r="H98" s="136">
        <v>60</v>
      </c>
      <c r="I98" s="137"/>
      <c r="J98" s="138">
        <f>ROUND(I98*H98,2)</f>
        <v>0</v>
      </c>
      <c r="K98" s="134" t="s">
        <v>3925</v>
      </c>
      <c r="L98" s="33"/>
      <c r="M98" s="139" t="s">
        <v>19</v>
      </c>
      <c r="N98" s="140" t="s">
        <v>44</v>
      </c>
      <c r="P98" s="141">
        <f>O98*H98</f>
        <v>0</v>
      </c>
      <c r="Q98" s="141">
        <v>0</v>
      </c>
      <c r="R98" s="141">
        <f>Q98*H98</f>
        <v>0</v>
      </c>
      <c r="S98" s="141">
        <v>0</v>
      </c>
      <c r="T98" s="142">
        <f>S98*H98</f>
        <v>0</v>
      </c>
      <c r="AR98" s="143" t="s">
        <v>309</v>
      </c>
      <c r="AT98" s="143" t="s">
        <v>182</v>
      </c>
      <c r="AU98" s="143" t="s">
        <v>203</v>
      </c>
      <c r="AY98" s="18" t="s">
        <v>180</v>
      </c>
      <c r="BE98" s="144">
        <f>IF(N98="základní",J98,0)</f>
        <v>0</v>
      </c>
      <c r="BF98" s="144">
        <f>IF(N98="snížená",J98,0)</f>
        <v>0</v>
      </c>
      <c r="BG98" s="144">
        <f>IF(N98="zákl. přenesená",J98,0)</f>
        <v>0</v>
      </c>
      <c r="BH98" s="144">
        <f>IF(N98="sníž. přenesená",J98,0)</f>
        <v>0</v>
      </c>
      <c r="BI98" s="144">
        <f>IF(N98="nulová",J98,0)</f>
        <v>0</v>
      </c>
      <c r="BJ98" s="18" t="s">
        <v>81</v>
      </c>
      <c r="BK98" s="144">
        <f>ROUND(I98*H98,2)</f>
        <v>0</v>
      </c>
      <c r="BL98" s="18" t="s">
        <v>309</v>
      </c>
      <c r="BM98" s="143" t="s">
        <v>3926</v>
      </c>
    </row>
    <row r="99" spans="2:65" s="1" customFormat="1" ht="19.5">
      <c r="B99" s="33"/>
      <c r="D99" s="145" t="s">
        <v>189</v>
      </c>
      <c r="F99" s="146" t="s">
        <v>3924</v>
      </c>
      <c r="I99" s="147"/>
      <c r="L99" s="33"/>
      <c r="M99" s="148"/>
      <c r="T99" s="54"/>
      <c r="AT99" s="18" t="s">
        <v>189</v>
      </c>
      <c r="AU99" s="18" t="s">
        <v>203</v>
      </c>
    </row>
    <row r="100" spans="2:65" s="1" customFormat="1" ht="11.25">
      <c r="B100" s="33"/>
      <c r="D100" s="149" t="s">
        <v>191</v>
      </c>
      <c r="F100" s="150" t="s">
        <v>3927</v>
      </c>
      <c r="I100" s="147"/>
      <c r="L100" s="33"/>
      <c r="M100" s="148"/>
      <c r="T100" s="54"/>
      <c r="AT100" s="18" t="s">
        <v>191</v>
      </c>
      <c r="AU100" s="18" t="s">
        <v>203</v>
      </c>
    </row>
    <row r="101" spans="2:65" s="1" customFormat="1" ht="37.9" customHeight="1">
      <c r="B101" s="33"/>
      <c r="C101" s="171" t="s">
        <v>187</v>
      </c>
      <c r="D101" s="171" t="s">
        <v>353</v>
      </c>
      <c r="E101" s="172" t="s">
        <v>3928</v>
      </c>
      <c r="F101" s="173" t="s">
        <v>3929</v>
      </c>
      <c r="G101" s="174" t="s">
        <v>338</v>
      </c>
      <c r="H101" s="175">
        <v>60</v>
      </c>
      <c r="I101" s="176"/>
      <c r="J101" s="177">
        <f>ROUND(I101*H101,2)</f>
        <v>0</v>
      </c>
      <c r="K101" s="173" t="s">
        <v>19</v>
      </c>
      <c r="L101" s="178"/>
      <c r="M101" s="179" t="s">
        <v>19</v>
      </c>
      <c r="N101" s="180" t="s">
        <v>44</v>
      </c>
      <c r="P101" s="141">
        <f>O101*H101</f>
        <v>0</v>
      </c>
      <c r="Q101" s="141">
        <v>7.2999999999999996E-4</v>
      </c>
      <c r="R101" s="141">
        <f>Q101*H101</f>
        <v>4.3799999999999999E-2</v>
      </c>
      <c r="S101" s="141">
        <v>0</v>
      </c>
      <c r="T101" s="142">
        <f>S101*H101</f>
        <v>0</v>
      </c>
      <c r="AR101" s="143" t="s">
        <v>466</v>
      </c>
      <c r="AT101" s="143" t="s">
        <v>353</v>
      </c>
      <c r="AU101" s="143" t="s">
        <v>203</v>
      </c>
      <c r="AY101" s="18" t="s">
        <v>180</v>
      </c>
      <c r="BE101" s="144">
        <f>IF(N101="základní",J101,0)</f>
        <v>0</v>
      </c>
      <c r="BF101" s="144">
        <f>IF(N101="snížená",J101,0)</f>
        <v>0</v>
      </c>
      <c r="BG101" s="144">
        <f>IF(N101="zákl. přenesená",J101,0)</f>
        <v>0</v>
      </c>
      <c r="BH101" s="144">
        <f>IF(N101="sníž. přenesená",J101,0)</f>
        <v>0</v>
      </c>
      <c r="BI101" s="144">
        <f>IF(N101="nulová",J101,0)</f>
        <v>0</v>
      </c>
      <c r="BJ101" s="18" t="s">
        <v>81</v>
      </c>
      <c r="BK101" s="144">
        <f>ROUND(I101*H101,2)</f>
        <v>0</v>
      </c>
      <c r="BL101" s="18" t="s">
        <v>309</v>
      </c>
      <c r="BM101" s="143" t="s">
        <v>3930</v>
      </c>
    </row>
    <row r="102" spans="2:65" s="1" customFormat="1" ht="19.5">
      <c r="B102" s="33"/>
      <c r="D102" s="145" t="s">
        <v>189</v>
      </c>
      <c r="F102" s="146" t="s">
        <v>3929</v>
      </c>
      <c r="I102" s="147"/>
      <c r="L102" s="33"/>
      <c r="M102" s="148"/>
      <c r="T102" s="54"/>
      <c r="AT102" s="18" t="s">
        <v>189</v>
      </c>
      <c r="AU102" s="18" t="s">
        <v>203</v>
      </c>
    </row>
    <row r="103" spans="2:65" s="1" customFormat="1" ht="33" customHeight="1">
      <c r="B103" s="33"/>
      <c r="C103" s="132" t="s">
        <v>216</v>
      </c>
      <c r="D103" s="132" t="s">
        <v>182</v>
      </c>
      <c r="E103" s="133" t="s">
        <v>3931</v>
      </c>
      <c r="F103" s="134" t="s">
        <v>3932</v>
      </c>
      <c r="G103" s="135" t="s">
        <v>346</v>
      </c>
      <c r="H103" s="136">
        <v>1</v>
      </c>
      <c r="I103" s="137"/>
      <c r="J103" s="138">
        <f>ROUND(I103*H103,2)</f>
        <v>0</v>
      </c>
      <c r="K103" s="134" t="s">
        <v>572</v>
      </c>
      <c r="L103" s="33"/>
      <c r="M103" s="139" t="s">
        <v>19</v>
      </c>
      <c r="N103" s="140" t="s">
        <v>44</v>
      </c>
      <c r="P103" s="141">
        <f>O103*H103</f>
        <v>0</v>
      </c>
      <c r="Q103" s="141">
        <v>0</v>
      </c>
      <c r="R103" s="141">
        <f>Q103*H103</f>
        <v>0</v>
      </c>
      <c r="S103" s="141">
        <v>0</v>
      </c>
      <c r="T103" s="142">
        <f>S103*H103</f>
        <v>0</v>
      </c>
      <c r="AR103" s="143" t="s">
        <v>309</v>
      </c>
      <c r="AT103" s="143" t="s">
        <v>182</v>
      </c>
      <c r="AU103" s="143" t="s">
        <v>203</v>
      </c>
      <c r="AY103" s="18" t="s">
        <v>180</v>
      </c>
      <c r="BE103" s="144">
        <f>IF(N103="základní",J103,0)</f>
        <v>0</v>
      </c>
      <c r="BF103" s="144">
        <f>IF(N103="snížená",J103,0)</f>
        <v>0</v>
      </c>
      <c r="BG103" s="144">
        <f>IF(N103="zákl. přenesená",J103,0)</f>
        <v>0</v>
      </c>
      <c r="BH103" s="144">
        <f>IF(N103="sníž. přenesená",J103,0)</f>
        <v>0</v>
      </c>
      <c r="BI103" s="144">
        <f>IF(N103="nulová",J103,0)</f>
        <v>0</v>
      </c>
      <c r="BJ103" s="18" t="s">
        <v>81</v>
      </c>
      <c r="BK103" s="144">
        <f>ROUND(I103*H103,2)</f>
        <v>0</v>
      </c>
      <c r="BL103" s="18" t="s">
        <v>309</v>
      </c>
      <c r="BM103" s="143" t="s">
        <v>3933</v>
      </c>
    </row>
    <row r="104" spans="2:65" s="1" customFormat="1" ht="19.5">
      <c r="B104" s="33"/>
      <c r="D104" s="145" t="s">
        <v>189</v>
      </c>
      <c r="F104" s="146" t="s">
        <v>3932</v>
      </c>
      <c r="I104" s="147"/>
      <c r="L104" s="33"/>
      <c r="M104" s="148"/>
      <c r="T104" s="54"/>
      <c r="AT104" s="18" t="s">
        <v>189</v>
      </c>
      <c r="AU104" s="18" t="s">
        <v>203</v>
      </c>
    </row>
    <row r="105" spans="2:65" s="1" customFormat="1" ht="11.25">
      <c r="B105" s="33"/>
      <c r="D105" s="149" t="s">
        <v>191</v>
      </c>
      <c r="F105" s="150" t="s">
        <v>3934</v>
      </c>
      <c r="I105" s="147"/>
      <c r="L105" s="33"/>
      <c r="M105" s="148"/>
      <c r="T105" s="54"/>
      <c r="AT105" s="18" t="s">
        <v>191</v>
      </c>
      <c r="AU105" s="18" t="s">
        <v>203</v>
      </c>
    </row>
    <row r="106" spans="2:65" s="1" customFormat="1" ht="44.25" customHeight="1">
      <c r="B106" s="33"/>
      <c r="C106" s="171" t="s">
        <v>222</v>
      </c>
      <c r="D106" s="171" t="s">
        <v>353</v>
      </c>
      <c r="E106" s="172" t="s">
        <v>3935</v>
      </c>
      <c r="F106" s="173" t="s">
        <v>3936</v>
      </c>
      <c r="G106" s="174" t="s">
        <v>346</v>
      </c>
      <c r="H106" s="175">
        <v>1</v>
      </c>
      <c r="I106" s="176"/>
      <c r="J106" s="177">
        <f>ROUND(I106*H106,2)</f>
        <v>0</v>
      </c>
      <c r="K106" s="173" t="s">
        <v>19</v>
      </c>
      <c r="L106" s="178"/>
      <c r="M106" s="179" t="s">
        <v>19</v>
      </c>
      <c r="N106" s="180" t="s">
        <v>44</v>
      </c>
      <c r="P106" s="141">
        <f>O106*H106</f>
        <v>0</v>
      </c>
      <c r="Q106" s="141">
        <v>0</v>
      </c>
      <c r="R106" s="141">
        <f>Q106*H106</f>
        <v>0</v>
      </c>
      <c r="S106" s="141">
        <v>0</v>
      </c>
      <c r="T106" s="142">
        <f>S106*H106</f>
        <v>0</v>
      </c>
      <c r="AR106" s="143" t="s">
        <v>466</v>
      </c>
      <c r="AT106" s="143" t="s">
        <v>353</v>
      </c>
      <c r="AU106" s="143" t="s">
        <v>203</v>
      </c>
      <c r="AY106" s="18" t="s">
        <v>180</v>
      </c>
      <c r="BE106" s="144">
        <f>IF(N106="základní",J106,0)</f>
        <v>0</v>
      </c>
      <c r="BF106" s="144">
        <f>IF(N106="snížená",J106,0)</f>
        <v>0</v>
      </c>
      <c r="BG106" s="144">
        <f>IF(N106="zákl. přenesená",J106,0)</f>
        <v>0</v>
      </c>
      <c r="BH106" s="144">
        <f>IF(N106="sníž. přenesená",J106,0)</f>
        <v>0</v>
      </c>
      <c r="BI106" s="144">
        <f>IF(N106="nulová",J106,0)</f>
        <v>0</v>
      </c>
      <c r="BJ106" s="18" t="s">
        <v>81</v>
      </c>
      <c r="BK106" s="144">
        <f>ROUND(I106*H106,2)</f>
        <v>0</v>
      </c>
      <c r="BL106" s="18" t="s">
        <v>309</v>
      </c>
      <c r="BM106" s="143" t="s">
        <v>3937</v>
      </c>
    </row>
    <row r="107" spans="2:65" s="1" customFormat="1" ht="19.5">
      <c r="B107" s="33"/>
      <c r="D107" s="145" t="s">
        <v>189</v>
      </c>
      <c r="F107" s="146" t="s">
        <v>3936</v>
      </c>
      <c r="I107" s="147"/>
      <c r="L107" s="33"/>
      <c r="M107" s="148"/>
      <c r="T107" s="54"/>
      <c r="AT107" s="18" t="s">
        <v>189</v>
      </c>
      <c r="AU107" s="18" t="s">
        <v>203</v>
      </c>
    </row>
    <row r="108" spans="2:65" s="1" customFormat="1" ht="24.2" customHeight="1">
      <c r="B108" s="33"/>
      <c r="C108" s="132" t="s">
        <v>230</v>
      </c>
      <c r="D108" s="132" t="s">
        <v>182</v>
      </c>
      <c r="E108" s="133" t="s">
        <v>3938</v>
      </c>
      <c r="F108" s="134" t="s">
        <v>3939</v>
      </c>
      <c r="G108" s="135" t="s">
        <v>346</v>
      </c>
      <c r="H108" s="136">
        <v>3</v>
      </c>
      <c r="I108" s="137"/>
      <c r="J108" s="138">
        <f>ROUND(I108*H108,2)</f>
        <v>0</v>
      </c>
      <c r="K108" s="134" t="s">
        <v>3940</v>
      </c>
      <c r="L108" s="33"/>
      <c r="M108" s="139" t="s">
        <v>19</v>
      </c>
      <c r="N108" s="140" t="s">
        <v>44</v>
      </c>
      <c r="P108" s="141">
        <f>O108*H108</f>
        <v>0</v>
      </c>
      <c r="Q108" s="141">
        <v>0</v>
      </c>
      <c r="R108" s="141">
        <f>Q108*H108</f>
        <v>0</v>
      </c>
      <c r="S108" s="141">
        <v>0</v>
      </c>
      <c r="T108" s="142">
        <f>S108*H108</f>
        <v>0</v>
      </c>
      <c r="AR108" s="143" t="s">
        <v>309</v>
      </c>
      <c r="AT108" s="143" t="s">
        <v>182</v>
      </c>
      <c r="AU108" s="143" t="s">
        <v>203</v>
      </c>
      <c r="AY108" s="18" t="s">
        <v>180</v>
      </c>
      <c r="BE108" s="144">
        <f>IF(N108="základní",J108,0)</f>
        <v>0</v>
      </c>
      <c r="BF108" s="144">
        <f>IF(N108="snížená",J108,0)</f>
        <v>0</v>
      </c>
      <c r="BG108" s="144">
        <f>IF(N108="zákl. přenesená",J108,0)</f>
        <v>0</v>
      </c>
      <c r="BH108" s="144">
        <f>IF(N108="sníž. přenesená",J108,0)</f>
        <v>0</v>
      </c>
      <c r="BI108" s="144">
        <f>IF(N108="nulová",J108,0)</f>
        <v>0</v>
      </c>
      <c r="BJ108" s="18" t="s">
        <v>81</v>
      </c>
      <c r="BK108" s="144">
        <f>ROUND(I108*H108,2)</f>
        <v>0</v>
      </c>
      <c r="BL108" s="18" t="s">
        <v>309</v>
      </c>
      <c r="BM108" s="143" t="s">
        <v>3941</v>
      </c>
    </row>
    <row r="109" spans="2:65" s="1" customFormat="1" ht="11.25">
      <c r="B109" s="33"/>
      <c r="D109" s="145" t="s">
        <v>189</v>
      </c>
      <c r="F109" s="146" t="s">
        <v>3939</v>
      </c>
      <c r="I109" s="147"/>
      <c r="L109" s="33"/>
      <c r="M109" s="148"/>
      <c r="T109" s="54"/>
      <c r="AT109" s="18" t="s">
        <v>189</v>
      </c>
      <c r="AU109" s="18" t="s">
        <v>203</v>
      </c>
    </row>
    <row r="110" spans="2:65" s="1" customFormat="1" ht="11.25">
      <c r="B110" s="33"/>
      <c r="D110" s="149" t="s">
        <v>191</v>
      </c>
      <c r="F110" s="150" t="s">
        <v>3942</v>
      </c>
      <c r="I110" s="147"/>
      <c r="L110" s="33"/>
      <c r="M110" s="148"/>
      <c r="T110" s="54"/>
      <c r="AT110" s="18" t="s">
        <v>191</v>
      </c>
      <c r="AU110" s="18" t="s">
        <v>203</v>
      </c>
    </row>
    <row r="111" spans="2:65" s="1" customFormat="1" ht="45" customHeight="1">
      <c r="B111" s="33"/>
      <c r="C111" s="171" t="s">
        <v>238</v>
      </c>
      <c r="D111" s="171" t="s">
        <v>353</v>
      </c>
      <c r="E111" s="172" t="s">
        <v>3943</v>
      </c>
      <c r="F111" s="173" t="s">
        <v>3944</v>
      </c>
      <c r="G111" s="174" t="s">
        <v>346</v>
      </c>
      <c r="H111" s="175">
        <v>1</v>
      </c>
      <c r="I111" s="176"/>
      <c r="J111" s="177">
        <f>ROUND(I111*H111,2)</f>
        <v>0</v>
      </c>
      <c r="K111" s="173" t="s">
        <v>19</v>
      </c>
      <c r="L111" s="178"/>
      <c r="M111" s="179" t="s">
        <v>19</v>
      </c>
      <c r="N111" s="180" t="s">
        <v>44</v>
      </c>
      <c r="P111" s="141">
        <f>O111*H111</f>
        <v>0</v>
      </c>
      <c r="Q111" s="141">
        <v>6.0000000000000002E-5</v>
      </c>
      <c r="R111" s="141">
        <f>Q111*H111</f>
        <v>6.0000000000000002E-5</v>
      </c>
      <c r="S111" s="141">
        <v>0</v>
      </c>
      <c r="T111" s="142">
        <f>S111*H111</f>
        <v>0</v>
      </c>
      <c r="AR111" s="143" t="s">
        <v>466</v>
      </c>
      <c r="AT111" s="143" t="s">
        <v>353</v>
      </c>
      <c r="AU111" s="143" t="s">
        <v>203</v>
      </c>
      <c r="AY111" s="18" t="s">
        <v>180</v>
      </c>
      <c r="BE111" s="144">
        <f>IF(N111="základní",J111,0)</f>
        <v>0</v>
      </c>
      <c r="BF111" s="144">
        <f>IF(N111="snížená",J111,0)</f>
        <v>0</v>
      </c>
      <c r="BG111" s="144">
        <f>IF(N111="zákl. přenesená",J111,0)</f>
        <v>0</v>
      </c>
      <c r="BH111" s="144">
        <f>IF(N111="sníž. přenesená",J111,0)</f>
        <v>0</v>
      </c>
      <c r="BI111" s="144">
        <f>IF(N111="nulová",J111,0)</f>
        <v>0</v>
      </c>
      <c r="BJ111" s="18" t="s">
        <v>81</v>
      </c>
      <c r="BK111" s="144">
        <f>ROUND(I111*H111,2)</f>
        <v>0</v>
      </c>
      <c r="BL111" s="18" t="s">
        <v>309</v>
      </c>
      <c r="BM111" s="143" t="s">
        <v>3945</v>
      </c>
    </row>
    <row r="112" spans="2:65" s="1" customFormat="1" ht="29.25">
      <c r="B112" s="33"/>
      <c r="D112" s="145" t="s">
        <v>189</v>
      </c>
      <c r="F112" s="146" t="s">
        <v>3946</v>
      </c>
      <c r="I112" s="147"/>
      <c r="L112" s="33"/>
      <c r="M112" s="148"/>
      <c r="T112" s="54"/>
      <c r="AT112" s="18" t="s">
        <v>189</v>
      </c>
      <c r="AU112" s="18" t="s">
        <v>203</v>
      </c>
    </row>
    <row r="113" spans="2:65" s="1" customFormat="1" ht="44.25" customHeight="1">
      <c r="B113" s="33"/>
      <c r="C113" s="132" t="s">
        <v>245</v>
      </c>
      <c r="D113" s="132" t="s">
        <v>182</v>
      </c>
      <c r="E113" s="133" t="s">
        <v>3947</v>
      </c>
      <c r="F113" s="134" t="s">
        <v>3948</v>
      </c>
      <c r="G113" s="135" t="s">
        <v>346</v>
      </c>
      <c r="H113" s="136">
        <v>2</v>
      </c>
      <c r="I113" s="137"/>
      <c r="J113" s="138">
        <f>ROUND(I113*H113,2)</f>
        <v>0</v>
      </c>
      <c r="K113" s="134" t="s">
        <v>3949</v>
      </c>
      <c r="L113" s="33"/>
      <c r="M113" s="139" t="s">
        <v>19</v>
      </c>
      <c r="N113" s="140" t="s">
        <v>44</v>
      </c>
      <c r="P113" s="141">
        <f>O113*H113</f>
        <v>0</v>
      </c>
      <c r="Q113" s="141">
        <v>0</v>
      </c>
      <c r="R113" s="141">
        <f>Q113*H113</f>
        <v>0</v>
      </c>
      <c r="S113" s="141">
        <v>0</v>
      </c>
      <c r="T113" s="142">
        <f>S113*H113</f>
        <v>0</v>
      </c>
      <c r="AR113" s="143" t="s">
        <v>309</v>
      </c>
      <c r="AT113" s="143" t="s">
        <v>182</v>
      </c>
      <c r="AU113" s="143" t="s">
        <v>203</v>
      </c>
      <c r="AY113" s="18" t="s">
        <v>180</v>
      </c>
      <c r="BE113" s="144">
        <f>IF(N113="základní",J113,0)</f>
        <v>0</v>
      </c>
      <c r="BF113" s="144">
        <f>IF(N113="snížená",J113,0)</f>
        <v>0</v>
      </c>
      <c r="BG113" s="144">
        <f>IF(N113="zákl. přenesená",J113,0)</f>
        <v>0</v>
      </c>
      <c r="BH113" s="144">
        <f>IF(N113="sníž. přenesená",J113,0)</f>
        <v>0</v>
      </c>
      <c r="BI113" s="144">
        <f>IF(N113="nulová",J113,0)</f>
        <v>0</v>
      </c>
      <c r="BJ113" s="18" t="s">
        <v>81</v>
      </c>
      <c r="BK113" s="144">
        <f>ROUND(I113*H113,2)</f>
        <v>0</v>
      </c>
      <c r="BL113" s="18" t="s">
        <v>309</v>
      </c>
      <c r="BM113" s="143" t="s">
        <v>3950</v>
      </c>
    </row>
    <row r="114" spans="2:65" s="1" customFormat="1" ht="29.25">
      <c r="B114" s="33"/>
      <c r="D114" s="145" t="s">
        <v>189</v>
      </c>
      <c r="F114" s="146" t="s">
        <v>3948</v>
      </c>
      <c r="I114" s="147"/>
      <c r="L114" s="33"/>
      <c r="M114" s="148"/>
      <c r="T114" s="54"/>
      <c r="AT114" s="18" t="s">
        <v>189</v>
      </c>
      <c r="AU114" s="18" t="s">
        <v>203</v>
      </c>
    </row>
    <row r="115" spans="2:65" s="1" customFormat="1" ht="11.25">
      <c r="B115" s="33"/>
      <c r="D115" s="149" t="s">
        <v>191</v>
      </c>
      <c r="F115" s="150" t="s">
        <v>3951</v>
      </c>
      <c r="I115" s="147"/>
      <c r="L115" s="33"/>
      <c r="M115" s="148"/>
      <c r="T115" s="54"/>
      <c r="AT115" s="18" t="s">
        <v>191</v>
      </c>
      <c r="AU115" s="18" t="s">
        <v>203</v>
      </c>
    </row>
    <row r="116" spans="2:65" s="1" customFormat="1" ht="24.2" customHeight="1">
      <c r="B116" s="33"/>
      <c r="C116" s="171" t="s">
        <v>254</v>
      </c>
      <c r="D116" s="171" t="s">
        <v>353</v>
      </c>
      <c r="E116" s="172" t="s">
        <v>3952</v>
      </c>
      <c r="F116" s="173" t="s">
        <v>3953</v>
      </c>
      <c r="G116" s="174" t="s">
        <v>346</v>
      </c>
      <c r="H116" s="175">
        <v>2</v>
      </c>
      <c r="I116" s="176"/>
      <c r="J116" s="177">
        <f>ROUND(I116*H116,2)</f>
        <v>0</v>
      </c>
      <c r="K116" s="173" t="s">
        <v>19</v>
      </c>
      <c r="L116" s="178"/>
      <c r="M116" s="179" t="s">
        <v>19</v>
      </c>
      <c r="N116" s="180" t="s">
        <v>44</v>
      </c>
      <c r="P116" s="141">
        <f>O116*H116</f>
        <v>0</v>
      </c>
      <c r="Q116" s="141">
        <v>5.0000000000000002E-5</v>
      </c>
      <c r="R116" s="141">
        <f>Q116*H116</f>
        <v>1E-4</v>
      </c>
      <c r="S116" s="141">
        <v>0</v>
      </c>
      <c r="T116" s="142">
        <f>S116*H116</f>
        <v>0</v>
      </c>
      <c r="AR116" s="143" t="s">
        <v>466</v>
      </c>
      <c r="AT116" s="143" t="s">
        <v>353</v>
      </c>
      <c r="AU116" s="143" t="s">
        <v>203</v>
      </c>
      <c r="AY116" s="18" t="s">
        <v>180</v>
      </c>
      <c r="BE116" s="144">
        <f>IF(N116="základní",J116,0)</f>
        <v>0</v>
      </c>
      <c r="BF116" s="144">
        <f>IF(N116="snížená",J116,0)</f>
        <v>0</v>
      </c>
      <c r="BG116" s="144">
        <f>IF(N116="zákl. přenesená",J116,0)</f>
        <v>0</v>
      </c>
      <c r="BH116" s="144">
        <f>IF(N116="sníž. přenesená",J116,0)</f>
        <v>0</v>
      </c>
      <c r="BI116" s="144">
        <f>IF(N116="nulová",J116,0)</f>
        <v>0</v>
      </c>
      <c r="BJ116" s="18" t="s">
        <v>81</v>
      </c>
      <c r="BK116" s="144">
        <f>ROUND(I116*H116,2)</f>
        <v>0</v>
      </c>
      <c r="BL116" s="18" t="s">
        <v>309</v>
      </c>
      <c r="BM116" s="143" t="s">
        <v>3954</v>
      </c>
    </row>
    <row r="117" spans="2:65" s="1" customFormat="1" ht="11.25">
      <c r="B117" s="33"/>
      <c r="D117" s="145" t="s">
        <v>189</v>
      </c>
      <c r="F117" s="146" t="s">
        <v>3953</v>
      </c>
      <c r="I117" s="147"/>
      <c r="L117" s="33"/>
      <c r="M117" s="148"/>
      <c r="T117" s="54"/>
      <c r="AT117" s="18" t="s">
        <v>189</v>
      </c>
      <c r="AU117" s="18" t="s">
        <v>203</v>
      </c>
    </row>
    <row r="118" spans="2:65" s="1" customFormat="1" ht="16.5" customHeight="1">
      <c r="B118" s="33"/>
      <c r="C118" s="132" t="s">
        <v>265</v>
      </c>
      <c r="D118" s="132" t="s">
        <v>182</v>
      </c>
      <c r="E118" s="133" t="s">
        <v>3955</v>
      </c>
      <c r="F118" s="134" t="s">
        <v>3956</v>
      </c>
      <c r="G118" s="135" t="s">
        <v>346</v>
      </c>
      <c r="H118" s="136">
        <v>1</v>
      </c>
      <c r="I118" s="137"/>
      <c r="J118" s="138">
        <f>ROUND(I118*H118,2)</f>
        <v>0</v>
      </c>
      <c r="K118" s="134" t="s">
        <v>3940</v>
      </c>
      <c r="L118" s="33"/>
      <c r="M118" s="139" t="s">
        <v>19</v>
      </c>
      <c r="N118" s="140" t="s">
        <v>44</v>
      </c>
      <c r="P118" s="141">
        <f>O118*H118</f>
        <v>0</v>
      </c>
      <c r="Q118" s="141">
        <v>0</v>
      </c>
      <c r="R118" s="141">
        <f>Q118*H118</f>
        <v>0</v>
      </c>
      <c r="S118" s="141">
        <v>0</v>
      </c>
      <c r="T118" s="142">
        <f>S118*H118</f>
        <v>0</v>
      </c>
      <c r="AR118" s="143" t="s">
        <v>309</v>
      </c>
      <c r="AT118" s="143" t="s">
        <v>182</v>
      </c>
      <c r="AU118" s="143" t="s">
        <v>203</v>
      </c>
      <c r="AY118" s="18" t="s">
        <v>180</v>
      </c>
      <c r="BE118" s="144">
        <f>IF(N118="základní",J118,0)</f>
        <v>0</v>
      </c>
      <c r="BF118" s="144">
        <f>IF(N118="snížená",J118,0)</f>
        <v>0</v>
      </c>
      <c r="BG118" s="144">
        <f>IF(N118="zákl. přenesená",J118,0)</f>
        <v>0</v>
      </c>
      <c r="BH118" s="144">
        <f>IF(N118="sníž. přenesená",J118,0)</f>
        <v>0</v>
      </c>
      <c r="BI118" s="144">
        <f>IF(N118="nulová",J118,0)</f>
        <v>0</v>
      </c>
      <c r="BJ118" s="18" t="s">
        <v>81</v>
      </c>
      <c r="BK118" s="144">
        <f>ROUND(I118*H118,2)</f>
        <v>0</v>
      </c>
      <c r="BL118" s="18" t="s">
        <v>309</v>
      </c>
      <c r="BM118" s="143" t="s">
        <v>3957</v>
      </c>
    </row>
    <row r="119" spans="2:65" s="1" customFormat="1" ht="11.25">
      <c r="B119" s="33"/>
      <c r="D119" s="145" t="s">
        <v>189</v>
      </c>
      <c r="F119" s="146" t="s">
        <v>3956</v>
      </c>
      <c r="I119" s="147"/>
      <c r="L119" s="33"/>
      <c r="M119" s="148"/>
      <c r="T119" s="54"/>
      <c r="AT119" s="18" t="s">
        <v>189</v>
      </c>
      <c r="AU119" s="18" t="s">
        <v>203</v>
      </c>
    </row>
    <row r="120" spans="2:65" s="1" customFormat="1" ht="11.25">
      <c r="B120" s="33"/>
      <c r="D120" s="149" t="s">
        <v>191</v>
      </c>
      <c r="F120" s="150" t="s">
        <v>3958</v>
      </c>
      <c r="I120" s="147"/>
      <c r="L120" s="33"/>
      <c r="M120" s="148"/>
      <c r="T120" s="54"/>
      <c r="AT120" s="18" t="s">
        <v>191</v>
      </c>
      <c r="AU120" s="18" t="s">
        <v>203</v>
      </c>
    </row>
    <row r="121" spans="2:65" s="1" customFormat="1" ht="24.2" customHeight="1">
      <c r="B121" s="33"/>
      <c r="C121" s="171" t="s">
        <v>8</v>
      </c>
      <c r="D121" s="171" t="s">
        <v>353</v>
      </c>
      <c r="E121" s="172" t="s">
        <v>3959</v>
      </c>
      <c r="F121" s="173" t="s">
        <v>3960</v>
      </c>
      <c r="G121" s="174" t="s">
        <v>346</v>
      </c>
      <c r="H121" s="175">
        <v>1</v>
      </c>
      <c r="I121" s="176"/>
      <c r="J121" s="177">
        <f>ROUND(I121*H121,2)</f>
        <v>0</v>
      </c>
      <c r="K121" s="173" t="s">
        <v>19</v>
      </c>
      <c r="L121" s="178"/>
      <c r="M121" s="179" t="s">
        <v>19</v>
      </c>
      <c r="N121" s="180" t="s">
        <v>44</v>
      </c>
      <c r="P121" s="141">
        <f>O121*H121</f>
        <v>0</v>
      </c>
      <c r="Q121" s="141">
        <v>0</v>
      </c>
      <c r="R121" s="141">
        <f>Q121*H121</f>
        <v>0</v>
      </c>
      <c r="S121" s="141">
        <v>0</v>
      </c>
      <c r="T121" s="142">
        <f>S121*H121</f>
        <v>0</v>
      </c>
      <c r="AR121" s="143" t="s">
        <v>466</v>
      </c>
      <c r="AT121" s="143" t="s">
        <v>353</v>
      </c>
      <c r="AU121" s="143" t="s">
        <v>203</v>
      </c>
      <c r="AY121" s="18" t="s">
        <v>180</v>
      </c>
      <c r="BE121" s="144">
        <f>IF(N121="základní",J121,0)</f>
        <v>0</v>
      </c>
      <c r="BF121" s="144">
        <f>IF(N121="snížená",J121,0)</f>
        <v>0</v>
      </c>
      <c r="BG121" s="144">
        <f>IF(N121="zákl. přenesená",J121,0)</f>
        <v>0</v>
      </c>
      <c r="BH121" s="144">
        <f>IF(N121="sníž. přenesená",J121,0)</f>
        <v>0</v>
      </c>
      <c r="BI121" s="144">
        <f>IF(N121="nulová",J121,0)</f>
        <v>0</v>
      </c>
      <c r="BJ121" s="18" t="s">
        <v>81</v>
      </c>
      <c r="BK121" s="144">
        <f>ROUND(I121*H121,2)</f>
        <v>0</v>
      </c>
      <c r="BL121" s="18" t="s">
        <v>309</v>
      </c>
      <c r="BM121" s="143" t="s">
        <v>3961</v>
      </c>
    </row>
    <row r="122" spans="2:65" s="1" customFormat="1" ht="11.25">
      <c r="B122" s="33"/>
      <c r="D122" s="145" t="s">
        <v>189</v>
      </c>
      <c r="F122" s="146" t="s">
        <v>3960</v>
      </c>
      <c r="I122" s="147"/>
      <c r="L122" s="33"/>
      <c r="M122" s="148"/>
      <c r="T122" s="54"/>
      <c r="AT122" s="18" t="s">
        <v>189</v>
      </c>
      <c r="AU122" s="18" t="s">
        <v>203</v>
      </c>
    </row>
    <row r="123" spans="2:65" s="1" customFormat="1" ht="16.5" customHeight="1">
      <c r="B123" s="33"/>
      <c r="C123" s="132" t="s">
        <v>280</v>
      </c>
      <c r="D123" s="132" t="s">
        <v>182</v>
      </c>
      <c r="E123" s="133" t="s">
        <v>3962</v>
      </c>
      <c r="F123" s="134" t="s">
        <v>3963</v>
      </c>
      <c r="G123" s="135" t="s">
        <v>911</v>
      </c>
      <c r="H123" s="136">
        <v>50</v>
      </c>
      <c r="I123" s="137"/>
      <c r="J123" s="138">
        <f>ROUND(I123*H123,2)</f>
        <v>0</v>
      </c>
      <c r="K123" s="134" t="s">
        <v>19</v>
      </c>
      <c r="L123" s="33"/>
      <c r="M123" s="139" t="s">
        <v>19</v>
      </c>
      <c r="N123" s="140" t="s">
        <v>44</v>
      </c>
      <c r="P123" s="141">
        <f>O123*H123</f>
        <v>0</v>
      </c>
      <c r="Q123" s="141">
        <v>0</v>
      </c>
      <c r="R123" s="141">
        <f>Q123*H123</f>
        <v>0</v>
      </c>
      <c r="S123" s="141">
        <v>0</v>
      </c>
      <c r="T123" s="142">
        <f>S123*H123</f>
        <v>0</v>
      </c>
      <c r="AR123" s="143" t="s">
        <v>187</v>
      </c>
      <c r="AT123" s="143" t="s">
        <v>182</v>
      </c>
      <c r="AU123" s="143" t="s">
        <v>203</v>
      </c>
      <c r="AY123" s="18" t="s">
        <v>180</v>
      </c>
      <c r="BE123" s="144">
        <f>IF(N123="základní",J123,0)</f>
        <v>0</v>
      </c>
      <c r="BF123" s="144">
        <f>IF(N123="snížená",J123,0)</f>
        <v>0</v>
      </c>
      <c r="BG123" s="144">
        <f>IF(N123="zákl. přenesená",J123,0)</f>
        <v>0</v>
      </c>
      <c r="BH123" s="144">
        <f>IF(N123="sníž. přenesená",J123,0)</f>
        <v>0</v>
      </c>
      <c r="BI123" s="144">
        <f>IF(N123="nulová",J123,0)</f>
        <v>0</v>
      </c>
      <c r="BJ123" s="18" t="s">
        <v>81</v>
      </c>
      <c r="BK123" s="144">
        <f>ROUND(I123*H123,2)</f>
        <v>0</v>
      </c>
      <c r="BL123" s="18" t="s">
        <v>187</v>
      </c>
      <c r="BM123" s="143" t="s">
        <v>3964</v>
      </c>
    </row>
    <row r="124" spans="2:65" s="1" customFormat="1" ht="11.25">
      <c r="B124" s="33"/>
      <c r="D124" s="145" t="s">
        <v>189</v>
      </c>
      <c r="F124" s="146" t="s">
        <v>3963</v>
      </c>
      <c r="I124" s="147"/>
      <c r="L124" s="33"/>
      <c r="M124" s="148"/>
      <c r="T124" s="54"/>
      <c r="AT124" s="18" t="s">
        <v>189</v>
      </c>
      <c r="AU124" s="18" t="s">
        <v>203</v>
      </c>
    </row>
    <row r="125" spans="2:65" s="1" customFormat="1" ht="33" customHeight="1">
      <c r="B125" s="33"/>
      <c r="C125" s="132" t="s">
        <v>290</v>
      </c>
      <c r="D125" s="132" t="s">
        <v>182</v>
      </c>
      <c r="E125" s="133" t="s">
        <v>3965</v>
      </c>
      <c r="F125" s="134" t="s">
        <v>3966</v>
      </c>
      <c r="G125" s="135" t="s">
        <v>185</v>
      </c>
      <c r="H125" s="136">
        <v>1</v>
      </c>
      <c r="I125" s="137"/>
      <c r="J125" s="138">
        <f>ROUND(I125*H125,2)</f>
        <v>0</v>
      </c>
      <c r="K125" s="134" t="s">
        <v>3925</v>
      </c>
      <c r="L125" s="33"/>
      <c r="M125" s="139" t="s">
        <v>19</v>
      </c>
      <c r="N125" s="140" t="s">
        <v>44</v>
      </c>
      <c r="P125" s="141">
        <f>O125*H125</f>
        <v>0</v>
      </c>
      <c r="Q125" s="141">
        <v>0</v>
      </c>
      <c r="R125" s="141">
        <f>Q125*H125</f>
        <v>0</v>
      </c>
      <c r="S125" s="141">
        <v>2.5</v>
      </c>
      <c r="T125" s="142">
        <f>S125*H125</f>
        <v>2.5</v>
      </c>
      <c r="AR125" s="143" t="s">
        <v>187</v>
      </c>
      <c r="AT125" s="143" t="s">
        <v>182</v>
      </c>
      <c r="AU125" s="143" t="s">
        <v>203</v>
      </c>
      <c r="AY125" s="18" t="s">
        <v>180</v>
      </c>
      <c r="BE125" s="144">
        <f>IF(N125="základní",J125,0)</f>
        <v>0</v>
      </c>
      <c r="BF125" s="144">
        <f>IF(N125="snížená",J125,0)</f>
        <v>0</v>
      </c>
      <c r="BG125" s="144">
        <f>IF(N125="zákl. přenesená",J125,0)</f>
        <v>0</v>
      </c>
      <c r="BH125" s="144">
        <f>IF(N125="sníž. přenesená",J125,0)</f>
        <v>0</v>
      </c>
      <c r="BI125" s="144">
        <f>IF(N125="nulová",J125,0)</f>
        <v>0</v>
      </c>
      <c r="BJ125" s="18" t="s">
        <v>81</v>
      </c>
      <c r="BK125" s="144">
        <f>ROUND(I125*H125,2)</f>
        <v>0</v>
      </c>
      <c r="BL125" s="18" t="s">
        <v>187</v>
      </c>
      <c r="BM125" s="143" t="s">
        <v>3967</v>
      </c>
    </row>
    <row r="126" spans="2:65" s="1" customFormat="1" ht="19.5">
      <c r="B126" s="33"/>
      <c r="D126" s="145" t="s">
        <v>189</v>
      </c>
      <c r="F126" s="146" t="s">
        <v>3966</v>
      </c>
      <c r="I126" s="147"/>
      <c r="L126" s="33"/>
      <c r="M126" s="148"/>
      <c r="T126" s="54"/>
      <c r="AT126" s="18" t="s">
        <v>189</v>
      </c>
      <c r="AU126" s="18" t="s">
        <v>203</v>
      </c>
    </row>
    <row r="127" spans="2:65" s="1" customFormat="1" ht="11.25">
      <c r="B127" s="33"/>
      <c r="D127" s="149" t="s">
        <v>191</v>
      </c>
      <c r="F127" s="150" t="s">
        <v>3968</v>
      </c>
      <c r="I127" s="147"/>
      <c r="L127" s="33"/>
      <c r="M127" s="148"/>
      <c r="T127" s="54"/>
      <c r="AT127" s="18" t="s">
        <v>191</v>
      </c>
      <c r="AU127" s="18" t="s">
        <v>203</v>
      </c>
    </row>
    <row r="128" spans="2:65" s="1" customFormat="1" ht="33" customHeight="1">
      <c r="B128" s="33"/>
      <c r="C128" s="132" t="s">
        <v>302</v>
      </c>
      <c r="D128" s="132" t="s">
        <v>182</v>
      </c>
      <c r="E128" s="133" t="s">
        <v>3969</v>
      </c>
      <c r="F128" s="134" t="s">
        <v>3970</v>
      </c>
      <c r="G128" s="135" t="s">
        <v>346</v>
      </c>
      <c r="H128" s="136">
        <v>89</v>
      </c>
      <c r="I128" s="137"/>
      <c r="J128" s="138">
        <f>ROUND(I128*H128,2)</f>
        <v>0</v>
      </c>
      <c r="K128" s="134" t="s">
        <v>3925</v>
      </c>
      <c r="L128" s="33"/>
      <c r="M128" s="139" t="s">
        <v>19</v>
      </c>
      <c r="N128" s="140" t="s">
        <v>44</v>
      </c>
      <c r="P128" s="141">
        <f>O128*H128</f>
        <v>0</v>
      </c>
      <c r="Q128" s="141">
        <v>0</v>
      </c>
      <c r="R128" s="141">
        <f>Q128*H128</f>
        <v>0</v>
      </c>
      <c r="S128" s="141">
        <v>1E-3</v>
      </c>
      <c r="T128" s="142">
        <f>S128*H128</f>
        <v>8.8999999999999996E-2</v>
      </c>
      <c r="AR128" s="143" t="s">
        <v>187</v>
      </c>
      <c r="AT128" s="143" t="s">
        <v>182</v>
      </c>
      <c r="AU128" s="143" t="s">
        <v>203</v>
      </c>
      <c r="AY128" s="18" t="s">
        <v>180</v>
      </c>
      <c r="BE128" s="144">
        <f>IF(N128="základní",J128,0)</f>
        <v>0</v>
      </c>
      <c r="BF128" s="144">
        <f>IF(N128="snížená",J128,0)</f>
        <v>0</v>
      </c>
      <c r="BG128" s="144">
        <f>IF(N128="zákl. přenesená",J128,0)</f>
        <v>0</v>
      </c>
      <c r="BH128" s="144">
        <f>IF(N128="sníž. přenesená",J128,0)</f>
        <v>0</v>
      </c>
      <c r="BI128" s="144">
        <f>IF(N128="nulová",J128,0)</f>
        <v>0</v>
      </c>
      <c r="BJ128" s="18" t="s">
        <v>81</v>
      </c>
      <c r="BK128" s="144">
        <f>ROUND(I128*H128,2)</f>
        <v>0</v>
      </c>
      <c r="BL128" s="18" t="s">
        <v>187</v>
      </c>
      <c r="BM128" s="143" t="s">
        <v>3971</v>
      </c>
    </row>
    <row r="129" spans="2:65" s="1" customFormat="1" ht="19.5">
      <c r="B129" s="33"/>
      <c r="D129" s="145" t="s">
        <v>189</v>
      </c>
      <c r="F129" s="146" t="s">
        <v>3970</v>
      </c>
      <c r="I129" s="147"/>
      <c r="L129" s="33"/>
      <c r="M129" s="148"/>
      <c r="T129" s="54"/>
      <c r="AT129" s="18" t="s">
        <v>189</v>
      </c>
      <c r="AU129" s="18" t="s">
        <v>203</v>
      </c>
    </row>
    <row r="130" spans="2:65" s="1" customFormat="1" ht="11.25">
      <c r="B130" s="33"/>
      <c r="D130" s="149" t="s">
        <v>191</v>
      </c>
      <c r="F130" s="150" t="s">
        <v>3972</v>
      </c>
      <c r="I130" s="147"/>
      <c r="L130" s="33"/>
      <c r="M130" s="148"/>
      <c r="T130" s="54"/>
      <c r="AT130" s="18" t="s">
        <v>191</v>
      </c>
      <c r="AU130" s="18" t="s">
        <v>203</v>
      </c>
    </row>
    <row r="131" spans="2:65" s="1" customFormat="1" ht="16.5" customHeight="1">
      <c r="B131" s="33"/>
      <c r="C131" s="132" t="s">
        <v>309</v>
      </c>
      <c r="D131" s="132" t="s">
        <v>182</v>
      </c>
      <c r="E131" s="133" t="s">
        <v>3973</v>
      </c>
      <c r="F131" s="134" t="s">
        <v>3974</v>
      </c>
      <c r="G131" s="135" t="s">
        <v>2876</v>
      </c>
      <c r="H131" s="136">
        <v>10</v>
      </c>
      <c r="I131" s="137"/>
      <c r="J131" s="138">
        <f>ROUND(I131*H131,2)</f>
        <v>0</v>
      </c>
      <c r="K131" s="134" t="s">
        <v>3940</v>
      </c>
      <c r="L131" s="33"/>
      <c r="M131" s="139" t="s">
        <v>19</v>
      </c>
      <c r="N131" s="140" t="s">
        <v>44</v>
      </c>
      <c r="P131" s="141">
        <f>O131*H131</f>
        <v>0</v>
      </c>
      <c r="Q131" s="141">
        <v>0</v>
      </c>
      <c r="R131" s="141">
        <f>Q131*H131</f>
        <v>0</v>
      </c>
      <c r="S131" s="141">
        <v>4.0000000000000001E-3</v>
      </c>
      <c r="T131" s="142">
        <f>S131*H131</f>
        <v>0.04</v>
      </c>
      <c r="AR131" s="143" t="s">
        <v>187</v>
      </c>
      <c r="AT131" s="143" t="s">
        <v>182</v>
      </c>
      <c r="AU131" s="143" t="s">
        <v>203</v>
      </c>
      <c r="AY131" s="18" t="s">
        <v>180</v>
      </c>
      <c r="BE131" s="144">
        <f>IF(N131="základní",J131,0)</f>
        <v>0</v>
      </c>
      <c r="BF131" s="144">
        <f>IF(N131="snížená",J131,0)</f>
        <v>0</v>
      </c>
      <c r="BG131" s="144">
        <f>IF(N131="zákl. přenesená",J131,0)</f>
        <v>0</v>
      </c>
      <c r="BH131" s="144">
        <f>IF(N131="sníž. přenesená",J131,0)</f>
        <v>0</v>
      </c>
      <c r="BI131" s="144">
        <f>IF(N131="nulová",J131,0)</f>
        <v>0</v>
      </c>
      <c r="BJ131" s="18" t="s">
        <v>81</v>
      </c>
      <c r="BK131" s="144">
        <f>ROUND(I131*H131,2)</f>
        <v>0</v>
      </c>
      <c r="BL131" s="18" t="s">
        <v>187</v>
      </c>
      <c r="BM131" s="143" t="s">
        <v>3975</v>
      </c>
    </row>
    <row r="132" spans="2:65" s="1" customFormat="1" ht="11.25">
      <c r="B132" s="33"/>
      <c r="D132" s="145" t="s">
        <v>189</v>
      </c>
      <c r="F132" s="146" t="s">
        <v>3974</v>
      </c>
      <c r="I132" s="147"/>
      <c r="L132" s="33"/>
      <c r="M132" s="148"/>
      <c r="T132" s="54"/>
      <c r="AT132" s="18" t="s">
        <v>189</v>
      </c>
      <c r="AU132" s="18" t="s">
        <v>203</v>
      </c>
    </row>
    <row r="133" spans="2:65" s="1" customFormat="1" ht="11.25">
      <c r="B133" s="33"/>
      <c r="D133" s="149" t="s">
        <v>191</v>
      </c>
      <c r="F133" s="150" t="s">
        <v>3976</v>
      </c>
      <c r="I133" s="147"/>
      <c r="L133" s="33"/>
      <c r="M133" s="148"/>
      <c r="T133" s="54"/>
      <c r="AT133" s="18" t="s">
        <v>191</v>
      </c>
      <c r="AU133" s="18" t="s">
        <v>203</v>
      </c>
    </row>
    <row r="134" spans="2:65" s="1" customFormat="1" ht="16.5" customHeight="1">
      <c r="B134" s="33"/>
      <c r="C134" s="132" t="s">
        <v>335</v>
      </c>
      <c r="D134" s="132" t="s">
        <v>182</v>
      </c>
      <c r="E134" s="133" t="s">
        <v>3977</v>
      </c>
      <c r="F134" s="134" t="s">
        <v>3978</v>
      </c>
      <c r="G134" s="135" t="s">
        <v>2876</v>
      </c>
      <c r="H134" s="136">
        <v>4</v>
      </c>
      <c r="I134" s="137"/>
      <c r="J134" s="138">
        <f>ROUND(I134*H134,2)</f>
        <v>0</v>
      </c>
      <c r="K134" s="134" t="s">
        <v>3940</v>
      </c>
      <c r="L134" s="33"/>
      <c r="M134" s="139" t="s">
        <v>19</v>
      </c>
      <c r="N134" s="140" t="s">
        <v>44</v>
      </c>
      <c r="P134" s="141">
        <f>O134*H134</f>
        <v>0</v>
      </c>
      <c r="Q134" s="141">
        <v>0</v>
      </c>
      <c r="R134" s="141">
        <f>Q134*H134</f>
        <v>0</v>
      </c>
      <c r="S134" s="141">
        <v>6.0000000000000001E-3</v>
      </c>
      <c r="T134" s="142">
        <f>S134*H134</f>
        <v>2.4E-2</v>
      </c>
      <c r="AR134" s="143" t="s">
        <v>187</v>
      </c>
      <c r="AT134" s="143" t="s">
        <v>182</v>
      </c>
      <c r="AU134" s="143" t="s">
        <v>203</v>
      </c>
      <c r="AY134" s="18" t="s">
        <v>180</v>
      </c>
      <c r="BE134" s="144">
        <f>IF(N134="základní",J134,0)</f>
        <v>0</v>
      </c>
      <c r="BF134" s="144">
        <f>IF(N134="snížená",J134,0)</f>
        <v>0</v>
      </c>
      <c r="BG134" s="144">
        <f>IF(N134="zákl. přenesená",J134,0)</f>
        <v>0</v>
      </c>
      <c r="BH134" s="144">
        <f>IF(N134="sníž. přenesená",J134,0)</f>
        <v>0</v>
      </c>
      <c r="BI134" s="144">
        <f>IF(N134="nulová",J134,0)</f>
        <v>0</v>
      </c>
      <c r="BJ134" s="18" t="s">
        <v>81</v>
      </c>
      <c r="BK134" s="144">
        <f>ROUND(I134*H134,2)</f>
        <v>0</v>
      </c>
      <c r="BL134" s="18" t="s">
        <v>187</v>
      </c>
      <c r="BM134" s="143" t="s">
        <v>3979</v>
      </c>
    </row>
    <row r="135" spans="2:65" s="1" customFormat="1" ht="11.25">
      <c r="B135" s="33"/>
      <c r="D135" s="145" t="s">
        <v>189</v>
      </c>
      <c r="F135" s="146" t="s">
        <v>3978</v>
      </c>
      <c r="I135" s="147"/>
      <c r="L135" s="33"/>
      <c r="M135" s="148"/>
      <c r="T135" s="54"/>
      <c r="AT135" s="18" t="s">
        <v>189</v>
      </c>
      <c r="AU135" s="18" t="s">
        <v>203</v>
      </c>
    </row>
    <row r="136" spans="2:65" s="1" customFormat="1" ht="11.25">
      <c r="B136" s="33"/>
      <c r="D136" s="149" t="s">
        <v>191</v>
      </c>
      <c r="F136" s="150" t="s">
        <v>3980</v>
      </c>
      <c r="I136" s="147"/>
      <c r="L136" s="33"/>
      <c r="M136" s="148"/>
      <c r="T136" s="54"/>
      <c r="AT136" s="18" t="s">
        <v>191</v>
      </c>
      <c r="AU136" s="18" t="s">
        <v>203</v>
      </c>
    </row>
    <row r="137" spans="2:65" s="1" customFormat="1" ht="24.2" customHeight="1">
      <c r="B137" s="33"/>
      <c r="C137" s="132" t="s">
        <v>343</v>
      </c>
      <c r="D137" s="132" t="s">
        <v>182</v>
      </c>
      <c r="E137" s="133" t="s">
        <v>3981</v>
      </c>
      <c r="F137" s="134" t="s">
        <v>3982</v>
      </c>
      <c r="G137" s="135" t="s">
        <v>338</v>
      </c>
      <c r="H137" s="136">
        <v>450</v>
      </c>
      <c r="I137" s="137"/>
      <c r="J137" s="138">
        <f>ROUND(I137*H137,2)</f>
        <v>0</v>
      </c>
      <c r="K137" s="134" t="s">
        <v>3925</v>
      </c>
      <c r="L137" s="33"/>
      <c r="M137" s="139" t="s">
        <v>19</v>
      </c>
      <c r="N137" s="140" t="s">
        <v>44</v>
      </c>
      <c r="P137" s="141">
        <f>O137*H137</f>
        <v>0</v>
      </c>
      <c r="Q137" s="141">
        <v>2.0000000000000002E-5</v>
      </c>
      <c r="R137" s="141">
        <f>Q137*H137</f>
        <v>9.0000000000000011E-3</v>
      </c>
      <c r="S137" s="141">
        <v>1E-3</v>
      </c>
      <c r="T137" s="142">
        <f>S137*H137</f>
        <v>0.45</v>
      </c>
      <c r="AR137" s="143" t="s">
        <v>187</v>
      </c>
      <c r="AT137" s="143" t="s">
        <v>182</v>
      </c>
      <c r="AU137" s="143" t="s">
        <v>203</v>
      </c>
      <c r="AY137" s="18" t="s">
        <v>180</v>
      </c>
      <c r="BE137" s="144">
        <f>IF(N137="základní",J137,0)</f>
        <v>0</v>
      </c>
      <c r="BF137" s="144">
        <f>IF(N137="snížená",J137,0)</f>
        <v>0</v>
      </c>
      <c r="BG137" s="144">
        <f>IF(N137="zákl. přenesená",J137,0)</f>
        <v>0</v>
      </c>
      <c r="BH137" s="144">
        <f>IF(N137="sníž. přenesená",J137,0)</f>
        <v>0</v>
      </c>
      <c r="BI137" s="144">
        <f>IF(N137="nulová",J137,0)</f>
        <v>0</v>
      </c>
      <c r="BJ137" s="18" t="s">
        <v>81</v>
      </c>
      <c r="BK137" s="144">
        <f>ROUND(I137*H137,2)</f>
        <v>0</v>
      </c>
      <c r="BL137" s="18" t="s">
        <v>187</v>
      </c>
      <c r="BM137" s="143" t="s">
        <v>3983</v>
      </c>
    </row>
    <row r="138" spans="2:65" s="1" customFormat="1" ht="19.5">
      <c r="B138" s="33"/>
      <c r="D138" s="145" t="s">
        <v>189</v>
      </c>
      <c r="F138" s="146" t="s">
        <v>3982</v>
      </c>
      <c r="I138" s="147"/>
      <c r="L138" s="33"/>
      <c r="M138" s="148"/>
      <c r="T138" s="54"/>
      <c r="AT138" s="18" t="s">
        <v>189</v>
      </c>
      <c r="AU138" s="18" t="s">
        <v>203</v>
      </c>
    </row>
    <row r="139" spans="2:65" s="1" customFormat="1" ht="11.25">
      <c r="B139" s="33"/>
      <c r="D139" s="149" t="s">
        <v>191</v>
      </c>
      <c r="F139" s="150" t="s">
        <v>3984</v>
      </c>
      <c r="I139" s="147"/>
      <c r="L139" s="33"/>
      <c r="M139" s="148"/>
      <c r="T139" s="54"/>
      <c r="AT139" s="18" t="s">
        <v>191</v>
      </c>
      <c r="AU139" s="18" t="s">
        <v>203</v>
      </c>
    </row>
    <row r="140" spans="2:65" s="1" customFormat="1" ht="49.15" customHeight="1">
      <c r="B140" s="33"/>
      <c r="C140" s="132" t="s">
        <v>352</v>
      </c>
      <c r="D140" s="132" t="s">
        <v>182</v>
      </c>
      <c r="E140" s="133" t="s">
        <v>3985</v>
      </c>
      <c r="F140" s="134" t="s">
        <v>3986</v>
      </c>
      <c r="G140" s="135" t="s">
        <v>338</v>
      </c>
      <c r="H140" s="136">
        <v>45</v>
      </c>
      <c r="I140" s="137"/>
      <c r="J140" s="138">
        <f>ROUND(I140*H140,2)</f>
        <v>0</v>
      </c>
      <c r="K140" s="134" t="s">
        <v>3925</v>
      </c>
      <c r="L140" s="33"/>
      <c r="M140" s="139" t="s">
        <v>19</v>
      </c>
      <c r="N140" s="140" t="s">
        <v>44</v>
      </c>
      <c r="P140" s="141">
        <f>O140*H140</f>
        <v>0</v>
      </c>
      <c r="Q140" s="141">
        <v>0</v>
      </c>
      <c r="R140" s="141">
        <f>Q140*H140</f>
        <v>0</v>
      </c>
      <c r="S140" s="141">
        <v>0</v>
      </c>
      <c r="T140" s="142">
        <f>S140*H140</f>
        <v>0</v>
      </c>
      <c r="AR140" s="143" t="s">
        <v>679</v>
      </c>
      <c r="AT140" s="143" t="s">
        <v>182</v>
      </c>
      <c r="AU140" s="143" t="s">
        <v>203</v>
      </c>
      <c r="AY140" s="18" t="s">
        <v>180</v>
      </c>
      <c r="BE140" s="144">
        <f>IF(N140="základní",J140,0)</f>
        <v>0</v>
      </c>
      <c r="BF140" s="144">
        <f>IF(N140="snížená",J140,0)</f>
        <v>0</v>
      </c>
      <c r="BG140" s="144">
        <f>IF(N140="zákl. přenesená",J140,0)</f>
        <v>0</v>
      </c>
      <c r="BH140" s="144">
        <f>IF(N140="sníž. přenesená",J140,0)</f>
        <v>0</v>
      </c>
      <c r="BI140" s="144">
        <f>IF(N140="nulová",J140,0)</f>
        <v>0</v>
      </c>
      <c r="BJ140" s="18" t="s">
        <v>81</v>
      </c>
      <c r="BK140" s="144">
        <f>ROUND(I140*H140,2)</f>
        <v>0</v>
      </c>
      <c r="BL140" s="18" t="s">
        <v>679</v>
      </c>
      <c r="BM140" s="143" t="s">
        <v>3987</v>
      </c>
    </row>
    <row r="141" spans="2:65" s="1" customFormat="1" ht="29.25">
      <c r="B141" s="33"/>
      <c r="D141" s="145" t="s">
        <v>189</v>
      </c>
      <c r="F141" s="146" t="s">
        <v>3986</v>
      </c>
      <c r="I141" s="147"/>
      <c r="L141" s="33"/>
      <c r="M141" s="148"/>
      <c r="T141" s="54"/>
      <c r="AT141" s="18" t="s">
        <v>189</v>
      </c>
      <c r="AU141" s="18" t="s">
        <v>203</v>
      </c>
    </row>
    <row r="142" spans="2:65" s="1" customFormat="1" ht="11.25">
      <c r="B142" s="33"/>
      <c r="D142" s="149" t="s">
        <v>191</v>
      </c>
      <c r="F142" s="150" t="s">
        <v>3988</v>
      </c>
      <c r="I142" s="147"/>
      <c r="L142" s="33"/>
      <c r="M142" s="148"/>
      <c r="T142" s="54"/>
      <c r="AT142" s="18" t="s">
        <v>191</v>
      </c>
      <c r="AU142" s="18" t="s">
        <v>203</v>
      </c>
    </row>
    <row r="143" spans="2:65" s="1" customFormat="1" ht="24.2" customHeight="1">
      <c r="B143" s="33"/>
      <c r="C143" s="171" t="s">
        <v>358</v>
      </c>
      <c r="D143" s="171" t="s">
        <v>353</v>
      </c>
      <c r="E143" s="172" t="s">
        <v>3989</v>
      </c>
      <c r="F143" s="173" t="s">
        <v>3990</v>
      </c>
      <c r="G143" s="174" t="s">
        <v>338</v>
      </c>
      <c r="H143" s="175">
        <v>45</v>
      </c>
      <c r="I143" s="176"/>
      <c r="J143" s="177">
        <f>ROUND(I143*H143,2)</f>
        <v>0</v>
      </c>
      <c r="K143" s="173" t="s">
        <v>3925</v>
      </c>
      <c r="L143" s="178"/>
      <c r="M143" s="179" t="s">
        <v>19</v>
      </c>
      <c r="N143" s="180" t="s">
        <v>44</v>
      </c>
      <c r="P143" s="141">
        <f>O143*H143</f>
        <v>0</v>
      </c>
      <c r="Q143" s="141">
        <v>1.47E-3</v>
      </c>
      <c r="R143" s="141">
        <f>Q143*H143</f>
        <v>6.615E-2</v>
      </c>
      <c r="S143" s="141">
        <v>0</v>
      </c>
      <c r="T143" s="142">
        <f>S143*H143</f>
        <v>0</v>
      </c>
      <c r="AR143" s="143" t="s">
        <v>1044</v>
      </c>
      <c r="AT143" s="143" t="s">
        <v>353</v>
      </c>
      <c r="AU143" s="143" t="s">
        <v>203</v>
      </c>
      <c r="AY143" s="18" t="s">
        <v>180</v>
      </c>
      <c r="BE143" s="144">
        <f>IF(N143="základní",J143,0)</f>
        <v>0</v>
      </c>
      <c r="BF143" s="144">
        <f>IF(N143="snížená",J143,0)</f>
        <v>0</v>
      </c>
      <c r="BG143" s="144">
        <f>IF(N143="zákl. přenesená",J143,0)</f>
        <v>0</v>
      </c>
      <c r="BH143" s="144">
        <f>IF(N143="sníž. přenesená",J143,0)</f>
        <v>0</v>
      </c>
      <c r="BI143" s="144">
        <f>IF(N143="nulová",J143,0)</f>
        <v>0</v>
      </c>
      <c r="BJ143" s="18" t="s">
        <v>81</v>
      </c>
      <c r="BK143" s="144">
        <f>ROUND(I143*H143,2)</f>
        <v>0</v>
      </c>
      <c r="BL143" s="18" t="s">
        <v>1044</v>
      </c>
      <c r="BM143" s="143" t="s">
        <v>3991</v>
      </c>
    </row>
    <row r="144" spans="2:65" s="1" customFormat="1" ht="19.5">
      <c r="B144" s="33"/>
      <c r="D144" s="145" t="s">
        <v>189</v>
      </c>
      <c r="F144" s="146" t="s">
        <v>3990</v>
      </c>
      <c r="I144" s="147"/>
      <c r="L144" s="33"/>
      <c r="M144" s="148"/>
      <c r="T144" s="54"/>
      <c r="AT144" s="18" t="s">
        <v>189</v>
      </c>
      <c r="AU144" s="18" t="s">
        <v>203</v>
      </c>
    </row>
    <row r="145" spans="2:65" s="13" customFormat="1" ht="22.5">
      <c r="B145" s="157"/>
      <c r="D145" s="145" t="s">
        <v>193</v>
      </c>
      <c r="E145" s="158" t="s">
        <v>19</v>
      </c>
      <c r="F145" s="159" t="s">
        <v>3992</v>
      </c>
      <c r="H145" s="160">
        <v>45</v>
      </c>
      <c r="I145" s="161"/>
      <c r="L145" s="157"/>
      <c r="M145" s="162"/>
      <c r="T145" s="163"/>
      <c r="AT145" s="158" t="s">
        <v>193</v>
      </c>
      <c r="AU145" s="158" t="s">
        <v>203</v>
      </c>
      <c r="AV145" s="13" t="s">
        <v>83</v>
      </c>
      <c r="AW145" s="13" t="s">
        <v>35</v>
      </c>
      <c r="AX145" s="13" t="s">
        <v>81</v>
      </c>
      <c r="AY145" s="158" t="s">
        <v>180</v>
      </c>
    </row>
    <row r="146" spans="2:65" s="1" customFormat="1" ht="55.5" customHeight="1">
      <c r="B146" s="33"/>
      <c r="C146" s="132" t="s">
        <v>7</v>
      </c>
      <c r="D146" s="132" t="s">
        <v>182</v>
      </c>
      <c r="E146" s="133" t="s">
        <v>3993</v>
      </c>
      <c r="F146" s="134" t="s">
        <v>3994</v>
      </c>
      <c r="G146" s="135" t="s">
        <v>338</v>
      </c>
      <c r="H146" s="136">
        <v>200</v>
      </c>
      <c r="I146" s="137"/>
      <c r="J146" s="138">
        <f>ROUND(I146*H146,2)</f>
        <v>0</v>
      </c>
      <c r="K146" s="134" t="s">
        <v>3925</v>
      </c>
      <c r="L146" s="33"/>
      <c r="M146" s="139" t="s">
        <v>19</v>
      </c>
      <c r="N146" s="140" t="s">
        <v>44</v>
      </c>
      <c r="P146" s="141">
        <f>O146*H146</f>
        <v>0</v>
      </c>
      <c r="Q146" s="141">
        <v>0</v>
      </c>
      <c r="R146" s="141">
        <f>Q146*H146</f>
        <v>0</v>
      </c>
      <c r="S146" s="141">
        <v>0</v>
      </c>
      <c r="T146" s="142">
        <f>S146*H146</f>
        <v>0</v>
      </c>
      <c r="AR146" s="143" t="s">
        <v>309</v>
      </c>
      <c r="AT146" s="143" t="s">
        <v>182</v>
      </c>
      <c r="AU146" s="143" t="s">
        <v>203</v>
      </c>
      <c r="AY146" s="18" t="s">
        <v>180</v>
      </c>
      <c r="BE146" s="144">
        <f>IF(N146="základní",J146,0)</f>
        <v>0</v>
      </c>
      <c r="BF146" s="144">
        <f>IF(N146="snížená",J146,0)</f>
        <v>0</v>
      </c>
      <c r="BG146" s="144">
        <f>IF(N146="zákl. přenesená",J146,0)</f>
        <v>0</v>
      </c>
      <c r="BH146" s="144">
        <f>IF(N146="sníž. přenesená",J146,0)</f>
        <v>0</v>
      </c>
      <c r="BI146" s="144">
        <f>IF(N146="nulová",J146,0)</f>
        <v>0</v>
      </c>
      <c r="BJ146" s="18" t="s">
        <v>81</v>
      </c>
      <c r="BK146" s="144">
        <f>ROUND(I146*H146,2)</f>
        <v>0</v>
      </c>
      <c r="BL146" s="18" t="s">
        <v>309</v>
      </c>
      <c r="BM146" s="143" t="s">
        <v>3995</v>
      </c>
    </row>
    <row r="147" spans="2:65" s="1" customFormat="1" ht="29.25">
      <c r="B147" s="33"/>
      <c r="D147" s="145" t="s">
        <v>189</v>
      </c>
      <c r="F147" s="146" t="s">
        <v>3994</v>
      </c>
      <c r="I147" s="147"/>
      <c r="L147" s="33"/>
      <c r="M147" s="148"/>
      <c r="T147" s="54"/>
      <c r="AT147" s="18" t="s">
        <v>189</v>
      </c>
      <c r="AU147" s="18" t="s">
        <v>203</v>
      </c>
    </row>
    <row r="148" spans="2:65" s="1" customFormat="1" ht="11.25">
      <c r="B148" s="33"/>
      <c r="D148" s="149" t="s">
        <v>191</v>
      </c>
      <c r="F148" s="150" t="s">
        <v>3996</v>
      </c>
      <c r="I148" s="147"/>
      <c r="L148" s="33"/>
      <c r="M148" s="148"/>
      <c r="T148" s="54"/>
      <c r="AT148" s="18" t="s">
        <v>191</v>
      </c>
      <c r="AU148" s="18" t="s">
        <v>203</v>
      </c>
    </row>
    <row r="149" spans="2:65" s="1" customFormat="1" ht="24.2" customHeight="1">
      <c r="B149" s="33"/>
      <c r="C149" s="171" t="s">
        <v>369</v>
      </c>
      <c r="D149" s="171" t="s">
        <v>353</v>
      </c>
      <c r="E149" s="172" t="s">
        <v>3997</v>
      </c>
      <c r="F149" s="173" t="s">
        <v>3998</v>
      </c>
      <c r="G149" s="174" t="s">
        <v>338</v>
      </c>
      <c r="H149" s="175">
        <v>50</v>
      </c>
      <c r="I149" s="176"/>
      <c r="J149" s="177">
        <f>ROUND(I149*H149,2)</f>
        <v>0</v>
      </c>
      <c r="K149" s="173" t="s">
        <v>3925</v>
      </c>
      <c r="L149" s="178"/>
      <c r="M149" s="179" t="s">
        <v>19</v>
      </c>
      <c r="N149" s="180" t="s">
        <v>44</v>
      </c>
      <c r="P149" s="141">
        <f>O149*H149</f>
        <v>0</v>
      </c>
      <c r="Q149" s="141">
        <v>5.0000000000000002E-5</v>
      </c>
      <c r="R149" s="141">
        <f>Q149*H149</f>
        <v>2.5000000000000001E-3</v>
      </c>
      <c r="S149" s="141">
        <v>0</v>
      </c>
      <c r="T149" s="142">
        <f>S149*H149</f>
        <v>0</v>
      </c>
      <c r="AR149" s="143" t="s">
        <v>466</v>
      </c>
      <c r="AT149" s="143" t="s">
        <v>353</v>
      </c>
      <c r="AU149" s="143" t="s">
        <v>203</v>
      </c>
      <c r="AY149" s="18" t="s">
        <v>180</v>
      </c>
      <c r="BE149" s="144">
        <f>IF(N149="základní",J149,0)</f>
        <v>0</v>
      </c>
      <c r="BF149" s="144">
        <f>IF(N149="snížená",J149,0)</f>
        <v>0</v>
      </c>
      <c r="BG149" s="144">
        <f>IF(N149="zákl. přenesená",J149,0)</f>
        <v>0</v>
      </c>
      <c r="BH149" s="144">
        <f>IF(N149="sníž. přenesená",J149,0)</f>
        <v>0</v>
      </c>
      <c r="BI149" s="144">
        <f>IF(N149="nulová",J149,0)</f>
        <v>0</v>
      </c>
      <c r="BJ149" s="18" t="s">
        <v>81</v>
      </c>
      <c r="BK149" s="144">
        <f>ROUND(I149*H149,2)</f>
        <v>0</v>
      </c>
      <c r="BL149" s="18" t="s">
        <v>309</v>
      </c>
      <c r="BM149" s="143" t="s">
        <v>3999</v>
      </c>
    </row>
    <row r="150" spans="2:65" s="1" customFormat="1" ht="19.5">
      <c r="B150" s="33"/>
      <c r="D150" s="145" t="s">
        <v>189</v>
      </c>
      <c r="F150" s="146" t="s">
        <v>3998</v>
      </c>
      <c r="I150" s="147"/>
      <c r="L150" s="33"/>
      <c r="M150" s="148"/>
      <c r="T150" s="54"/>
      <c r="AT150" s="18" t="s">
        <v>189</v>
      </c>
      <c r="AU150" s="18" t="s">
        <v>203</v>
      </c>
    </row>
    <row r="151" spans="2:65" s="1" customFormat="1" ht="24.2" customHeight="1">
      <c r="B151" s="33"/>
      <c r="C151" s="171" t="s">
        <v>379</v>
      </c>
      <c r="D151" s="171" t="s">
        <v>353</v>
      </c>
      <c r="E151" s="172" t="s">
        <v>4000</v>
      </c>
      <c r="F151" s="173" t="s">
        <v>4001</v>
      </c>
      <c r="G151" s="174" t="s">
        <v>338</v>
      </c>
      <c r="H151" s="175">
        <v>80</v>
      </c>
      <c r="I151" s="176"/>
      <c r="J151" s="177">
        <f>ROUND(I151*H151,2)</f>
        <v>0</v>
      </c>
      <c r="K151" s="173" t="s">
        <v>3925</v>
      </c>
      <c r="L151" s="178"/>
      <c r="M151" s="179" t="s">
        <v>19</v>
      </c>
      <c r="N151" s="180" t="s">
        <v>44</v>
      </c>
      <c r="P151" s="141">
        <f>O151*H151</f>
        <v>0</v>
      </c>
      <c r="Q151" s="141">
        <v>6.9999999999999994E-5</v>
      </c>
      <c r="R151" s="141">
        <f>Q151*H151</f>
        <v>5.5999999999999991E-3</v>
      </c>
      <c r="S151" s="141">
        <v>0</v>
      </c>
      <c r="T151" s="142">
        <f>S151*H151</f>
        <v>0</v>
      </c>
      <c r="AR151" s="143" t="s">
        <v>466</v>
      </c>
      <c r="AT151" s="143" t="s">
        <v>353</v>
      </c>
      <c r="AU151" s="143" t="s">
        <v>203</v>
      </c>
      <c r="AY151" s="18" t="s">
        <v>180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309</v>
      </c>
      <c r="BM151" s="143" t="s">
        <v>4002</v>
      </c>
    </row>
    <row r="152" spans="2:65" s="1" customFormat="1" ht="19.5">
      <c r="B152" s="33"/>
      <c r="D152" s="145" t="s">
        <v>189</v>
      </c>
      <c r="F152" s="146" t="s">
        <v>4001</v>
      </c>
      <c r="I152" s="147"/>
      <c r="L152" s="33"/>
      <c r="M152" s="148"/>
      <c r="T152" s="54"/>
      <c r="AT152" s="18" t="s">
        <v>189</v>
      </c>
      <c r="AU152" s="18" t="s">
        <v>203</v>
      </c>
    </row>
    <row r="153" spans="2:65" s="1" customFormat="1" ht="24.2" customHeight="1">
      <c r="B153" s="33"/>
      <c r="C153" s="171" t="s">
        <v>407</v>
      </c>
      <c r="D153" s="171" t="s">
        <v>353</v>
      </c>
      <c r="E153" s="172" t="s">
        <v>4003</v>
      </c>
      <c r="F153" s="173" t="s">
        <v>4004</v>
      </c>
      <c r="G153" s="174" t="s">
        <v>338</v>
      </c>
      <c r="H153" s="175">
        <v>10</v>
      </c>
      <c r="I153" s="176"/>
      <c r="J153" s="177">
        <f>ROUND(I153*H153,2)</f>
        <v>0</v>
      </c>
      <c r="K153" s="173" t="s">
        <v>3925</v>
      </c>
      <c r="L153" s="178"/>
      <c r="M153" s="179" t="s">
        <v>19</v>
      </c>
      <c r="N153" s="180" t="s">
        <v>44</v>
      </c>
      <c r="P153" s="141">
        <f>O153*H153</f>
        <v>0</v>
      </c>
      <c r="Q153" s="141">
        <v>1.1E-4</v>
      </c>
      <c r="R153" s="141">
        <f>Q153*H153</f>
        <v>1.1000000000000001E-3</v>
      </c>
      <c r="S153" s="141">
        <v>0</v>
      </c>
      <c r="T153" s="142">
        <f>S153*H153</f>
        <v>0</v>
      </c>
      <c r="AR153" s="143" t="s">
        <v>466</v>
      </c>
      <c r="AT153" s="143" t="s">
        <v>353</v>
      </c>
      <c r="AU153" s="143" t="s">
        <v>203</v>
      </c>
      <c r="AY153" s="18" t="s">
        <v>180</v>
      </c>
      <c r="BE153" s="144">
        <f>IF(N153="základní",J153,0)</f>
        <v>0</v>
      </c>
      <c r="BF153" s="144">
        <f>IF(N153="snížená",J153,0)</f>
        <v>0</v>
      </c>
      <c r="BG153" s="144">
        <f>IF(N153="zákl. přenesená",J153,0)</f>
        <v>0</v>
      </c>
      <c r="BH153" s="144">
        <f>IF(N153="sníž. přenesená",J153,0)</f>
        <v>0</v>
      </c>
      <c r="BI153" s="144">
        <f>IF(N153="nulová",J153,0)</f>
        <v>0</v>
      </c>
      <c r="BJ153" s="18" t="s">
        <v>81</v>
      </c>
      <c r="BK153" s="144">
        <f>ROUND(I153*H153,2)</f>
        <v>0</v>
      </c>
      <c r="BL153" s="18" t="s">
        <v>309</v>
      </c>
      <c r="BM153" s="143" t="s">
        <v>4005</v>
      </c>
    </row>
    <row r="154" spans="2:65" s="1" customFormat="1" ht="19.5">
      <c r="B154" s="33"/>
      <c r="D154" s="145" t="s">
        <v>189</v>
      </c>
      <c r="F154" s="146" t="s">
        <v>4004</v>
      </c>
      <c r="I154" s="147"/>
      <c r="L154" s="33"/>
      <c r="M154" s="148"/>
      <c r="T154" s="54"/>
      <c r="AT154" s="18" t="s">
        <v>189</v>
      </c>
      <c r="AU154" s="18" t="s">
        <v>203</v>
      </c>
    </row>
    <row r="155" spans="2:65" s="1" customFormat="1" ht="24.2" customHeight="1">
      <c r="B155" s="33"/>
      <c r="C155" s="171" t="s">
        <v>414</v>
      </c>
      <c r="D155" s="171" t="s">
        <v>353</v>
      </c>
      <c r="E155" s="172" t="s">
        <v>4006</v>
      </c>
      <c r="F155" s="173" t="s">
        <v>4007</v>
      </c>
      <c r="G155" s="174" t="s">
        <v>338</v>
      </c>
      <c r="H155" s="175">
        <v>10</v>
      </c>
      <c r="I155" s="176"/>
      <c r="J155" s="177">
        <f>ROUND(I155*H155,2)</f>
        <v>0</v>
      </c>
      <c r="K155" s="173" t="s">
        <v>3925</v>
      </c>
      <c r="L155" s="178"/>
      <c r="M155" s="179" t="s">
        <v>19</v>
      </c>
      <c r="N155" s="180" t="s">
        <v>44</v>
      </c>
      <c r="P155" s="141">
        <f>O155*H155</f>
        <v>0</v>
      </c>
      <c r="Q155" s="141">
        <v>1.7000000000000001E-4</v>
      </c>
      <c r="R155" s="141">
        <f>Q155*H155</f>
        <v>1.7000000000000001E-3</v>
      </c>
      <c r="S155" s="141">
        <v>0</v>
      </c>
      <c r="T155" s="142">
        <f>S155*H155</f>
        <v>0</v>
      </c>
      <c r="AR155" s="143" t="s">
        <v>466</v>
      </c>
      <c r="AT155" s="143" t="s">
        <v>353</v>
      </c>
      <c r="AU155" s="143" t="s">
        <v>203</v>
      </c>
      <c r="AY155" s="18" t="s">
        <v>180</v>
      </c>
      <c r="BE155" s="144">
        <f>IF(N155="základní",J155,0)</f>
        <v>0</v>
      </c>
      <c r="BF155" s="144">
        <f>IF(N155="snížená",J155,0)</f>
        <v>0</v>
      </c>
      <c r="BG155" s="144">
        <f>IF(N155="zákl. přenesená",J155,0)</f>
        <v>0</v>
      </c>
      <c r="BH155" s="144">
        <f>IF(N155="sníž. přenesená",J155,0)</f>
        <v>0</v>
      </c>
      <c r="BI155" s="144">
        <f>IF(N155="nulová",J155,0)</f>
        <v>0</v>
      </c>
      <c r="BJ155" s="18" t="s">
        <v>81</v>
      </c>
      <c r="BK155" s="144">
        <f>ROUND(I155*H155,2)</f>
        <v>0</v>
      </c>
      <c r="BL155" s="18" t="s">
        <v>309</v>
      </c>
      <c r="BM155" s="143" t="s">
        <v>4008</v>
      </c>
    </row>
    <row r="156" spans="2:65" s="1" customFormat="1" ht="19.5">
      <c r="B156" s="33"/>
      <c r="D156" s="145" t="s">
        <v>189</v>
      </c>
      <c r="F156" s="146" t="s">
        <v>4007</v>
      </c>
      <c r="I156" s="147"/>
      <c r="L156" s="33"/>
      <c r="M156" s="148"/>
      <c r="T156" s="54"/>
      <c r="AT156" s="18" t="s">
        <v>189</v>
      </c>
      <c r="AU156" s="18" t="s">
        <v>203</v>
      </c>
    </row>
    <row r="157" spans="2:65" s="1" customFormat="1" ht="24.2" customHeight="1">
      <c r="B157" s="33"/>
      <c r="C157" s="171" t="s">
        <v>421</v>
      </c>
      <c r="D157" s="171" t="s">
        <v>353</v>
      </c>
      <c r="E157" s="172" t="s">
        <v>4009</v>
      </c>
      <c r="F157" s="173" t="s">
        <v>4010</v>
      </c>
      <c r="G157" s="174" t="s">
        <v>338</v>
      </c>
      <c r="H157" s="175">
        <v>50</v>
      </c>
      <c r="I157" s="176"/>
      <c r="J157" s="177">
        <f>ROUND(I157*H157,2)</f>
        <v>0</v>
      </c>
      <c r="K157" s="173" t="s">
        <v>572</v>
      </c>
      <c r="L157" s="178"/>
      <c r="M157" s="179" t="s">
        <v>19</v>
      </c>
      <c r="N157" s="180" t="s">
        <v>44</v>
      </c>
      <c r="P157" s="141">
        <f>O157*H157</f>
        <v>0</v>
      </c>
      <c r="Q157" s="141">
        <v>2.5000000000000001E-4</v>
      </c>
      <c r="R157" s="141">
        <f>Q157*H157</f>
        <v>1.2500000000000001E-2</v>
      </c>
      <c r="S157" s="141">
        <v>0</v>
      </c>
      <c r="T157" s="142">
        <f>S157*H157</f>
        <v>0</v>
      </c>
      <c r="AR157" s="143" t="s">
        <v>466</v>
      </c>
      <c r="AT157" s="143" t="s">
        <v>353</v>
      </c>
      <c r="AU157" s="143" t="s">
        <v>203</v>
      </c>
      <c r="AY157" s="18" t="s">
        <v>180</v>
      </c>
      <c r="BE157" s="144">
        <f>IF(N157="základní",J157,0)</f>
        <v>0</v>
      </c>
      <c r="BF157" s="144">
        <f>IF(N157="snížená",J157,0)</f>
        <v>0</v>
      </c>
      <c r="BG157" s="144">
        <f>IF(N157="zákl. přenesená",J157,0)</f>
        <v>0</v>
      </c>
      <c r="BH157" s="144">
        <f>IF(N157="sníž. přenesená",J157,0)</f>
        <v>0</v>
      </c>
      <c r="BI157" s="144">
        <f>IF(N157="nulová",J157,0)</f>
        <v>0</v>
      </c>
      <c r="BJ157" s="18" t="s">
        <v>81</v>
      </c>
      <c r="BK157" s="144">
        <f>ROUND(I157*H157,2)</f>
        <v>0</v>
      </c>
      <c r="BL157" s="18" t="s">
        <v>309</v>
      </c>
      <c r="BM157" s="143" t="s">
        <v>4011</v>
      </c>
    </row>
    <row r="158" spans="2:65" s="1" customFormat="1" ht="19.5">
      <c r="B158" s="33"/>
      <c r="D158" s="145" t="s">
        <v>189</v>
      </c>
      <c r="F158" s="146" t="s">
        <v>4010</v>
      </c>
      <c r="I158" s="147"/>
      <c r="L158" s="33"/>
      <c r="M158" s="148"/>
      <c r="T158" s="54"/>
      <c r="AT158" s="18" t="s">
        <v>189</v>
      </c>
      <c r="AU158" s="18" t="s">
        <v>203</v>
      </c>
    </row>
    <row r="159" spans="2:65" s="13" customFormat="1" ht="22.5">
      <c r="B159" s="157"/>
      <c r="D159" s="145" t="s">
        <v>193</v>
      </c>
      <c r="E159" s="158" t="s">
        <v>19</v>
      </c>
      <c r="F159" s="159" t="s">
        <v>4012</v>
      </c>
      <c r="H159" s="160">
        <v>50</v>
      </c>
      <c r="I159" s="161"/>
      <c r="L159" s="157"/>
      <c r="M159" s="162"/>
      <c r="T159" s="163"/>
      <c r="AT159" s="158" t="s">
        <v>193</v>
      </c>
      <c r="AU159" s="158" t="s">
        <v>203</v>
      </c>
      <c r="AV159" s="13" t="s">
        <v>83</v>
      </c>
      <c r="AW159" s="13" t="s">
        <v>35</v>
      </c>
      <c r="AX159" s="13" t="s">
        <v>81</v>
      </c>
      <c r="AY159" s="158" t="s">
        <v>180</v>
      </c>
    </row>
    <row r="160" spans="2:65" s="1" customFormat="1" ht="49.15" customHeight="1">
      <c r="B160" s="33"/>
      <c r="C160" s="132" t="s">
        <v>427</v>
      </c>
      <c r="D160" s="132" t="s">
        <v>182</v>
      </c>
      <c r="E160" s="133" t="s">
        <v>4013</v>
      </c>
      <c r="F160" s="134" t="s">
        <v>4014</v>
      </c>
      <c r="G160" s="135" t="s">
        <v>338</v>
      </c>
      <c r="H160" s="136">
        <v>60</v>
      </c>
      <c r="I160" s="137"/>
      <c r="J160" s="138">
        <f>ROUND(I160*H160,2)</f>
        <v>0</v>
      </c>
      <c r="K160" s="134" t="s">
        <v>4015</v>
      </c>
      <c r="L160" s="33"/>
      <c r="M160" s="139" t="s">
        <v>19</v>
      </c>
      <c r="N160" s="140" t="s">
        <v>44</v>
      </c>
      <c r="P160" s="141">
        <f>O160*H160</f>
        <v>0</v>
      </c>
      <c r="Q160" s="141">
        <v>0</v>
      </c>
      <c r="R160" s="141">
        <f>Q160*H160</f>
        <v>0</v>
      </c>
      <c r="S160" s="141">
        <v>0</v>
      </c>
      <c r="T160" s="142">
        <f>S160*H160</f>
        <v>0</v>
      </c>
      <c r="AR160" s="143" t="s">
        <v>187</v>
      </c>
      <c r="AT160" s="143" t="s">
        <v>182</v>
      </c>
      <c r="AU160" s="143" t="s">
        <v>203</v>
      </c>
      <c r="AY160" s="18" t="s">
        <v>180</v>
      </c>
      <c r="BE160" s="144">
        <f>IF(N160="základní",J160,0)</f>
        <v>0</v>
      </c>
      <c r="BF160" s="144">
        <f>IF(N160="snížená",J160,0)</f>
        <v>0</v>
      </c>
      <c r="BG160" s="144">
        <f>IF(N160="zákl. přenesená",J160,0)</f>
        <v>0</v>
      </c>
      <c r="BH160" s="144">
        <f>IF(N160="sníž. přenesená",J160,0)</f>
        <v>0</v>
      </c>
      <c r="BI160" s="144">
        <f>IF(N160="nulová",J160,0)</f>
        <v>0</v>
      </c>
      <c r="BJ160" s="18" t="s">
        <v>81</v>
      </c>
      <c r="BK160" s="144">
        <f>ROUND(I160*H160,2)</f>
        <v>0</v>
      </c>
      <c r="BL160" s="18" t="s">
        <v>187</v>
      </c>
      <c r="BM160" s="143" t="s">
        <v>4016</v>
      </c>
    </row>
    <row r="161" spans="2:65" s="1" customFormat="1" ht="29.25">
      <c r="B161" s="33"/>
      <c r="D161" s="145" t="s">
        <v>189</v>
      </c>
      <c r="F161" s="146" t="s">
        <v>4014</v>
      </c>
      <c r="I161" s="147"/>
      <c r="L161" s="33"/>
      <c r="M161" s="148"/>
      <c r="T161" s="54"/>
      <c r="AT161" s="18" t="s">
        <v>189</v>
      </c>
      <c r="AU161" s="18" t="s">
        <v>203</v>
      </c>
    </row>
    <row r="162" spans="2:65" s="1" customFormat="1" ht="11.25">
      <c r="B162" s="33"/>
      <c r="D162" s="149" t="s">
        <v>191</v>
      </c>
      <c r="F162" s="150" t="s">
        <v>4017</v>
      </c>
      <c r="I162" s="147"/>
      <c r="L162" s="33"/>
      <c r="M162" s="148"/>
      <c r="T162" s="54"/>
      <c r="AT162" s="18" t="s">
        <v>191</v>
      </c>
      <c r="AU162" s="18" t="s">
        <v>203</v>
      </c>
    </row>
    <row r="163" spans="2:65" s="1" customFormat="1" ht="16.5" customHeight="1">
      <c r="B163" s="33"/>
      <c r="C163" s="171" t="s">
        <v>433</v>
      </c>
      <c r="D163" s="171" t="s">
        <v>353</v>
      </c>
      <c r="E163" s="172" t="s">
        <v>4018</v>
      </c>
      <c r="F163" s="173" t="s">
        <v>4019</v>
      </c>
      <c r="G163" s="174" t="s">
        <v>338</v>
      </c>
      <c r="H163" s="175">
        <v>60</v>
      </c>
      <c r="I163" s="176"/>
      <c r="J163" s="177">
        <f>ROUND(I163*H163,2)</f>
        <v>0</v>
      </c>
      <c r="K163" s="173" t="s">
        <v>19</v>
      </c>
      <c r="L163" s="178"/>
      <c r="M163" s="179" t="s">
        <v>19</v>
      </c>
      <c r="N163" s="180" t="s">
        <v>44</v>
      </c>
      <c r="P163" s="141">
        <f>O163*H163</f>
        <v>0</v>
      </c>
      <c r="Q163" s="141">
        <v>0.16</v>
      </c>
      <c r="R163" s="141">
        <f>Q163*H163</f>
        <v>9.6</v>
      </c>
      <c r="S163" s="141">
        <v>0</v>
      </c>
      <c r="T163" s="142">
        <f>S163*H163</f>
        <v>0</v>
      </c>
      <c r="AR163" s="143" t="s">
        <v>238</v>
      </c>
      <c r="AT163" s="143" t="s">
        <v>353</v>
      </c>
      <c r="AU163" s="143" t="s">
        <v>203</v>
      </c>
      <c r="AY163" s="18" t="s">
        <v>180</v>
      </c>
      <c r="BE163" s="144">
        <f>IF(N163="základní",J163,0)</f>
        <v>0</v>
      </c>
      <c r="BF163" s="144">
        <f>IF(N163="snížená",J163,0)</f>
        <v>0</v>
      </c>
      <c r="BG163" s="144">
        <f>IF(N163="zákl. přenesená",J163,0)</f>
        <v>0</v>
      </c>
      <c r="BH163" s="144">
        <f>IF(N163="sníž. přenesená",J163,0)</f>
        <v>0</v>
      </c>
      <c r="BI163" s="144">
        <f>IF(N163="nulová",J163,0)</f>
        <v>0</v>
      </c>
      <c r="BJ163" s="18" t="s">
        <v>81</v>
      </c>
      <c r="BK163" s="144">
        <f>ROUND(I163*H163,2)</f>
        <v>0</v>
      </c>
      <c r="BL163" s="18" t="s">
        <v>187</v>
      </c>
      <c r="BM163" s="143" t="s">
        <v>4020</v>
      </c>
    </row>
    <row r="164" spans="2:65" s="1" customFormat="1" ht="11.25">
      <c r="B164" s="33"/>
      <c r="D164" s="145" t="s">
        <v>189</v>
      </c>
      <c r="F164" s="146" t="s">
        <v>4019</v>
      </c>
      <c r="I164" s="147"/>
      <c r="L164" s="33"/>
      <c r="M164" s="148"/>
      <c r="T164" s="54"/>
      <c r="AT164" s="18" t="s">
        <v>189</v>
      </c>
      <c r="AU164" s="18" t="s">
        <v>203</v>
      </c>
    </row>
    <row r="165" spans="2:65" s="1" customFormat="1" ht="49.15" customHeight="1">
      <c r="B165" s="33"/>
      <c r="C165" s="132" t="s">
        <v>440</v>
      </c>
      <c r="D165" s="132" t="s">
        <v>182</v>
      </c>
      <c r="E165" s="133" t="s">
        <v>4021</v>
      </c>
      <c r="F165" s="134" t="s">
        <v>4022</v>
      </c>
      <c r="G165" s="135" t="s">
        <v>338</v>
      </c>
      <c r="H165" s="136">
        <v>150</v>
      </c>
      <c r="I165" s="137"/>
      <c r="J165" s="138">
        <f>ROUND(I165*H165,2)</f>
        <v>0</v>
      </c>
      <c r="K165" s="134" t="s">
        <v>3925</v>
      </c>
      <c r="L165" s="33"/>
      <c r="M165" s="139" t="s">
        <v>19</v>
      </c>
      <c r="N165" s="140" t="s">
        <v>44</v>
      </c>
      <c r="P165" s="141">
        <f>O165*H165</f>
        <v>0</v>
      </c>
      <c r="Q165" s="141">
        <v>0</v>
      </c>
      <c r="R165" s="141">
        <f>Q165*H165</f>
        <v>0</v>
      </c>
      <c r="S165" s="141">
        <v>0</v>
      </c>
      <c r="T165" s="142">
        <f>S165*H165</f>
        <v>0</v>
      </c>
      <c r="AR165" s="143" t="s">
        <v>309</v>
      </c>
      <c r="AT165" s="143" t="s">
        <v>182</v>
      </c>
      <c r="AU165" s="143" t="s">
        <v>203</v>
      </c>
      <c r="AY165" s="18" t="s">
        <v>180</v>
      </c>
      <c r="BE165" s="144">
        <f>IF(N165="základní",J165,0)</f>
        <v>0</v>
      </c>
      <c r="BF165" s="144">
        <f>IF(N165="snížená",J165,0)</f>
        <v>0</v>
      </c>
      <c r="BG165" s="144">
        <f>IF(N165="zákl. přenesená",J165,0)</f>
        <v>0</v>
      </c>
      <c r="BH165" s="144">
        <f>IF(N165="sníž. přenesená",J165,0)</f>
        <v>0</v>
      </c>
      <c r="BI165" s="144">
        <f>IF(N165="nulová",J165,0)</f>
        <v>0</v>
      </c>
      <c r="BJ165" s="18" t="s">
        <v>81</v>
      </c>
      <c r="BK165" s="144">
        <f>ROUND(I165*H165,2)</f>
        <v>0</v>
      </c>
      <c r="BL165" s="18" t="s">
        <v>309</v>
      </c>
      <c r="BM165" s="143" t="s">
        <v>4023</v>
      </c>
    </row>
    <row r="166" spans="2:65" s="1" customFormat="1" ht="29.25">
      <c r="B166" s="33"/>
      <c r="D166" s="145" t="s">
        <v>189</v>
      </c>
      <c r="F166" s="146" t="s">
        <v>4022</v>
      </c>
      <c r="I166" s="147"/>
      <c r="L166" s="33"/>
      <c r="M166" s="148"/>
      <c r="T166" s="54"/>
      <c r="AT166" s="18" t="s">
        <v>189</v>
      </c>
      <c r="AU166" s="18" t="s">
        <v>203</v>
      </c>
    </row>
    <row r="167" spans="2:65" s="1" customFormat="1" ht="11.25">
      <c r="B167" s="33"/>
      <c r="D167" s="149" t="s">
        <v>191</v>
      </c>
      <c r="F167" s="150" t="s">
        <v>4024</v>
      </c>
      <c r="I167" s="147"/>
      <c r="L167" s="33"/>
      <c r="M167" s="148"/>
      <c r="T167" s="54"/>
      <c r="AT167" s="18" t="s">
        <v>191</v>
      </c>
      <c r="AU167" s="18" t="s">
        <v>203</v>
      </c>
    </row>
    <row r="168" spans="2:65" s="1" customFormat="1" ht="24.2" customHeight="1">
      <c r="B168" s="33"/>
      <c r="C168" s="171" t="s">
        <v>448</v>
      </c>
      <c r="D168" s="171" t="s">
        <v>353</v>
      </c>
      <c r="E168" s="172" t="s">
        <v>4025</v>
      </c>
      <c r="F168" s="173" t="s">
        <v>4026</v>
      </c>
      <c r="G168" s="174" t="s">
        <v>338</v>
      </c>
      <c r="H168" s="175">
        <v>150</v>
      </c>
      <c r="I168" s="176"/>
      <c r="J168" s="177">
        <f>ROUND(I168*H168,2)</f>
        <v>0</v>
      </c>
      <c r="K168" s="173" t="s">
        <v>3925</v>
      </c>
      <c r="L168" s="178"/>
      <c r="M168" s="179" t="s">
        <v>19</v>
      </c>
      <c r="N168" s="180" t="s">
        <v>44</v>
      </c>
      <c r="P168" s="141">
        <f>O168*H168</f>
        <v>0</v>
      </c>
      <c r="Q168" s="141">
        <v>1E-4</v>
      </c>
      <c r="R168" s="141">
        <f>Q168*H168</f>
        <v>1.5000000000000001E-2</v>
      </c>
      <c r="S168" s="141">
        <v>0</v>
      </c>
      <c r="T168" s="142">
        <f>S168*H168</f>
        <v>0</v>
      </c>
      <c r="AR168" s="143" t="s">
        <v>466</v>
      </c>
      <c r="AT168" s="143" t="s">
        <v>353</v>
      </c>
      <c r="AU168" s="143" t="s">
        <v>203</v>
      </c>
      <c r="AY168" s="18" t="s">
        <v>180</v>
      </c>
      <c r="BE168" s="144">
        <f>IF(N168="základní",J168,0)</f>
        <v>0</v>
      </c>
      <c r="BF168" s="144">
        <f>IF(N168="snížená",J168,0)</f>
        <v>0</v>
      </c>
      <c r="BG168" s="144">
        <f>IF(N168="zákl. přenesená",J168,0)</f>
        <v>0</v>
      </c>
      <c r="BH168" s="144">
        <f>IF(N168="sníž. přenesená",J168,0)</f>
        <v>0</v>
      </c>
      <c r="BI168" s="144">
        <f>IF(N168="nulová",J168,0)</f>
        <v>0</v>
      </c>
      <c r="BJ168" s="18" t="s">
        <v>81</v>
      </c>
      <c r="BK168" s="144">
        <f>ROUND(I168*H168,2)</f>
        <v>0</v>
      </c>
      <c r="BL168" s="18" t="s">
        <v>309</v>
      </c>
      <c r="BM168" s="143" t="s">
        <v>4027</v>
      </c>
    </row>
    <row r="169" spans="2:65" s="1" customFormat="1" ht="19.5">
      <c r="B169" s="33"/>
      <c r="D169" s="145" t="s">
        <v>189</v>
      </c>
      <c r="F169" s="146" t="s">
        <v>4026</v>
      </c>
      <c r="I169" s="147"/>
      <c r="L169" s="33"/>
      <c r="M169" s="148"/>
      <c r="T169" s="54"/>
      <c r="AT169" s="18" t="s">
        <v>189</v>
      </c>
      <c r="AU169" s="18" t="s">
        <v>203</v>
      </c>
    </row>
    <row r="170" spans="2:65" s="13" customFormat="1" ht="22.5">
      <c r="B170" s="157"/>
      <c r="D170" s="145" t="s">
        <v>193</v>
      </c>
      <c r="E170" s="158" t="s">
        <v>19</v>
      </c>
      <c r="F170" s="159" t="s">
        <v>4028</v>
      </c>
      <c r="H170" s="160">
        <v>150</v>
      </c>
      <c r="I170" s="161"/>
      <c r="L170" s="157"/>
      <c r="M170" s="162"/>
      <c r="T170" s="163"/>
      <c r="AT170" s="158" t="s">
        <v>193</v>
      </c>
      <c r="AU170" s="158" t="s">
        <v>203</v>
      </c>
      <c r="AV170" s="13" t="s">
        <v>83</v>
      </c>
      <c r="AW170" s="13" t="s">
        <v>35</v>
      </c>
      <c r="AX170" s="13" t="s">
        <v>81</v>
      </c>
      <c r="AY170" s="158" t="s">
        <v>180</v>
      </c>
    </row>
    <row r="171" spans="2:65" s="1" customFormat="1" ht="49.15" customHeight="1">
      <c r="B171" s="33"/>
      <c r="C171" s="132" t="s">
        <v>458</v>
      </c>
      <c r="D171" s="132" t="s">
        <v>182</v>
      </c>
      <c r="E171" s="133" t="s">
        <v>4029</v>
      </c>
      <c r="F171" s="134" t="s">
        <v>4030</v>
      </c>
      <c r="G171" s="135" t="s">
        <v>338</v>
      </c>
      <c r="H171" s="136">
        <v>2450</v>
      </c>
      <c r="I171" s="137"/>
      <c r="J171" s="138">
        <f>ROUND(I171*H171,2)</f>
        <v>0</v>
      </c>
      <c r="K171" s="134" t="s">
        <v>3925</v>
      </c>
      <c r="L171" s="33"/>
      <c r="M171" s="139" t="s">
        <v>19</v>
      </c>
      <c r="N171" s="140" t="s">
        <v>44</v>
      </c>
      <c r="P171" s="141">
        <f>O171*H171</f>
        <v>0</v>
      </c>
      <c r="Q171" s="141">
        <v>0</v>
      </c>
      <c r="R171" s="141">
        <f>Q171*H171</f>
        <v>0</v>
      </c>
      <c r="S171" s="141">
        <v>0</v>
      </c>
      <c r="T171" s="142">
        <f>S171*H171</f>
        <v>0</v>
      </c>
      <c r="AR171" s="143" t="s">
        <v>309</v>
      </c>
      <c r="AT171" s="143" t="s">
        <v>182</v>
      </c>
      <c r="AU171" s="143" t="s">
        <v>203</v>
      </c>
      <c r="AY171" s="18" t="s">
        <v>180</v>
      </c>
      <c r="BE171" s="144">
        <f>IF(N171="základní",J171,0)</f>
        <v>0</v>
      </c>
      <c r="BF171" s="144">
        <f>IF(N171="snížená",J171,0)</f>
        <v>0</v>
      </c>
      <c r="BG171" s="144">
        <f>IF(N171="zákl. přenesená",J171,0)</f>
        <v>0</v>
      </c>
      <c r="BH171" s="144">
        <f>IF(N171="sníž. přenesená",J171,0)</f>
        <v>0</v>
      </c>
      <c r="BI171" s="144">
        <f>IF(N171="nulová",J171,0)</f>
        <v>0</v>
      </c>
      <c r="BJ171" s="18" t="s">
        <v>81</v>
      </c>
      <c r="BK171" s="144">
        <f>ROUND(I171*H171,2)</f>
        <v>0</v>
      </c>
      <c r="BL171" s="18" t="s">
        <v>309</v>
      </c>
      <c r="BM171" s="143" t="s">
        <v>4031</v>
      </c>
    </row>
    <row r="172" spans="2:65" s="1" customFormat="1" ht="29.25">
      <c r="B172" s="33"/>
      <c r="D172" s="145" t="s">
        <v>189</v>
      </c>
      <c r="F172" s="146" t="s">
        <v>4030</v>
      </c>
      <c r="I172" s="147"/>
      <c r="L172" s="33"/>
      <c r="M172" s="148"/>
      <c r="T172" s="54"/>
      <c r="AT172" s="18" t="s">
        <v>189</v>
      </c>
      <c r="AU172" s="18" t="s">
        <v>203</v>
      </c>
    </row>
    <row r="173" spans="2:65" s="1" customFormat="1" ht="11.25">
      <c r="B173" s="33"/>
      <c r="D173" s="149" t="s">
        <v>191</v>
      </c>
      <c r="F173" s="150" t="s">
        <v>4032</v>
      </c>
      <c r="I173" s="147"/>
      <c r="L173" s="33"/>
      <c r="M173" s="148"/>
      <c r="T173" s="54"/>
      <c r="AT173" s="18" t="s">
        <v>191</v>
      </c>
      <c r="AU173" s="18" t="s">
        <v>203</v>
      </c>
    </row>
    <row r="174" spans="2:65" s="1" customFormat="1" ht="24.2" customHeight="1">
      <c r="B174" s="33"/>
      <c r="C174" s="171" t="s">
        <v>466</v>
      </c>
      <c r="D174" s="171" t="s">
        <v>353</v>
      </c>
      <c r="E174" s="172" t="s">
        <v>4033</v>
      </c>
      <c r="F174" s="173" t="s">
        <v>4034</v>
      </c>
      <c r="G174" s="174" t="s">
        <v>338</v>
      </c>
      <c r="H174" s="175">
        <v>2450</v>
      </c>
      <c r="I174" s="176"/>
      <c r="J174" s="177">
        <f>ROUND(I174*H174,2)</f>
        <v>0</v>
      </c>
      <c r="K174" s="173" t="s">
        <v>3925</v>
      </c>
      <c r="L174" s="178"/>
      <c r="M174" s="179" t="s">
        <v>19</v>
      </c>
      <c r="N174" s="180" t="s">
        <v>44</v>
      </c>
      <c r="P174" s="141">
        <f>O174*H174</f>
        <v>0</v>
      </c>
      <c r="Q174" s="141">
        <v>1.2E-4</v>
      </c>
      <c r="R174" s="141">
        <f>Q174*H174</f>
        <v>0.29399999999999998</v>
      </c>
      <c r="S174" s="141">
        <v>0</v>
      </c>
      <c r="T174" s="142">
        <f>S174*H174</f>
        <v>0</v>
      </c>
      <c r="AR174" s="143" t="s">
        <v>466</v>
      </c>
      <c r="AT174" s="143" t="s">
        <v>353</v>
      </c>
      <c r="AU174" s="143" t="s">
        <v>203</v>
      </c>
      <c r="AY174" s="18" t="s">
        <v>180</v>
      </c>
      <c r="BE174" s="144">
        <f>IF(N174="základní",J174,0)</f>
        <v>0</v>
      </c>
      <c r="BF174" s="144">
        <f>IF(N174="snížená",J174,0)</f>
        <v>0</v>
      </c>
      <c r="BG174" s="144">
        <f>IF(N174="zákl. přenesená",J174,0)</f>
        <v>0</v>
      </c>
      <c r="BH174" s="144">
        <f>IF(N174="sníž. přenesená",J174,0)</f>
        <v>0</v>
      </c>
      <c r="BI174" s="144">
        <f>IF(N174="nulová",J174,0)</f>
        <v>0</v>
      </c>
      <c r="BJ174" s="18" t="s">
        <v>81</v>
      </c>
      <c r="BK174" s="144">
        <f>ROUND(I174*H174,2)</f>
        <v>0</v>
      </c>
      <c r="BL174" s="18" t="s">
        <v>309</v>
      </c>
      <c r="BM174" s="143" t="s">
        <v>4035</v>
      </c>
    </row>
    <row r="175" spans="2:65" s="1" customFormat="1" ht="19.5">
      <c r="B175" s="33"/>
      <c r="D175" s="145" t="s">
        <v>189</v>
      </c>
      <c r="F175" s="146" t="s">
        <v>4034</v>
      </c>
      <c r="I175" s="147"/>
      <c r="L175" s="33"/>
      <c r="M175" s="148"/>
      <c r="T175" s="54"/>
      <c r="AT175" s="18" t="s">
        <v>189</v>
      </c>
      <c r="AU175" s="18" t="s">
        <v>203</v>
      </c>
    </row>
    <row r="176" spans="2:65" s="13" customFormat="1" ht="11.25">
      <c r="B176" s="157"/>
      <c r="D176" s="145" t="s">
        <v>193</v>
      </c>
      <c r="E176" s="158" t="s">
        <v>19</v>
      </c>
      <c r="F176" s="159" t="s">
        <v>4036</v>
      </c>
      <c r="H176" s="160">
        <v>2450</v>
      </c>
      <c r="I176" s="161"/>
      <c r="L176" s="157"/>
      <c r="M176" s="162"/>
      <c r="T176" s="163"/>
      <c r="AT176" s="158" t="s">
        <v>193</v>
      </c>
      <c r="AU176" s="158" t="s">
        <v>203</v>
      </c>
      <c r="AV176" s="13" t="s">
        <v>83</v>
      </c>
      <c r="AW176" s="13" t="s">
        <v>35</v>
      </c>
      <c r="AX176" s="13" t="s">
        <v>81</v>
      </c>
      <c r="AY176" s="158" t="s">
        <v>180</v>
      </c>
    </row>
    <row r="177" spans="2:65" s="1" customFormat="1" ht="49.15" customHeight="1">
      <c r="B177" s="33"/>
      <c r="C177" s="132" t="s">
        <v>471</v>
      </c>
      <c r="D177" s="132" t="s">
        <v>182</v>
      </c>
      <c r="E177" s="133" t="s">
        <v>4029</v>
      </c>
      <c r="F177" s="134" t="s">
        <v>4030</v>
      </c>
      <c r="G177" s="135" t="s">
        <v>338</v>
      </c>
      <c r="H177" s="136">
        <v>2800</v>
      </c>
      <c r="I177" s="137"/>
      <c r="J177" s="138">
        <f>ROUND(I177*H177,2)</f>
        <v>0</v>
      </c>
      <c r="K177" s="134" t="s">
        <v>3925</v>
      </c>
      <c r="L177" s="33"/>
      <c r="M177" s="139" t="s">
        <v>19</v>
      </c>
      <c r="N177" s="140" t="s">
        <v>44</v>
      </c>
      <c r="P177" s="141">
        <f>O177*H177</f>
        <v>0</v>
      </c>
      <c r="Q177" s="141">
        <v>0</v>
      </c>
      <c r="R177" s="141">
        <f>Q177*H177</f>
        <v>0</v>
      </c>
      <c r="S177" s="141">
        <v>0</v>
      </c>
      <c r="T177" s="142">
        <f>S177*H177</f>
        <v>0</v>
      </c>
      <c r="AR177" s="143" t="s">
        <v>309</v>
      </c>
      <c r="AT177" s="143" t="s">
        <v>182</v>
      </c>
      <c r="AU177" s="143" t="s">
        <v>203</v>
      </c>
      <c r="AY177" s="18" t="s">
        <v>180</v>
      </c>
      <c r="BE177" s="144">
        <f>IF(N177="základní",J177,0)</f>
        <v>0</v>
      </c>
      <c r="BF177" s="144">
        <f>IF(N177="snížená",J177,0)</f>
        <v>0</v>
      </c>
      <c r="BG177" s="144">
        <f>IF(N177="zákl. přenesená",J177,0)</f>
        <v>0</v>
      </c>
      <c r="BH177" s="144">
        <f>IF(N177="sníž. přenesená",J177,0)</f>
        <v>0</v>
      </c>
      <c r="BI177" s="144">
        <f>IF(N177="nulová",J177,0)</f>
        <v>0</v>
      </c>
      <c r="BJ177" s="18" t="s">
        <v>81</v>
      </c>
      <c r="BK177" s="144">
        <f>ROUND(I177*H177,2)</f>
        <v>0</v>
      </c>
      <c r="BL177" s="18" t="s">
        <v>309</v>
      </c>
      <c r="BM177" s="143" t="s">
        <v>4037</v>
      </c>
    </row>
    <row r="178" spans="2:65" s="1" customFormat="1" ht="29.25">
      <c r="B178" s="33"/>
      <c r="D178" s="145" t="s">
        <v>189</v>
      </c>
      <c r="F178" s="146" t="s">
        <v>4030</v>
      </c>
      <c r="I178" s="147"/>
      <c r="L178" s="33"/>
      <c r="M178" s="148"/>
      <c r="T178" s="54"/>
      <c r="AT178" s="18" t="s">
        <v>189</v>
      </c>
      <c r="AU178" s="18" t="s">
        <v>203</v>
      </c>
    </row>
    <row r="179" spans="2:65" s="1" customFormat="1" ht="11.25">
      <c r="B179" s="33"/>
      <c r="D179" s="149" t="s">
        <v>191</v>
      </c>
      <c r="F179" s="150" t="s">
        <v>4032</v>
      </c>
      <c r="I179" s="147"/>
      <c r="L179" s="33"/>
      <c r="M179" s="148"/>
      <c r="T179" s="54"/>
      <c r="AT179" s="18" t="s">
        <v>191</v>
      </c>
      <c r="AU179" s="18" t="s">
        <v>203</v>
      </c>
    </row>
    <row r="180" spans="2:65" s="1" customFormat="1" ht="24.2" customHeight="1">
      <c r="B180" s="33"/>
      <c r="C180" s="171" t="s">
        <v>479</v>
      </c>
      <c r="D180" s="171" t="s">
        <v>353</v>
      </c>
      <c r="E180" s="172" t="s">
        <v>4038</v>
      </c>
      <c r="F180" s="173" t="s">
        <v>4039</v>
      </c>
      <c r="G180" s="174" t="s">
        <v>338</v>
      </c>
      <c r="H180" s="175">
        <v>2800</v>
      </c>
      <c r="I180" s="176"/>
      <c r="J180" s="177">
        <f>ROUND(I180*H180,2)</f>
        <v>0</v>
      </c>
      <c r="K180" s="173" t="s">
        <v>3925</v>
      </c>
      <c r="L180" s="178"/>
      <c r="M180" s="179" t="s">
        <v>19</v>
      </c>
      <c r="N180" s="180" t="s">
        <v>44</v>
      </c>
      <c r="P180" s="141">
        <f>O180*H180</f>
        <v>0</v>
      </c>
      <c r="Q180" s="141">
        <v>1.7000000000000001E-4</v>
      </c>
      <c r="R180" s="141">
        <f>Q180*H180</f>
        <v>0.47600000000000003</v>
      </c>
      <c r="S180" s="141">
        <v>0</v>
      </c>
      <c r="T180" s="142">
        <f>S180*H180</f>
        <v>0</v>
      </c>
      <c r="AR180" s="143" t="s">
        <v>466</v>
      </c>
      <c r="AT180" s="143" t="s">
        <v>353</v>
      </c>
      <c r="AU180" s="143" t="s">
        <v>203</v>
      </c>
      <c r="AY180" s="18" t="s">
        <v>180</v>
      </c>
      <c r="BE180" s="144">
        <f>IF(N180="základní",J180,0)</f>
        <v>0</v>
      </c>
      <c r="BF180" s="144">
        <f>IF(N180="snížená",J180,0)</f>
        <v>0</v>
      </c>
      <c r="BG180" s="144">
        <f>IF(N180="zákl. přenesená",J180,0)</f>
        <v>0</v>
      </c>
      <c r="BH180" s="144">
        <f>IF(N180="sníž. přenesená",J180,0)</f>
        <v>0</v>
      </c>
      <c r="BI180" s="144">
        <f>IF(N180="nulová",J180,0)</f>
        <v>0</v>
      </c>
      <c r="BJ180" s="18" t="s">
        <v>81</v>
      </c>
      <c r="BK180" s="144">
        <f>ROUND(I180*H180,2)</f>
        <v>0</v>
      </c>
      <c r="BL180" s="18" t="s">
        <v>309</v>
      </c>
      <c r="BM180" s="143" t="s">
        <v>4040</v>
      </c>
    </row>
    <row r="181" spans="2:65" s="1" customFormat="1" ht="19.5">
      <c r="B181" s="33"/>
      <c r="D181" s="145" t="s">
        <v>189</v>
      </c>
      <c r="F181" s="146" t="s">
        <v>4039</v>
      </c>
      <c r="I181" s="147"/>
      <c r="L181" s="33"/>
      <c r="M181" s="148"/>
      <c r="T181" s="54"/>
      <c r="AT181" s="18" t="s">
        <v>189</v>
      </c>
      <c r="AU181" s="18" t="s">
        <v>203</v>
      </c>
    </row>
    <row r="182" spans="2:65" s="13" customFormat="1" ht="22.5">
      <c r="B182" s="157"/>
      <c r="D182" s="145" t="s">
        <v>193</v>
      </c>
      <c r="E182" s="158" t="s">
        <v>19</v>
      </c>
      <c r="F182" s="159" t="s">
        <v>4041</v>
      </c>
      <c r="H182" s="160">
        <v>2800</v>
      </c>
      <c r="I182" s="161"/>
      <c r="L182" s="157"/>
      <c r="M182" s="162"/>
      <c r="T182" s="163"/>
      <c r="AT182" s="158" t="s">
        <v>193</v>
      </c>
      <c r="AU182" s="158" t="s">
        <v>203</v>
      </c>
      <c r="AV182" s="13" t="s">
        <v>83</v>
      </c>
      <c r="AW182" s="13" t="s">
        <v>35</v>
      </c>
      <c r="AX182" s="13" t="s">
        <v>81</v>
      </c>
      <c r="AY182" s="158" t="s">
        <v>180</v>
      </c>
    </row>
    <row r="183" spans="2:65" s="1" customFormat="1" ht="49.15" customHeight="1">
      <c r="B183" s="33"/>
      <c r="C183" s="132" t="s">
        <v>487</v>
      </c>
      <c r="D183" s="132" t="s">
        <v>182</v>
      </c>
      <c r="E183" s="133" t="s">
        <v>4042</v>
      </c>
      <c r="F183" s="134" t="s">
        <v>4043</v>
      </c>
      <c r="G183" s="135" t="s">
        <v>338</v>
      </c>
      <c r="H183" s="136">
        <v>30</v>
      </c>
      <c r="I183" s="137"/>
      <c r="J183" s="138">
        <f>ROUND(I183*H183,2)</f>
        <v>0</v>
      </c>
      <c r="K183" s="134" t="s">
        <v>3925</v>
      </c>
      <c r="L183" s="33"/>
      <c r="M183" s="139" t="s">
        <v>19</v>
      </c>
      <c r="N183" s="140" t="s">
        <v>44</v>
      </c>
      <c r="P183" s="141">
        <f>O183*H183</f>
        <v>0</v>
      </c>
      <c r="Q183" s="141">
        <v>0</v>
      </c>
      <c r="R183" s="141">
        <f>Q183*H183</f>
        <v>0</v>
      </c>
      <c r="S183" s="141">
        <v>0</v>
      </c>
      <c r="T183" s="142">
        <f>S183*H183</f>
        <v>0</v>
      </c>
      <c r="AR183" s="143" t="s">
        <v>309</v>
      </c>
      <c r="AT183" s="143" t="s">
        <v>182</v>
      </c>
      <c r="AU183" s="143" t="s">
        <v>203</v>
      </c>
      <c r="AY183" s="18" t="s">
        <v>180</v>
      </c>
      <c r="BE183" s="144">
        <f>IF(N183="základní",J183,0)</f>
        <v>0</v>
      </c>
      <c r="BF183" s="144">
        <f>IF(N183="snížená",J183,0)</f>
        <v>0</v>
      </c>
      <c r="BG183" s="144">
        <f>IF(N183="zákl. přenesená",J183,0)</f>
        <v>0</v>
      </c>
      <c r="BH183" s="144">
        <f>IF(N183="sníž. přenesená",J183,0)</f>
        <v>0</v>
      </c>
      <c r="BI183" s="144">
        <f>IF(N183="nulová",J183,0)</f>
        <v>0</v>
      </c>
      <c r="BJ183" s="18" t="s">
        <v>81</v>
      </c>
      <c r="BK183" s="144">
        <f>ROUND(I183*H183,2)</f>
        <v>0</v>
      </c>
      <c r="BL183" s="18" t="s">
        <v>309</v>
      </c>
      <c r="BM183" s="143" t="s">
        <v>4044</v>
      </c>
    </row>
    <row r="184" spans="2:65" s="1" customFormat="1" ht="29.25">
      <c r="B184" s="33"/>
      <c r="D184" s="145" t="s">
        <v>189</v>
      </c>
      <c r="F184" s="146" t="s">
        <v>4043</v>
      </c>
      <c r="I184" s="147"/>
      <c r="L184" s="33"/>
      <c r="M184" s="148"/>
      <c r="T184" s="54"/>
      <c r="AT184" s="18" t="s">
        <v>189</v>
      </c>
      <c r="AU184" s="18" t="s">
        <v>203</v>
      </c>
    </row>
    <row r="185" spans="2:65" s="1" customFormat="1" ht="11.25">
      <c r="B185" s="33"/>
      <c r="D185" s="149" t="s">
        <v>191</v>
      </c>
      <c r="F185" s="150" t="s">
        <v>4045</v>
      </c>
      <c r="I185" s="147"/>
      <c r="L185" s="33"/>
      <c r="M185" s="148"/>
      <c r="T185" s="54"/>
      <c r="AT185" s="18" t="s">
        <v>191</v>
      </c>
      <c r="AU185" s="18" t="s">
        <v>203</v>
      </c>
    </row>
    <row r="186" spans="2:65" s="1" customFormat="1" ht="24.2" customHeight="1">
      <c r="B186" s="33"/>
      <c r="C186" s="171" t="s">
        <v>492</v>
      </c>
      <c r="D186" s="171" t="s">
        <v>353</v>
      </c>
      <c r="E186" s="172" t="s">
        <v>4046</v>
      </c>
      <c r="F186" s="173" t="s">
        <v>4047</v>
      </c>
      <c r="G186" s="174" t="s">
        <v>338</v>
      </c>
      <c r="H186" s="175">
        <v>30</v>
      </c>
      <c r="I186" s="176"/>
      <c r="J186" s="177">
        <f>ROUND(I186*H186,2)</f>
        <v>0</v>
      </c>
      <c r="K186" s="173" t="s">
        <v>3925</v>
      </c>
      <c r="L186" s="178"/>
      <c r="M186" s="179" t="s">
        <v>19</v>
      </c>
      <c r="N186" s="180" t="s">
        <v>44</v>
      </c>
      <c r="P186" s="141">
        <f>O186*H186</f>
        <v>0</v>
      </c>
      <c r="Q186" s="141">
        <v>2.5000000000000001E-4</v>
      </c>
      <c r="R186" s="141">
        <f>Q186*H186</f>
        <v>7.4999999999999997E-3</v>
      </c>
      <c r="S186" s="141">
        <v>0</v>
      </c>
      <c r="T186" s="142">
        <f>S186*H186</f>
        <v>0</v>
      </c>
      <c r="AR186" s="143" t="s">
        <v>466</v>
      </c>
      <c r="AT186" s="143" t="s">
        <v>353</v>
      </c>
      <c r="AU186" s="143" t="s">
        <v>203</v>
      </c>
      <c r="AY186" s="18" t="s">
        <v>180</v>
      </c>
      <c r="BE186" s="144">
        <f>IF(N186="základní",J186,0)</f>
        <v>0</v>
      </c>
      <c r="BF186" s="144">
        <f>IF(N186="snížená",J186,0)</f>
        <v>0</v>
      </c>
      <c r="BG186" s="144">
        <f>IF(N186="zákl. přenesená",J186,0)</f>
        <v>0</v>
      </c>
      <c r="BH186" s="144">
        <f>IF(N186="sníž. přenesená",J186,0)</f>
        <v>0</v>
      </c>
      <c r="BI186" s="144">
        <f>IF(N186="nulová",J186,0)</f>
        <v>0</v>
      </c>
      <c r="BJ186" s="18" t="s">
        <v>81</v>
      </c>
      <c r="BK186" s="144">
        <f>ROUND(I186*H186,2)</f>
        <v>0</v>
      </c>
      <c r="BL186" s="18" t="s">
        <v>309</v>
      </c>
      <c r="BM186" s="143" t="s">
        <v>4048</v>
      </c>
    </row>
    <row r="187" spans="2:65" s="1" customFormat="1" ht="19.5">
      <c r="B187" s="33"/>
      <c r="D187" s="145" t="s">
        <v>189</v>
      </c>
      <c r="F187" s="146" t="s">
        <v>4047</v>
      </c>
      <c r="I187" s="147"/>
      <c r="L187" s="33"/>
      <c r="M187" s="148"/>
      <c r="T187" s="54"/>
      <c r="AT187" s="18" t="s">
        <v>189</v>
      </c>
      <c r="AU187" s="18" t="s">
        <v>203</v>
      </c>
    </row>
    <row r="188" spans="2:65" s="13" customFormat="1" ht="22.5">
      <c r="B188" s="157"/>
      <c r="D188" s="145" t="s">
        <v>193</v>
      </c>
      <c r="E188" s="158" t="s">
        <v>19</v>
      </c>
      <c r="F188" s="159" t="s">
        <v>4049</v>
      </c>
      <c r="H188" s="160">
        <v>30</v>
      </c>
      <c r="I188" s="161"/>
      <c r="L188" s="157"/>
      <c r="M188" s="162"/>
      <c r="T188" s="163"/>
      <c r="AT188" s="158" t="s">
        <v>193</v>
      </c>
      <c r="AU188" s="158" t="s">
        <v>203</v>
      </c>
      <c r="AV188" s="13" t="s">
        <v>83</v>
      </c>
      <c r="AW188" s="13" t="s">
        <v>35</v>
      </c>
      <c r="AX188" s="13" t="s">
        <v>81</v>
      </c>
      <c r="AY188" s="158" t="s">
        <v>180</v>
      </c>
    </row>
    <row r="189" spans="2:65" s="1" customFormat="1" ht="49.15" customHeight="1">
      <c r="B189" s="33"/>
      <c r="C189" s="132" t="s">
        <v>500</v>
      </c>
      <c r="D189" s="132" t="s">
        <v>182</v>
      </c>
      <c r="E189" s="133" t="s">
        <v>4042</v>
      </c>
      <c r="F189" s="134" t="s">
        <v>4043</v>
      </c>
      <c r="G189" s="135" t="s">
        <v>338</v>
      </c>
      <c r="H189" s="136">
        <v>250</v>
      </c>
      <c r="I189" s="137"/>
      <c r="J189" s="138">
        <f>ROUND(I189*H189,2)</f>
        <v>0</v>
      </c>
      <c r="K189" s="134" t="s">
        <v>3925</v>
      </c>
      <c r="L189" s="33"/>
      <c r="M189" s="139" t="s">
        <v>19</v>
      </c>
      <c r="N189" s="140" t="s">
        <v>44</v>
      </c>
      <c r="P189" s="141">
        <f>O189*H189</f>
        <v>0</v>
      </c>
      <c r="Q189" s="141">
        <v>0</v>
      </c>
      <c r="R189" s="141">
        <f>Q189*H189</f>
        <v>0</v>
      </c>
      <c r="S189" s="141">
        <v>0</v>
      </c>
      <c r="T189" s="142">
        <f>S189*H189</f>
        <v>0</v>
      </c>
      <c r="AR189" s="143" t="s">
        <v>309</v>
      </c>
      <c r="AT189" s="143" t="s">
        <v>182</v>
      </c>
      <c r="AU189" s="143" t="s">
        <v>203</v>
      </c>
      <c r="AY189" s="18" t="s">
        <v>180</v>
      </c>
      <c r="BE189" s="144">
        <f>IF(N189="základní",J189,0)</f>
        <v>0</v>
      </c>
      <c r="BF189" s="144">
        <f>IF(N189="snížená",J189,0)</f>
        <v>0</v>
      </c>
      <c r="BG189" s="144">
        <f>IF(N189="zákl. přenesená",J189,0)</f>
        <v>0</v>
      </c>
      <c r="BH189" s="144">
        <f>IF(N189="sníž. přenesená",J189,0)</f>
        <v>0</v>
      </c>
      <c r="BI189" s="144">
        <f>IF(N189="nulová",J189,0)</f>
        <v>0</v>
      </c>
      <c r="BJ189" s="18" t="s">
        <v>81</v>
      </c>
      <c r="BK189" s="144">
        <f>ROUND(I189*H189,2)</f>
        <v>0</v>
      </c>
      <c r="BL189" s="18" t="s">
        <v>309</v>
      </c>
      <c r="BM189" s="143" t="s">
        <v>4050</v>
      </c>
    </row>
    <row r="190" spans="2:65" s="1" customFormat="1" ht="29.25">
      <c r="B190" s="33"/>
      <c r="D190" s="145" t="s">
        <v>189</v>
      </c>
      <c r="F190" s="146" t="s">
        <v>4043</v>
      </c>
      <c r="I190" s="147"/>
      <c r="L190" s="33"/>
      <c r="M190" s="148"/>
      <c r="T190" s="54"/>
      <c r="AT190" s="18" t="s">
        <v>189</v>
      </c>
      <c r="AU190" s="18" t="s">
        <v>203</v>
      </c>
    </row>
    <row r="191" spans="2:65" s="1" customFormat="1" ht="11.25">
      <c r="B191" s="33"/>
      <c r="D191" s="149" t="s">
        <v>191</v>
      </c>
      <c r="F191" s="150" t="s">
        <v>4045</v>
      </c>
      <c r="I191" s="147"/>
      <c r="L191" s="33"/>
      <c r="M191" s="148"/>
      <c r="T191" s="54"/>
      <c r="AT191" s="18" t="s">
        <v>191</v>
      </c>
      <c r="AU191" s="18" t="s">
        <v>203</v>
      </c>
    </row>
    <row r="192" spans="2:65" s="1" customFormat="1" ht="24.2" customHeight="1">
      <c r="B192" s="33"/>
      <c r="C192" s="171" t="s">
        <v>526</v>
      </c>
      <c r="D192" s="171" t="s">
        <v>353</v>
      </c>
      <c r="E192" s="172" t="s">
        <v>4051</v>
      </c>
      <c r="F192" s="173" t="s">
        <v>4052</v>
      </c>
      <c r="G192" s="174" t="s">
        <v>338</v>
      </c>
      <c r="H192" s="175">
        <v>250</v>
      </c>
      <c r="I192" s="176"/>
      <c r="J192" s="177">
        <f>ROUND(I192*H192,2)</f>
        <v>0</v>
      </c>
      <c r="K192" s="173" t="s">
        <v>3925</v>
      </c>
      <c r="L192" s="178"/>
      <c r="M192" s="179" t="s">
        <v>19</v>
      </c>
      <c r="N192" s="180" t="s">
        <v>44</v>
      </c>
      <c r="P192" s="141">
        <f>O192*H192</f>
        <v>0</v>
      </c>
      <c r="Q192" s="141">
        <v>1.6000000000000001E-4</v>
      </c>
      <c r="R192" s="141">
        <f>Q192*H192</f>
        <v>0.04</v>
      </c>
      <c r="S192" s="141">
        <v>0</v>
      </c>
      <c r="T192" s="142">
        <f>S192*H192</f>
        <v>0</v>
      </c>
      <c r="AR192" s="143" t="s">
        <v>466</v>
      </c>
      <c r="AT192" s="143" t="s">
        <v>353</v>
      </c>
      <c r="AU192" s="143" t="s">
        <v>203</v>
      </c>
      <c r="AY192" s="18" t="s">
        <v>180</v>
      </c>
      <c r="BE192" s="144">
        <f>IF(N192="základní",J192,0)</f>
        <v>0</v>
      </c>
      <c r="BF192" s="144">
        <f>IF(N192="snížená",J192,0)</f>
        <v>0</v>
      </c>
      <c r="BG192" s="144">
        <f>IF(N192="zákl. přenesená",J192,0)</f>
        <v>0</v>
      </c>
      <c r="BH192" s="144">
        <f>IF(N192="sníž. přenesená",J192,0)</f>
        <v>0</v>
      </c>
      <c r="BI192" s="144">
        <f>IF(N192="nulová",J192,0)</f>
        <v>0</v>
      </c>
      <c r="BJ192" s="18" t="s">
        <v>81</v>
      </c>
      <c r="BK192" s="144">
        <f>ROUND(I192*H192,2)</f>
        <v>0</v>
      </c>
      <c r="BL192" s="18" t="s">
        <v>309</v>
      </c>
      <c r="BM192" s="143" t="s">
        <v>4053</v>
      </c>
    </row>
    <row r="193" spans="2:65" s="1" customFormat="1" ht="19.5">
      <c r="B193" s="33"/>
      <c r="D193" s="145" t="s">
        <v>189</v>
      </c>
      <c r="F193" s="146" t="s">
        <v>4052</v>
      </c>
      <c r="I193" s="147"/>
      <c r="L193" s="33"/>
      <c r="M193" s="148"/>
      <c r="T193" s="54"/>
      <c r="AT193" s="18" t="s">
        <v>189</v>
      </c>
      <c r="AU193" s="18" t="s">
        <v>203</v>
      </c>
    </row>
    <row r="194" spans="2:65" s="13" customFormat="1" ht="22.5">
      <c r="B194" s="157"/>
      <c r="D194" s="145" t="s">
        <v>193</v>
      </c>
      <c r="E194" s="158" t="s">
        <v>19</v>
      </c>
      <c r="F194" s="159" t="s">
        <v>4054</v>
      </c>
      <c r="H194" s="160">
        <v>250</v>
      </c>
      <c r="I194" s="161"/>
      <c r="L194" s="157"/>
      <c r="M194" s="162"/>
      <c r="T194" s="163"/>
      <c r="AT194" s="158" t="s">
        <v>193</v>
      </c>
      <c r="AU194" s="158" t="s">
        <v>203</v>
      </c>
      <c r="AV194" s="13" t="s">
        <v>83</v>
      </c>
      <c r="AW194" s="13" t="s">
        <v>35</v>
      </c>
      <c r="AX194" s="13" t="s">
        <v>81</v>
      </c>
      <c r="AY194" s="158" t="s">
        <v>180</v>
      </c>
    </row>
    <row r="195" spans="2:65" s="1" customFormat="1" ht="49.15" customHeight="1">
      <c r="B195" s="33"/>
      <c r="C195" s="132" t="s">
        <v>533</v>
      </c>
      <c r="D195" s="132" t="s">
        <v>182</v>
      </c>
      <c r="E195" s="133" t="s">
        <v>4055</v>
      </c>
      <c r="F195" s="134" t="s">
        <v>4056</v>
      </c>
      <c r="G195" s="135" t="s">
        <v>338</v>
      </c>
      <c r="H195" s="136">
        <v>30</v>
      </c>
      <c r="I195" s="137"/>
      <c r="J195" s="138">
        <f>ROUND(I195*H195,2)</f>
        <v>0</v>
      </c>
      <c r="K195" s="134" t="s">
        <v>3925</v>
      </c>
      <c r="L195" s="33"/>
      <c r="M195" s="139" t="s">
        <v>19</v>
      </c>
      <c r="N195" s="140" t="s">
        <v>44</v>
      </c>
      <c r="P195" s="141">
        <f>O195*H195</f>
        <v>0</v>
      </c>
      <c r="Q195" s="141">
        <v>0</v>
      </c>
      <c r="R195" s="141">
        <f>Q195*H195</f>
        <v>0</v>
      </c>
      <c r="S195" s="141">
        <v>0</v>
      </c>
      <c r="T195" s="142">
        <f>S195*H195</f>
        <v>0</v>
      </c>
      <c r="AR195" s="143" t="s">
        <v>309</v>
      </c>
      <c r="AT195" s="143" t="s">
        <v>182</v>
      </c>
      <c r="AU195" s="143" t="s">
        <v>203</v>
      </c>
      <c r="AY195" s="18" t="s">
        <v>180</v>
      </c>
      <c r="BE195" s="144">
        <f>IF(N195="základní",J195,0)</f>
        <v>0</v>
      </c>
      <c r="BF195" s="144">
        <f>IF(N195="snížená",J195,0)</f>
        <v>0</v>
      </c>
      <c r="BG195" s="144">
        <f>IF(N195="zákl. přenesená",J195,0)</f>
        <v>0</v>
      </c>
      <c r="BH195" s="144">
        <f>IF(N195="sníž. přenesená",J195,0)</f>
        <v>0</v>
      </c>
      <c r="BI195" s="144">
        <f>IF(N195="nulová",J195,0)</f>
        <v>0</v>
      </c>
      <c r="BJ195" s="18" t="s">
        <v>81</v>
      </c>
      <c r="BK195" s="144">
        <f>ROUND(I195*H195,2)</f>
        <v>0</v>
      </c>
      <c r="BL195" s="18" t="s">
        <v>309</v>
      </c>
      <c r="BM195" s="143" t="s">
        <v>4057</v>
      </c>
    </row>
    <row r="196" spans="2:65" s="1" customFormat="1" ht="29.25">
      <c r="B196" s="33"/>
      <c r="D196" s="145" t="s">
        <v>189</v>
      </c>
      <c r="F196" s="146" t="s">
        <v>4056</v>
      </c>
      <c r="I196" s="147"/>
      <c r="L196" s="33"/>
      <c r="M196" s="148"/>
      <c r="T196" s="54"/>
      <c r="AT196" s="18" t="s">
        <v>189</v>
      </c>
      <c r="AU196" s="18" t="s">
        <v>203</v>
      </c>
    </row>
    <row r="197" spans="2:65" s="1" customFormat="1" ht="11.25">
      <c r="B197" s="33"/>
      <c r="D197" s="149" t="s">
        <v>191</v>
      </c>
      <c r="F197" s="150" t="s">
        <v>4058</v>
      </c>
      <c r="I197" s="147"/>
      <c r="L197" s="33"/>
      <c r="M197" s="148"/>
      <c r="T197" s="54"/>
      <c r="AT197" s="18" t="s">
        <v>191</v>
      </c>
      <c r="AU197" s="18" t="s">
        <v>203</v>
      </c>
    </row>
    <row r="198" spans="2:65" s="1" customFormat="1" ht="24.2" customHeight="1">
      <c r="B198" s="33"/>
      <c r="C198" s="171" t="s">
        <v>538</v>
      </c>
      <c r="D198" s="171" t="s">
        <v>353</v>
      </c>
      <c r="E198" s="172" t="s">
        <v>4059</v>
      </c>
      <c r="F198" s="173" t="s">
        <v>4060</v>
      </c>
      <c r="G198" s="174" t="s">
        <v>338</v>
      </c>
      <c r="H198" s="175">
        <v>30</v>
      </c>
      <c r="I198" s="176"/>
      <c r="J198" s="177">
        <f>ROUND(I198*H198,2)</f>
        <v>0</v>
      </c>
      <c r="K198" s="173" t="s">
        <v>3925</v>
      </c>
      <c r="L198" s="178"/>
      <c r="M198" s="179" t="s">
        <v>19</v>
      </c>
      <c r="N198" s="180" t="s">
        <v>44</v>
      </c>
      <c r="P198" s="141">
        <f>O198*H198</f>
        <v>0</v>
      </c>
      <c r="Q198" s="141">
        <v>3.4000000000000002E-4</v>
      </c>
      <c r="R198" s="141">
        <f>Q198*H198</f>
        <v>1.0200000000000001E-2</v>
      </c>
      <c r="S198" s="141">
        <v>0</v>
      </c>
      <c r="T198" s="142">
        <f>S198*H198</f>
        <v>0</v>
      </c>
      <c r="AR198" s="143" t="s">
        <v>466</v>
      </c>
      <c r="AT198" s="143" t="s">
        <v>353</v>
      </c>
      <c r="AU198" s="143" t="s">
        <v>203</v>
      </c>
      <c r="AY198" s="18" t="s">
        <v>180</v>
      </c>
      <c r="BE198" s="144">
        <f>IF(N198="základní",J198,0)</f>
        <v>0</v>
      </c>
      <c r="BF198" s="144">
        <f>IF(N198="snížená",J198,0)</f>
        <v>0</v>
      </c>
      <c r="BG198" s="144">
        <f>IF(N198="zákl. přenesená",J198,0)</f>
        <v>0</v>
      </c>
      <c r="BH198" s="144">
        <f>IF(N198="sníž. přenesená",J198,0)</f>
        <v>0</v>
      </c>
      <c r="BI198" s="144">
        <f>IF(N198="nulová",J198,0)</f>
        <v>0</v>
      </c>
      <c r="BJ198" s="18" t="s">
        <v>81</v>
      </c>
      <c r="BK198" s="144">
        <f>ROUND(I198*H198,2)</f>
        <v>0</v>
      </c>
      <c r="BL198" s="18" t="s">
        <v>309</v>
      </c>
      <c r="BM198" s="143" t="s">
        <v>4061</v>
      </c>
    </row>
    <row r="199" spans="2:65" s="1" customFormat="1" ht="19.5">
      <c r="B199" s="33"/>
      <c r="D199" s="145" t="s">
        <v>189</v>
      </c>
      <c r="F199" s="146" t="s">
        <v>4060</v>
      </c>
      <c r="I199" s="147"/>
      <c r="L199" s="33"/>
      <c r="M199" s="148"/>
      <c r="T199" s="54"/>
      <c r="AT199" s="18" t="s">
        <v>189</v>
      </c>
      <c r="AU199" s="18" t="s">
        <v>203</v>
      </c>
    </row>
    <row r="200" spans="2:65" s="1" customFormat="1" ht="49.15" customHeight="1">
      <c r="B200" s="33"/>
      <c r="C200" s="132" t="s">
        <v>546</v>
      </c>
      <c r="D200" s="132" t="s">
        <v>182</v>
      </c>
      <c r="E200" s="133" t="s">
        <v>4055</v>
      </c>
      <c r="F200" s="134" t="s">
        <v>4056</v>
      </c>
      <c r="G200" s="135" t="s">
        <v>338</v>
      </c>
      <c r="H200" s="136">
        <v>30</v>
      </c>
      <c r="I200" s="137"/>
      <c r="J200" s="138">
        <f>ROUND(I200*H200,2)</f>
        <v>0</v>
      </c>
      <c r="K200" s="134" t="s">
        <v>3925</v>
      </c>
      <c r="L200" s="33"/>
      <c r="M200" s="139" t="s">
        <v>19</v>
      </c>
      <c r="N200" s="140" t="s">
        <v>44</v>
      </c>
      <c r="P200" s="141">
        <f>O200*H200</f>
        <v>0</v>
      </c>
      <c r="Q200" s="141">
        <v>0</v>
      </c>
      <c r="R200" s="141">
        <f>Q200*H200</f>
        <v>0</v>
      </c>
      <c r="S200" s="141">
        <v>0</v>
      </c>
      <c r="T200" s="142">
        <f>S200*H200</f>
        <v>0</v>
      </c>
      <c r="AR200" s="143" t="s">
        <v>309</v>
      </c>
      <c r="AT200" s="143" t="s">
        <v>182</v>
      </c>
      <c r="AU200" s="143" t="s">
        <v>203</v>
      </c>
      <c r="AY200" s="18" t="s">
        <v>180</v>
      </c>
      <c r="BE200" s="144">
        <f>IF(N200="základní",J200,0)</f>
        <v>0</v>
      </c>
      <c r="BF200" s="144">
        <f>IF(N200="snížená",J200,0)</f>
        <v>0</v>
      </c>
      <c r="BG200" s="144">
        <f>IF(N200="zákl. přenesená",J200,0)</f>
        <v>0</v>
      </c>
      <c r="BH200" s="144">
        <f>IF(N200="sníž. přenesená",J200,0)</f>
        <v>0</v>
      </c>
      <c r="BI200" s="144">
        <f>IF(N200="nulová",J200,0)</f>
        <v>0</v>
      </c>
      <c r="BJ200" s="18" t="s">
        <v>81</v>
      </c>
      <c r="BK200" s="144">
        <f>ROUND(I200*H200,2)</f>
        <v>0</v>
      </c>
      <c r="BL200" s="18" t="s">
        <v>309</v>
      </c>
      <c r="BM200" s="143" t="s">
        <v>4062</v>
      </c>
    </row>
    <row r="201" spans="2:65" s="1" customFormat="1" ht="29.25">
      <c r="B201" s="33"/>
      <c r="D201" s="145" t="s">
        <v>189</v>
      </c>
      <c r="F201" s="146" t="s">
        <v>4056</v>
      </c>
      <c r="I201" s="147"/>
      <c r="L201" s="33"/>
      <c r="M201" s="148"/>
      <c r="T201" s="54"/>
      <c r="AT201" s="18" t="s">
        <v>189</v>
      </c>
      <c r="AU201" s="18" t="s">
        <v>203</v>
      </c>
    </row>
    <row r="202" spans="2:65" s="1" customFormat="1" ht="11.25">
      <c r="B202" s="33"/>
      <c r="D202" s="149" t="s">
        <v>191</v>
      </c>
      <c r="F202" s="150" t="s">
        <v>4058</v>
      </c>
      <c r="I202" s="147"/>
      <c r="L202" s="33"/>
      <c r="M202" s="148"/>
      <c r="T202" s="54"/>
      <c r="AT202" s="18" t="s">
        <v>191</v>
      </c>
      <c r="AU202" s="18" t="s">
        <v>203</v>
      </c>
    </row>
    <row r="203" spans="2:65" s="1" customFormat="1" ht="24.2" customHeight="1">
      <c r="B203" s="33"/>
      <c r="C203" s="171" t="s">
        <v>554</v>
      </c>
      <c r="D203" s="171" t="s">
        <v>353</v>
      </c>
      <c r="E203" s="172" t="s">
        <v>4063</v>
      </c>
      <c r="F203" s="173" t="s">
        <v>4064</v>
      </c>
      <c r="G203" s="174" t="s">
        <v>338</v>
      </c>
      <c r="H203" s="175">
        <v>30</v>
      </c>
      <c r="I203" s="176"/>
      <c r="J203" s="177">
        <f>ROUND(I203*H203,2)</f>
        <v>0</v>
      </c>
      <c r="K203" s="173" t="s">
        <v>3925</v>
      </c>
      <c r="L203" s="178"/>
      <c r="M203" s="179" t="s">
        <v>19</v>
      </c>
      <c r="N203" s="180" t="s">
        <v>44</v>
      </c>
      <c r="P203" s="141">
        <f>O203*H203</f>
        <v>0</v>
      </c>
      <c r="Q203" s="141">
        <v>5.2999999999999998E-4</v>
      </c>
      <c r="R203" s="141">
        <f>Q203*H203</f>
        <v>1.5900000000000001E-2</v>
      </c>
      <c r="S203" s="141">
        <v>0</v>
      </c>
      <c r="T203" s="142">
        <f>S203*H203</f>
        <v>0</v>
      </c>
      <c r="AR203" s="143" t="s">
        <v>466</v>
      </c>
      <c r="AT203" s="143" t="s">
        <v>353</v>
      </c>
      <c r="AU203" s="143" t="s">
        <v>203</v>
      </c>
      <c r="AY203" s="18" t="s">
        <v>180</v>
      </c>
      <c r="BE203" s="144">
        <f>IF(N203="základní",J203,0)</f>
        <v>0</v>
      </c>
      <c r="BF203" s="144">
        <f>IF(N203="snížená",J203,0)</f>
        <v>0</v>
      </c>
      <c r="BG203" s="144">
        <f>IF(N203="zákl. přenesená",J203,0)</f>
        <v>0</v>
      </c>
      <c r="BH203" s="144">
        <f>IF(N203="sníž. přenesená",J203,0)</f>
        <v>0</v>
      </c>
      <c r="BI203" s="144">
        <f>IF(N203="nulová",J203,0)</f>
        <v>0</v>
      </c>
      <c r="BJ203" s="18" t="s">
        <v>81</v>
      </c>
      <c r="BK203" s="144">
        <f>ROUND(I203*H203,2)</f>
        <v>0</v>
      </c>
      <c r="BL203" s="18" t="s">
        <v>309</v>
      </c>
      <c r="BM203" s="143" t="s">
        <v>4065</v>
      </c>
    </row>
    <row r="204" spans="2:65" s="1" customFormat="1" ht="19.5">
      <c r="B204" s="33"/>
      <c r="D204" s="145" t="s">
        <v>189</v>
      </c>
      <c r="F204" s="146" t="s">
        <v>4064</v>
      </c>
      <c r="I204" s="147"/>
      <c r="L204" s="33"/>
      <c r="M204" s="148"/>
      <c r="T204" s="54"/>
      <c r="AT204" s="18" t="s">
        <v>189</v>
      </c>
      <c r="AU204" s="18" t="s">
        <v>203</v>
      </c>
    </row>
    <row r="205" spans="2:65" s="1" customFormat="1" ht="49.15" customHeight="1">
      <c r="B205" s="33"/>
      <c r="C205" s="132" t="s">
        <v>562</v>
      </c>
      <c r="D205" s="132" t="s">
        <v>182</v>
      </c>
      <c r="E205" s="133" t="s">
        <v>4066</v>
      </c>
      <c r="F205" s="134" t="s">
        <v>4067</v>
      </c>
      <c r="G205" s="135" t="s">
        <v>338</v>
      </c>
      <c r="H205" s="136">
        <v>30</v>
      </c>
      <c r="I205" s="137"/>
      <c r="J205" s="138">
        <f>ROUND(I205*H205,2)</f>
        <v>0</v>
      </c>
      <c r="K205" s="134" t="s">
        <v>572</v>
      </c>
      <c r="L205" s="33"/>
      <c r="M205" s="139" t="s">
        <v>19</v>
      </c>
      <c r="N205" s="140" t="s">
        <v>44</v>
      </c>
      <c r="P205" s="141">
        <f>O205*H205</f>
        <v>0</v>
      </c>
      <c r="Q205" s="141">
        <v>0</v>
      </c>
      <c r="R205" s="141">
        <f>Q205*H205</f>
        <v>0</v>
      </c>
      <c r="S205" s="141">
        <v>0</v>
      </c>
      <c r="T205" s="142">
        <f>S205*H205</f>
        <v>0</v>
      </c>
      <c r="AR205" s="143" t="s">
        <v>309</v>
      </c>
      <c r="AT205" s="143" t="s">
        <v>182</v>
      </c>
      <c r="AU205" s="143" t="s">
        <v>203</v>
      </c>
      <c r="AY205" s="18" t="s">
        <v>180</v>
      </c>
      <c r="BE205" s="144">
        <f>IF(N205="základní",J205,0)</f>
        <v>0</v>
      </c>
      <c r="BF205" s="144">
        <f>IF(N205="snížená",J205,0)</f>
        <v>0</v>
      </c>
      <c r="BG205" s="144">
        <f>IF(N205="zákl. přenesená",J205,0)</f>
        <v>0</v>
      </c>
      <c r="BH205" s="144">
        <f>IF(N205="sníž. přenesená",J205,0)</f>
        <v>0</v>
      </c>
      <c r="BI205" s="144">
        <f>IF(N205="nulová",J205,0)</f>
        <v>0</v>
      </c>
      <c r="BJ205" s="18" t="s">
        <v>81</v>
      </c>
      <c r="BK205" s="144">
        <f>ROUND(I205*H205,2)</f>
        <v>0</v>
      </c>
      <c r="BL205" s="18" t="s">
        <v>309</v>
      </c>
      <c r="BM205" s="143" t="s">
        <v>4068</v>
      </c>
    </row>
    <row r="206" spans="2:65" s="1" customFormat="1" ht="29.25">
      <c r="B206" s="33"/>
      <c r="D206" s="145" t="s">
        <v>189</v>
      </c>
      <c r="F206" s="146" t="s">
        <v>4067</v>
      </c>
      <c r="I206" s="147"/>
      <c r="L206" s="33"/>
      <c r="M206" s="148"/>
      <c r="T206" s="54"/>
      <c r="AT206" s="18" t="s">
        <v>189</v>
      </c>
      <c r="AU206" s="18" t="s">
        <v>203</v>
      </c>
    </row>
    <row r="207" spans="2:65" s="1" customFormat="1" ht="11.25">
      <c r="B207" s="33"/>
      <c r="D207" s="149" t="s">
        <v>191</v>
      </c>
      <c r="F207" s="150" t="s">
        <v>4069</v>
      </c>
      <c r="I207" s="147"/>
      <c r="L207" s="33"/>
      <c r="M207" s="148"/>
      <c r="T207" s="54"/>
      <c r="AT207" s="18" t="s">
        <v>191</v>
      </c>
      <c r="AU207" s="18" t="s">
        <v>203</v>
      </c>
    </row>
    <row r="208" spans="2:65" s="1" customFormat="1" ht="24.2" customHeight="1">
      <c r="B208" s="33"/>
      <c r="C208" s="171" t="s">
        <v>569</v>
      </c>
      <c r="D208" s="171" t="s">
        <v>353</v>
      </c>
      <c r="E208" s="172" t="s">
        <v>4070</v>
      </c>
      <c r="F208" s="173" t="s">
        <v>4071</v>
      </c>
      <c r="G208" s="174" t="s">
        <v>338</v>
      </c>
      <c r="H208" s="175">
        <v>30</v>
      </c>
      <c r="I208" s="176"/>
      <c r="J208" s="177">
        <f>ROUND(I208*H208,2)</f>
        <v>0</v>
      </c>
      <c r="K208" s="173" t="s">
        <v>572</v>
      </c>
      <c r="L208" s="178"/>
      <c r="M208" s="179" t="s">
        <v>19</v>
      </c>
      <c r="N208" s="180" t="s">
        <v>44</v>
      </c>
      <c r="P208" s="141">
        <f>O208*H208</f>
        <v>0</v>
      </c>
      <c r="Q208" s="141">
        <v>7.6999999999999996E-4</v>
      </c>
      <c r="R208" s="141">
        <f>Q208*H208</f>
        <v>2.3099999999999999E-2</v>
      </c>
      <c r="S208" s="141">
        <v>0</v>
      </c>
      <c r="T208" s="142">
        <f>S208*H208</f>
        <v>0</v>
      </c>
      <c r="AR208" s="143" t="s">
        <v>466</v>
      </c>
      <c r="AT208" s="143" t="s">
        <v>353</v>
      </c>
      <c r="AU208" s="143" t="s">
        <v>203</v>
      </c>
      <c r="AY208" s="18" t="s">
        <v>180</v>
      </c>
      <c r="BE208" s="144">
        <f>IF(N208="základní",J208,0)</f>
        <v>0</v>
      </c>
      <c r="BF208" s="144">
        <f>IF(N208="snížená",J208,0)</f>
        <v>0</v>
      </c>
      <c r="BG208" s="144">
        <f>IF(N208="zákl. přenesená",J208,0)</f>
        <v>0</v>
      </c>
      <c r="BH208" s="144">
        <f>IF(N208="sníž. přenesená",J208,0)</f>
        <v>0</v>
      </c>
      <c r="BI208" s="144">
        <f>IF(N208="nulová",J208,0)</f>
        <v>0</v>
      </c>
      <c r="BJ208" s="18" t="s">
        <v>81</v>
      </c>
      <c r="BK208" s="144">
        <f>ROUND(I208*H208,2)</f>
        <v>0</v>
      </c>
      <c r="BL208" s="18" t="s">
        <v>309</v>
      </c>
      <c r="BM208" s="143" t="s">
        <v>4072</v>
      </c>
    </row>
    <row r="209" spans="2:65" s="1" customFormat="1" ht="19.5">
      <c r="B209" s="33"/>
      <c r="D209" s="145" t="s">
        <v>189</v>
      </c>
      <c r="F209" s="146" t="s">
        <v>4071</v>
      </c>
      <c r="I209" s="147"/>
      <c r="L209" s="33"/>
      <c r="M209" s="148"/>
      <c r="T209" s="54"/>
      <c r="AT209" s="18" t="s">
        <v>189</v>
      </c>
      <c r="AU209" s="18" t="s">
        <v>203</v>
      </c>
    </row>
    <row r="210" spans="2:65" s="13" customFormat="1" ht="22.5">
      <c r="B210" s="157"/>
      <c r="D210" s="145" t="s">
        <v>193</v>
      </c>
      <c r="E210" s="158" t="s">
        <v>19</v>
      </c>
      <c r="F210" s="159" t="s">
        <v>4049</v>
      </c>
      <c r="H210" s="160">
        <v>30</v>
      </c>
      <c r="I210" s="161"/>
      <c r="L210" s="157"/>
      <c r="M210" s="162"/>
      <c r="T210" s="163"/>
      <c r="AT210" s="158" t="s">
        <v>193</v>
      </c>
      <c r="AU210" s="158" t="s">
        <v>203</v>
      </c>
      <c r="AV210" s="13" t="s">
        <v>83</v>
      </c>
      <c r="AW210" s="13" t="s">
        <v>35</v>
      </c>
      <c r="AX210" s="13" t="s">
        <v>81</v>
      </c>
      <c r="AY210" s="158" t="s">
        <v>180</v>
      </c>
    </row>
    <row r="211" spans="2:65" s="1" customFormat="1" ht="24.2" customHeight="1">
      <c r="B211" s="33"/>
      <c r="C211" s="171" t="s">
        <v>576</v>
      </c>
      <c r="D211" s="171" t="s">
        <v>353</v>
      </c>
      <c r="E211" s="172" t="s">
        <v>4073</v>
      </c>
      <c r="F211" s="173" t="s">
        <v>4074</v>
      </c>
      <c r="G211" s="174" t="s">
        <v>346</v>
      </c>
      <c r="H211" s="175">
        <v>65</v>
      </c>
      <c r="I211" s="176"/>
      <c r="J211" s="177">
        <f>ROUND(I211*H211,2)</f>
        <v>0</v>
      </c>
      <c r="K211" s="173" t="s">
        <v>3925</v>
      </c>
      <c r="L211" s="178"/>
      <c r="M211" s="179" t="s">
        <v>19</v>
      </c>
      <c r="N211" s="180" t="s">
        <v>44</v>
      </c>
      <c r="P211" s="141">
        <f>O211*H211</f>
        <v>0</v>
      </c>
      <c r="Q211" s="141">
        <v>0</v>
      </c>
      <c r="R211" s="141">
        <f>Q211*H211</f>
        <v>0</v>
      </c>
      <c r="S211" s="141">
        <v>0</v>
      </c>
      <c r="T211" s="142">
        <f>S211*H211</f>
        <v>0</v>
      </c>
      <c r="AR211" s="143" t="s">
        <v>466</v>
      </c>
      <c r="AT211" s="143" t="s">
        <v>353</v>
      </c>
      <c r="AU211" s="143" t="s">
        <v>203</v>
      </c>
      <c r="AY211" s="18" t="s">
        <v>180</v>
      </c>
      <c r="BE211" s="144">
        <f>IF(N211="základní",J211,0)</f>
        <v>0</v>
      </c>
      <c r="BF211" s="144">
        <f>IF(N211="snížená",J211,0)</f>
        <v>0</v>
      </c>
      <c r="BG211" s="144">
        <f>IF(N211="zákl. přenesená",J211,0)</f>
        <v>0</v>
      </c>
      <c r="BH211" s="144">
        <f>IF(N211="sníž. přenesená",J211,0)</f>
        <v>0</v>
      </c>
      <c r="BI211" s="144">
        <f>IF(N211="nulová",J211,0)</f>
        <v>0</v>
      </c>
      <c r="BJ211" s="18" t="s">
        <v>81</v>
      </c>
      <c r="BK211" s="144">
        <f>ROUND(I211*H211,2)</f>
        <v>0</v>
      </c>
      <c r="BL211" s="18" t="s">
        <v>309</v>
      </c>
      <c r="BM211" s="143" t="s">
        <v>4075</v>
      </c>
    </row>
    <row r="212" spans="2:65" s="1" customFormat="1" ht="19.5">
      <c r="B212" s="33"/>
      <c r="D212" s="145" t="s">
        <v>189</v>
      </c>
      <c r="F212" s="146" t="s">
        <v>4074</v>
      </c>
      <c r="I212" s="147"/>
      <c r="L212" s="33"/>
      <c r="M212" s="148"/>
      <c r="T212" s="54"/>
      <c r="AT212" s="18" t="s">
        <v>189</v>
      </c>
      <c r="AU212" s="18" t="s">
        <v>203</v>
      </c>
    </row>
    <row r="213" spans="2:65" s="1" customFormat="1" ht="24.2" customHeight="1">
      <c r="B213" s="33"/>
      <c r="C213" s="171" t="s">
        <v>581</v>
      </c>
      <c r="D213" s="171" t="s">
        <v>353</v>
      </c>
      <c r="E213" s="172" t="s">
        <v>4076</v>
      </c>
      <c r="F213" s="173" t="s">
        <v>4077</v>
      </c>
      <c r="G213" s="174" t="s">
        <v>346</v>
      </c>
      <c r="H213" s="175">
        <v>35</v>
      </c>
      <c r="I213" s="176"/>
      <c r="J213" s="177">
        <f>ROUND(I213*H213,2)</f>
        <v>0</v>
      </c>
      <c r="K213" s="173" t="s">
        <v>3925</v>
      </c>
      <c r="L213" s="178"/>
      <c r="M213" s="179" t="s">
        <v>19</v>
      </c>
      <c r="N213" s="180" t="s">
        <v>44</v>
      </c>
      <c r="P213" s="141">
        <f>O213*H213</f>
        <v>0</v>
      </c>
      <c r="Q213" s="141">
        <v>0</v>
      </c>
      <c r="R213" s="141">
        <f>Q213*H213</f>
        <v>0</v>
      </c>
      <c r="S213" s="141">
        <v>0</v>
      </c>
      <c r="T213" s="142">
        <f>S213*H213</f>
        <v>0</v>
      </c>
      <c r="AR213" s="143" t="s">
        <v>466</v>
      </c>
      <c r="AT213" s="143" t="s">
        <v>353</v>
      </c>
      <c r="AU213" s="143" t="s">
        <v>203</v>
      </c>
      <c r="AY213" s="18" t="s">
        <v>180</v>
      </c>
      <c r="BE213" s="144">
        <f>IF(N213="základní",J213,0)</f>
        <v>0</v>
      </c>
      <c r="BF213" s="144">
        <f>IF(N213="snížená",J213,0)</f>
        <v>0</v>
      </c>
      <c r="BG213" s="144">
        <f>IF(N213="zákl. přenesená",J213,0)</f>
        <v>0</v>
      </c>
      <c r="BH213" s="144">
        <f>IF(N213="sníž. přenesená",J213,0)</f>
        <v>0</v>
      </c>
      <c r="BI213" s="144">
        <f>IF(N213="nulová",J213,0)</f>
        <v>0</v>
      </c>
      <c r="BJ213" s="18" t="s">
        <v>81</v>
      </c>
      <c r="BK213" s="144">
        <f>ROUND(I213*H213,2)</f>
        <v>0</v>
      </c>
      <c r="BL213" s="18" t="s">
        <v>309</v>
      </c>
      <c r="BM213" s="143" t="s">
        <v>4078</v>
      </c>
    </row>
    <row r="214" spans="2:65" s="1" customFormat="1" ht="19.5">
      <c r="B214" s="33"/>
      <c r="D214" s="145" t="s">
        <v>189</v>
      </c>
      <c r="F214" s="146" t="s">
        <v>4077</v>
      </c>
      <c r="I214" s="147"/>
      <c r="L214" s="33"/>
      <c r="M214" s="148"/>
      <c r="T214" s="54"/>
      <c r="AT214" s="18" t="s">
        <v>189</v>
      </c>
      <c r="AU214" s="18" t="s">
        <v>203</v>
      </c>
    </row>
    <row r="215" spans="2:65" s="1" customFormat="1" ht="24.2" customHeight="1">
      <c r="B215" s="33"/>
      <c r="C215" s="171" t="s">
        <v>587</v>
      </c>
      <c r="D215" s="171" t="s">
        <v>353</v>
      </c>
      <c r="E215" s="172" t="s">
        <v>4079</v>
      </c>
      <c r="F215" s="173" t="s">
        <v>4080</v>
      </c>
      <c r="G215" s="174" t="s">
        <v>346</v>
      </c>
      <c r="H215" s="175">
        <v>35</v>
      </c>
      <c r="I215" s="176"/>
      <c r="J215" s="177">
        <f>ROUND(I215*H215,2)</f>
        <v>0</v>
      </c>
      <c r="K215" s="173" t="s">
        <v>3925</v>
      </c>
      <c r="L215" s="178"/>
      <c r="M215" s="179" t="s">
        <v>19</v>
      </c>
      <c r="N215" s="180" t="s">
        <v>44</v>
      </c>
      <c r="P215" s="141">
        <f>O215*H215</f>
        <v>0</v>
      </c>
      <c r="Q215" s="141">
        <v>0</v>
      </c>
      <c r="R215" s="141">
        <f>Q215*H215</f>
        <v>0</v>
      </c>
      <c r="S215" s="141">
        <v>0</v>
      </c>
      <c r="T215" s="142">
        <f>S215*H215</f>
        <v>0</v>
      </c>
      <c r="AR215" s="143" t="s">
        <v>466</v>
      </c>
      <c r="AT215" s="143" t="s">
        <v>353</v>
      </c>
      <c r="AU215" s="143" t="s">
        <v>203</v>
      </c>
      <c r="AY215" s="18" t="s">
        <v>180</v>
      </c>
      <c r="BE215" s="144">
        <f>IF(N215="základní",J215,0)</f>
        <v>0</v>
      </c>
      <c r="BF215" s="144">
        <f>IF(N215="snížená",J215,0)</f>
        <v>0</v>
      </c>
      <c r="BG215" s="144">
        <f>IF(N215="zákl. přenesená",J215,0)</f>
        <v>0</v>
      </c>
      <c r="BH215" s="144">
        <f>IF(N215="sníž. přenesená",J215,0)</f>
        <v>0</v>
      </c>
      <c r="BI215" s="144">
        <f>IF(N215="nulová",J215,0)</f>
        <v>0</v>
      </c>
      <c r="BJ215" s="18" t="s">
        <v>81</v>
      </c>
      <c r="BK215" s="144">
        <f>ROUND(I215*H215,2)</f>
        <v>0</v>
      </c>
      <c r="BL215" s="18" t="s">
        <v>309</v>
      </c>
      <c r="BM215" s="143" t="s">
        <v>4081</v>
      </c>
    </row>
    <row r="216" spans="2:65" s="1" customFormat="1" ht="19.5">
      <c r="B216" s="33"/>
      <c r="D216" s="145" t="s">
        <v>189</v>
      </c>
      <c r="F216" s="146" t="s">
        <v>4080</v>
      </c>
      <c r="I216" s="147"/>
      <c r="L216" s="33"/>
      <c r="M216" s="148"/>
      <c r="T216" s="54"/>
      <c r="AT216" s="18" t="s">
        <v>189</v>
      </c>
      <c r="AU216" s="18" t="s">
        <v>203</v>
      </c>
    </row>
    <row r="217" spans="2:65" s="1" customFormat="1" ht="49.15" customHeight="1">
      <c r="B217" s="33"/>
      <c r="C217" s="132" t="s">
        <v>592</v>
      </c>
      <c r="D217" s="132" t="s">
        <v>182</v>
      </c>
      <c r="E217" s="133" t="s">
        <v>4082</v>
      </c>
      <c r="F217" s="134" t="s">
        <v>4083</v>
      </c>
      <c r="G217" s="135" t="s">
        <v>346</v>
      </c>
      <c r="H217" s="136">
        <v>164</v>
      </c>
      <c r="I217" s="137"/>
      <c r="J217" s="138">
        <f>ROUND(I217*H217,2)</f>
        <v>0</v>
      </c>
      <c r="K217" s="134" t="s">
        <v>3925</v>
      </c>
      <c r="L217" s="33"/>
      <c r="M217" s="139" t="s">
        <v>19</v>
      </c>
      <c r="N217" s="140" t="s">
        <v>44</v>
      </c>
      <c r="P217" s="141">
        <f>O217*H217</f>
        <v>0</v>
      </c>
      <c r="Q217" s="141">
        <v>0</v>
      </c>
      <c r="R217" s="141">
        <f>Q217*H217</f>
        <v>0</v>
      </c>
      <c r="S217" s="141">
        <v>0</v>
      </c>
      <c r="T217" s="142">
        <f>S217*H217</f>
        <v>0</v>
      </c>
      <c r="AR217" s="143" t="s">
        <v>309</v>
      </c>
      <c r="AT217" s="143" t="s">
        <v>182</v>
      </c>
      <c r="AU217" s="143" t="s">
        <v>203</v>
      </c>
      <c r="AY217" s="18" t="s">
        <v>180</v>
      </c>
      <c r="BE217" s="144">
        <f>IF(N217="základní",J217,0)</f>
        <v>0</v>
      </c>
      <c r="BF217" s="144">
        <f>IF(N217="snížená",J217,0)</f>
        <v>0</v>
      </c>
      <c r="BG217" s="144">
        <f>IF(N217="zákl. přenesená",J217,0)</f>
        <v>0</v>
      </c>
      <c r="BH217" s="144">
        <f>IF(N217="sníž. přenesená",J217,0)</f>
        <v>0</v>
      </c>
      <c r="BI217" s="144">
        <f>IF(N217="nulová",J217,0)</f>
        <v>0</v>
      </c>
      <c r="BJ217" s="18" t="s">
        <v>81</v>
      </c>
      <c r="BK217" s="144">
        <f>ROUND(I217*H217,2)</f>
        <v>0</v>
      </c>
      <c r="BL217" s="18" t="s">
        <v>309</v>
      </c>
      <c r="BM217" s="143" t="s">
        <v>4084</v>
      </c>
    </row>
    <row r="218" spans="2:65" s="1" customFormat="1" ht="29.25">
      <c r="B218" s="33"/>
      <c r="D218" s="145" t="s">
        <v>189</v>
      </c>
      <c r="F218" s="146" t="s">
        <v>4083</v>
      </c>
      <c r="I218" s="147"/>
      <c r="L218" s="33"/>
      <c r="M218" s="148"/>
      <c r="T218" s="54"/>
      <c r="AT218" s="18" t="s">
        <v>189</v>
      </c>
      <c r="AU218" s="18" t="s">
        <v>203</v>
      </c>
    </row>
    <row r="219" spans="2:65" s="1" customFormat="1" ht="11.25">
      <c r="B219" s="33"/>
      <c r="D219" s="149" t="s">
        <v>191</v>
      </c>
      <c r="F219" s="150" t="s">
        <v>4085</v>
      </c>
      <c r="I219" s="147"/>
      <c r="L219" s="33"/>
      <c r="M219" s="148"/>
      <c r="T219" s="54"/>
      <c r="AT219" s="18" t="s">
        <v>191</v>
      </c>
      <c r="AU219" s="18" t="s">
        <v>203</v>
      </c>
    </row>
    <row r="220" spans="2:65" s="1" customFormat="1" ht="24.2" customHeight="1">
      <c r="B220" s="33"/>
      <c r="C220" s="171" t="s">
        <v>598</v>
      </c>
      <c r="D220" s="171" t="s">
        <v>353</v>
      </c>
      <c r="E220" s="172" t="s">
        <v>4086</v>
      </c>
      <c r="F220" s="173" t="s">
        <v>4087</v>
      </c>
      <c r="G220" s="174" t="s">
        <v>346</v>
      </c>
      <c r="H220" s="175">
        <v>164</v>
      </c>
      <c r="I220" s="176"/>
      <c r="J220" s="177">
        <f>ROUND(I220*H220,2)</f>
        <v>0</v>
      </c>
      <c r="K220" s="173" t="s">
        <v>3925</v>
      </c>
      <c r="L220" s="178"/>
      <c r="M220" s="179" t="s">
        <v>19</v>
      </c>
      <c r="N220" s="180" t="s">
        <v>44</v>
      </c>
      <c r="P220" s="141">
        <f>O220*H220</f>
        <v>0</v>
      </c>
      <c r="Q220" s="141">
        <v>5.0000000000000002E-5</v>
      </c>
      <c r="R220" s="141">
        <f>Q220*H220</f>
        <v>8.2000000000000007E-3</v>
      </c>
      <c r="S220" s="141">
        <v>0</v>
      </c>
      <c r="T220" s="142">
        <f>S220*H220</f>
        <v>0</v>
      </c>
      <c r="AR220" s="143" t="s">
        <v>4088</v>
      </c>
      <c r="AT220" s="143" t="s">
        <v>353</v>
      </c>
      <c r="AU220" s="143" t="s">
        <v>203</v>
      </c>
      <c r="AY220" s="18" t="s">
        <v>180</v>
      </c>
      <c r="BE220" s="144">
        <f>IF(N220="základní",J220,0)</f>
        <v>0</v>
      </c>
      <c r="BF220" s="144">
        <f>IF(N220="snížená",J220,0)</f>
        <v>0</v>
      </c>
      <c r="BG220" s="144">
        <f>IF(N220="zákl. přenesená",J220,0)</f>
        <v>0</v>
      </c>
      <c r="BH220" s="144">
        <f>IF(N220="sníž. přenesená",J220,0)</f>
        <v>0</v>
      </c>
      <c r="BI220" s="144">
        <f>IF(N220="nulová",J220,0)</f>
        <v>0</v>
      </c>
      <c r="BJ220" s="18" t="s">
        <v>81</v>
      </c>
      <c r="BK220" s="144">
        <f>ROUND(I220*H220,2)</f>
        <v>0</v>
      </c>
      <c r="BL220" s="18" t="s">
        <v>679</v>
      </c>
      <c r="BM220" s="143" t="s">
        <v>4089</v>
      </c>
    </row>
    <row r="221" spans="2:65" s="1" customFormat="1" ht="11.25">
      <c r="B221" s="33"/>
      <c r="D221" s="145" t="s">
        <v>189</v>
      </c>
      <c r="F221" s="146" t="s">
        <v>4087</v>
      </c>
      <c r="I221" s="147"/>
      <c r="L221" s="33"/>
      <c r="M221" s="148"/>
      <c r="T221" s="54"/>
      <c r="AT221" s="18" t="s">
        <v>189</v>
      </c>
      <c r="AU221" s="18" t="s">
        <v>203</v>
      </c>
    </row>
    <row r="222" spans="2:65" s="1" customFormat="1" ht="37.9" customHeight="1">
      <c r="B222" s="33"/>
      <c r="C222" s="171" t="s">
        <v>602</v>
      </c>
      <c r="D222" s="171" t="s">
        <v>353</v>
      </c>
      <c r="E222" s="172" t="s">
        <v>3962</v>
      </c>
      <c r="F222" s="173" t="s">
        <v>4090</v>
      </c>
      <c r="G222" s="174" t="s">
        <v>346</v>
      </c>
      <c r="H222" s="175">
        <v>1</v>
      </c>
      <c r="I222" s="176"/>
      <c r="J222" s="177">
        <f>ROUND(I222*H222,2)</f>
        <v>0</v>
      </c>
      <c r="K222" s="173" t="s">
        <v>19</v>
      </c>
      <c r="L222" s="178"/>
      <c r="M222" s="179" t="s">
        <v>19</v>
      </c>
      <c r="N222" s="180" t="s">
        <v>44</v>
      </c>
      <c r="P222" s="141">
        <f>O222*H222</f>
        <v>0</v>
      </c>
      <c r="Q222" s="141">
        <v>0</v>
      </c>
      <c r="R222" s="141">
        <f>Q222*H222</f>
        <v>0</v>
      </c>
      <c r="S222" s="141">
        <v>0</v>
      </c>
      <c r="T222" s="142">
        <f>S222*H222</f>
        <v>0</v>
      </c>
      <c r="AR222" s="143" t="s">
        <v>466</v>
      </c>
      <c r="AT222" s="143" t="s">
        <v>353</v>
      </c>
      <c r="AU222" s="143" t="s">
        <v>203</v>
      </c>
      <c r="AY222" s="18" t="s">
        <v>180</v>
      </c>
      <c r="BE222" s="144">
        <f>IF(N222="základní",J222,0)</f>
        <v>0</v>
      </c>
      <c r="BF222" s="144">
        <f>IF(N222="snížená",J222,0)</f>
        <v>0</v>
      </c>
      <c r="BG222" s="144">
        <f>IF(N222="zákl. přenesená",J222,0)</f>
        <v>0</v>
      </c>
      <c r="BH222" s="144">
        <f>IF(N222="sníž. přenesená",J222,0)</f>
        <v>0</v>
      </c>
      <c r="BI222" s="144">
        <f>IF(N222="nulová",J222,0)</f>
        <v>0</v>
      </c>
      <c r="BJ222" s="18" t="s">
        <v>81</v>
      </c>
      <c r="BK222" s="144">
        <f>ROUND(I222*H222,2)</f>
        <v>0</v>
      </c>
      <c r="BL222" s="18" t="s">
        <v>309</v>
      </c>
      <c r="BM222" s="143" t="s">
        <v>4091</v>
      </c>
    </row>
    <row r="223" spans="2:65" s="1" customFormat="1" ht="19.5">
      <c r="B223" s="33"/>
      <c r="D223" s="145" t="s">
        <v>189</v>
      </c>
      <c r="F223" s="146" t="s">
        <v>4090</v>
      </c>
      <c r="I223" s="147"/>
      <c r="L223" s="33"/>
      <c r="M223" s="148"/>
      <c r="T223" s="54"/>
      <c r="AT223" s="18" t="s">
        <v>189</v>
      </c>
      <c r="AU223" s="18" t="s">
        <v>203</v>
      </c>
    </row>
    <row r="224" spans="2:65" s="1" customFormat="1" ht="44.25" customHeight="1">
      <c r="B224" s="33"/>
      <c r="C224" s="132" t="s">
        <v>608</v>
      </c>
      <c r="D224" s="132" t="s">
        <v>182</v>
      </c>
      <c r="E224" s="133" t="s">
        <v>4092</v>
      </c>
      <c r="F224" s="134" t="s">
        <v>3948</v>
      </c>
      <c r="G224" s="135" t="s">
        <v>346</v>
      </c>
      <c r="H224" s="136">
        <v>60</v>
      </c>
      <c r="I224" s="137"/>
      <c r="J224" s="138">
        <f>ROUND(I224*H224,2)</f>
        <v>0</v>
      </c>
      <c r="K224" s="134" t="s">
        <v>3925</v>
      </c>
      <c r="L224" s="33"/>
      <c r="M224" s="139" t="s">
        <v>19</v>
      </c>
      <c r="N224" s="140" t="s">
        <v>44</v>
      </c>
      <c r="P224" s="141">
        <f>O224*H224</f>
        <v>0</v>
      </c>
      <c r="Q224" s="141">
        <v>0</v>
      </c>
      <c r="R224" s="141">
        <f>Q224*H224</f>
        <v>0</v>
      </c>
      <c r="S224" s="141">
        <v>0</v>
      </c>
      <c r="T224" s="142">
        <f>S224*H224</f>
        <v>0</v>
      </c>
      <c r="AR224" s="143" t="s">
        <v>309</v>
      </c>
      <c r="AT224" s="143" t="s">
        <v>182</v>
      </c>
      <c r="AU224" s="143" t="s">
        <v>203</v>
      </c>
      <c r="AY224" s="18" t="s">
        <v>180</v>
      </c>
      <c r="BE224" s="144">
        <f>IF(N224="základní",J224,0)</f>
        <v>0</v>
      </c>
      <c r="BF224" s="144">
        <f>IF(N224="snížená",J224,0)</f>
        <v>0</v>
      </c>
      <c r="BG224" s="144">
        <f>IF(N224="zákl. přenesená",J224,0)</f>
        <v>0</v>
      </c>
      <c r="BH224" s="144">
        <f>IF(N224="sníž. přenesená",J224,0)</f>
        <v>0</v>
      </c>
      <c r="BI224" s="144">
        <f>IF(N224="nulová",J224,0)</f>
        <v>0</v>
      </c>
      <c r="BJ224" s="18" t="s">
        <v>81</v>
      </c>
      <c r="BK224" s="144">
        <f>ROUND(I224*H224,2)</f>
        <v>0</v>
      </c>
      <c r="BL224" s="18" t="s">
        <v>309</v>
      </c>
      <c r="BM224" s="143" t="s">
        <v>4093</v>
      </c>
    </row>
    <row r="225" spans="2:65" s="1" customFormat="1" ht="29.25">
      <c r="B225" s="33"/>
      <c r="D225" s="145" t="s">
        <v>189</v>
      </c>
      <c r="F225" s="146" t="s">
        <v>3948</v>
      </c>
      <c r="I225" s="147"/>
      <c r="L225" s="33"/>
      <c r="M225" s="148"/>
      <c r="T225" s="54"/>
      <c r="AT225" s="18" t="s">
        <v>189</v>
      </c>
      <c r="AU225" s="18" t="s">
        <v>203</v>
      </c>
    </row>
    <row r="226" spans="2:65" s="1" customFormat="1" ht="11.25">
      <c r="B226" s="33"/>
      <c r="D226" s="149" t="s">
        <v>191</v>
      </c>
      <c r="F226" s="150" t="s">
        <v>4094</v>
      </c>
      <c r="I226" s="147"/>
      <c r="L226" s="33"/>
      <c r="M226" s="148"/>
      <c r="T226" s="54"/>
      <c r="AT226" s="18" t="s">
        <v>191</v>
      </c>
      <c r="AU226" s="18" t="s">
        <v>203</v>
      </c>
    </row>
    <row r="227" spans="2:65" s="1" customFormat="1" ht="16.5" customHeight="1">
      <c r="B227" s="33"/>
      <c r="C227" s="171" t="s">
        <v>614</v>
      </c>
      <c r="D227" s="171" t="s">
        <v>353</v>
      </c>
      <c r="E227" s="172" t="s">
        <v>4095</v>
      </c>
      <c r="F227" s="173" t="s">
        <v>4096</v>
      </c>
      <c r="G227" s="174" t="s">
        <v>346</v>
      </c>
      <c r="H227" s="175">
        <v>10</v>
      </c>
      <c r="I227" s="176"/>
      <c r="J227" s="177">
        <f>ROUND(I227*H227,2)</f>
        <v>0</v>
      </c>
      <c r="K227" s="173" t="s">
        <v>3940</v>
      </c>
      <c r="L227" s="178"/>
      <c r="M227" s="179" t="s">
        <v>19</v>
      </c>
      <c r="N227" s="180" t="s">
        <v>44</v>
      </c>
      <c r="P227" s="141">
        <f>O227*H227</f>
        <v>0</v>
      </c>
      <c r="Q227" s="141">
        <v>4.0000000000000003E-5</v>
      </c>
      <c r="R227" s="141">
        <f>Q227*H227</f>
        <v>4.0000000000000002E-4</v>
      </c>
      <c r="S227" s="141">
        <v>0</v>
      </c>
      <c r="T227" s="142">
        <f>S227*H227</f>
        <v>0</v>
      </c>
      <c r="AR227" s="143" t="s">
        <v>466</v>
      </c>
      <c r="AT227" s="143" t="s">
        <v>353</v>
      </c>
      <c r="AU227" s="143" t="s">
        <v>203</v>
      </c>
      <c r="AY227" s="18" t="s">
        <v>180</v>
      </c>
      <c r="BE227" s="144">
        <f>IF(N227="základní",J227,0)</f>
        <v>0</v>
      </c>
      <c r="BF227" s="144">
        <f>IF(N227="snížená",J227,0)</f>
        <v>0</v>
      </c>
      <c r="BG227" s="144">
        <f>IF(N227="zákl. přenesená",J227,0)</f>
        <v>0</v>
      </c>
      <c r="BH227" s="144">
        <f>IF(N227="sníž. přenesená",J227,0)</f>
        <v>0</v>
      </c>
      <c r="BI227" s="144">
        <f>IF(N227="nulová",J227,0)</f>
        <v>0</v>
      </c>
      <c r="BJ227" s="18" t="s">
        <v>81</v>
      </c>
      <c r="BK227" s="144">
        <f>ROUND(I227*H227,2)</f>
        <v>0</v>
      </c>
      <c r="BL227" s="18" t="s">
        <v>309</v>
      </c>
      <c r="BM227" s="143" t="s">
        <v>4097</v>
      </c>
    </row>
    <row r="228" spans="2:65" s="1" customFormat="1" ht="11.25">
      <c r="B228" s="33"/>
      <c r="D228" s="145" t="s">
        <v>189</v>
      </c>
      <c r="F228" s="146" t="s">
        <v>4096</v>
      </c>
      <c r="I228" s="147"/>
      <c r="L228" s="33"/>
      <c r="M228" s="148"/>
      <c r="T228" s="54"/>
      <c r="AT228" s="18" t="s">
        <v>189</v>
      </c>
      <c r="AU228" s="18" t="s">
        <v>203</v>
      </c>
    </row>
    <row r="229" spans="2:65" s="1" customFormat="1" ht="16.5" customHeight="1">
      <c r="B229" s="33"/>
      <c r="C229" s="171" t="s">
        <v>618</v>
      </c>
      <c r="D229" s="171" t="s">
        <v>353</v>
      </c>
      <c r="E229" s="172" t="s">
        <v>4098</v>
      </c>
      <c r="F229" s="173" t="s">
        <v>4099</v>
      </c>
      <c r="G229" s="174" t="s">
        <v>346</v>
      </c>
      <c r="H229" s="175">
        <v>37</v>
      </c>
      <c r="I229" s="176"/>
      <c r="J229" s="177">
        <f>ROUND(I229*H229,2)</f>
        <v>0</v>
      </c>
      <c r="K229" s="173" t="s">
        <v>3940</v>
      </c>
      <c r="L229" s="178"/>
      <c r="M229" s="179" t="s">
        <v>19</v>
      </c>
      <c r="N229" s="180" t="s">
        <v>44</v>
      </c>
      <c r="P229" s="141">
        <f>O229*H229</f>
        <v>0</v>
      </c>
      <c r="Q229" s="141">
        <v>4.0000000000000003E-5</v>
      </c>
      <c r="R229" s="141">
        <f>Q229*H229</f>
        <v>1.4800000000000002E-3</v>
      </c>
      <c r="S229" s="141">
        <v>0</v>
      </c>
      <c r="T229" s="142">
        <f>S229*H229</f>
        <v>0</v>
      </c>
      <c r="AR229" s="143" t="s">
        <v>466</v>
      </c>
      <c r="AT229" s="143" t="s">
        <v>353</v>
      </c>
      <c r="AU229" s="143" t="s">
        <v>203</v>
      </c>
      <c r="AY229" s="18" t="s">
        <v>180</v>
      </c>
      <c r="BE229" s="144">
        <f>IF(N229="základní",J229,0)</f>
        <v>0</v>
      </c>
      <c r="BF229" s="144">
        <f>IF(N229="snížená",J229,0)</f>
        <v>0</v>
      </c>
      <c r="BG229" s="144">
        <f>IF(N229="zákl. přenesená",J229,0)</f>
        <v>0</v>
      </c>
      <c r="BH229" s="144">
        <f>IF(N229="sníž. přenesená",J229,0)</f>
        <v>0</v>
      </c>
      <c r="BI229" s="144">
        <f>IF(N229="nulová",J229,0)</f>
        <v>0</v>
      </c>
      <c r="BJ229" s="18" t="s">
        <v>81</v>
      </c>
      <c r="BK229" s="144">
        <f>ROUND(I229*H229,2)</f>
        <v>0</v>
      </c>
      <c r="BL229" s="18" t="s">
        <v>309</v>
      </c>
      <c r="BM229" s="143" t="s">
        <v>4100</v>
      </c>
    </row>
    <row r="230" spans="2:65" s="1" customFormat="1" ht="11.25">
      <c r="B230" s="33"/>
      <c r="D230" s="145" t="s">
        <v>189</v>
      </c>
      <c r="F230" s="146" t="s">
        <v>4099</v>
      </c>
      <c r="I230" s="147"/>
      <c r="L230" s="33"/>
      <c r="M230" s="148"/>
      <c r="T230" s="54"/>
      <c r="AT230" s="18" t="s">
        <v>189</v>
      </c>
      <c r="AU230" s="18" t="s">
        <v>203</v>
      </c>
    </row>
    <row r="231" spans="2:65" s="1" customFormat="1" ht="16.5" customHeight="1">
      <c r="B231" s="33"/>
      <c r="C231" s="171" t="s">
        <v>623</v>
      </c>
      <c r="D231" s="171" t="s">
        <v>353</v>
      </c>
      <c r="E231" s="172" t="s">
        <v>4101</v>
      </c>
      <c r="F231" s="173" t="s">
        <v>4102</v>
      </c>
      <c r="G231" s="174" t="s">
        <v>346</v>
      </c>
      <c r="H231" s="175">
        <v>13</v>
      </c>
      <c r="I231" s="176"/>
      <c r="J231" s="177">
        <f>ROUND(I231*H231,2)</f>
        <v>0</v>
      </c>
      <c r="K231" s="173" t="s">
        <v>3940</v>
      </c>
      <c r="L231" s="178"/>
      <c r="M231" s="179" t="s">
        <v>19</v>
      </c>
      <c r="N231" s="180" t="s">
        <v>44</v>
      </c>
      <c r="P231" s="141">
        <f>O231*H231</f>
        <v>0</v>
      </c>
      <c r="Q231" s="141">
        <v>5.0000000000000002E-5</v>
      </c>
      <c r="R231" s="141">
        <f>Q231*H231</f>
        <v>6.5000000000000008E-4</v>
      </c>
      <c r="S231" s="141">
        <v>0</v>
      </c>
      <c r="T231" s="142">
        <f>S231*H231</f>
        <v>0</v>
      </c>
      <c r="AR231" s="143" t="s">
        <v>466</v>
      </c>
      <c r="AT231" s="143" t="s">
        <v>353</v>
      </c>
      <c r="AU231" s="143" t="s">
        <v>203</v>
      </c>
      <c r="AY231" s="18" t="s">
        <v>180</v>
      </c>
      <c r="BE231" s="144">
        <f>IF(N231="základní",J231,0)</f>
        <v>0</v>
      </c>
      <c r="BF231" s="144">
        <f>IF(N231="snížená",J231,0)</f>
        <v>0</v>
      </c>
      <c r="BG231" s="144">
        <f>IF(N231="zákl. přenesená",J231,0)</f>
        <v>0</v>
      </c>
      <c r="BH231" s="144">
        <f>IF(N231="sníž. přenesená",J231,0)</f>
        <v>0</v>
      </c>
      <c r="BI231" s="144">
        <f>IF(N231="nulová",J231,0)</f>
        <v>0</v>
      </c>
      <c r="BJ231" s="18" t="s">
        <v>81</v>
      </c>
      <c r="BK231" s="144">
        <f>ROUND(I231*H231,2)</f>
        <v>0</v>
      </c>
      <c r="BL231" s="18" t="s">
        <v>309</v>
      </c>
      <c r="BM231" s="143" t="s">
        <v>4103</v>
      </c>
    </row>
    <row r="232" spans="2:65" s="1" customFormat="1" ht="11.25">
      <c r="B232" s="33"/>
      <c r="D232" s="145" t="s">
        <v>189</v>
      </c>
      <c r="F232" s="146" t="s">
        <v>4102</v>
      </c>
      <c r="I232" s="147"/>
      <c r="L232" s="33"/>
      <c r="M232" s="148"/>
      <c r="T232" s="54"/>
      <c r="AT232" s="18" t="s">
        <v>189</v>
      </c>
      <c r="AU232" s="18" t="s">
        <v>203</v>
      </c>
    </row>
    <row r="233" spans="2:65" s="1" customFormat="1" ht="16.5" customHeight="1">
      <c r="B233" s="33"/>
      <c r="C233" s="171" t="s">
        <v>627</v>
      </c>
      <c r="D233" s="171" t="s">
        <v>353</v>
      </c>
      <c r="E233" s="172" t="s">
        <v>4104</v>
      </c>
      <c r="F233" s="173" t="s">
        <v>4105</v>
      </c>
      <c r="G233" s="174" t="s">
        <v>346</v>
      </c>
      <c r="H233" s="175">
        <v>4</v>
      </c>
      <c r="I233" s="176"/>
      <c r="J233" s="177">
        <f>ROUND(I233*H233,2)</f>
        <v>0</v>
      </c>
      <c r="K233" s="173" t="s">
        <v>3940</v>
      </c>
      <c r="L233" s="178"/>
      <c r="M233" s="179" t="s">
        <v>19</v>
      </c>
      <c r="N233" s="180" t="s">
        <v>44</v>
      </c>
      <c r="P233" s="141">
        <f>O233*H233</f>
        <v>0</v>
      </c>
      <c r="Q233" s="141">
        <v>4.0000000000000003E-5</v>
      </c>
      <c r="R233" s="141">
        <f>Q233*H233</f>
        <v>1.6000000000000001E-4</v>
      </c>
      <c r="S233" s="141">
        <v>0</v>
      </c>
      <c r="T233" s="142">
        <f>S233*H233</f>
        <v>0</v>
      </c>
      <c r="AR233" s="143" t="s">
        <v>466</v>
      </c>
      <c r="AT233" s="143" t="s">
        <v>353</v>
      </c>
      <c r="AU233" s="143" t="s">
        <v>203</v>
      </c>
      <c r="AY233" s="18" t="s">
        <v>180</v>
      </c>
      <c r="BE233" s="144">
        <f>IF(N233="základní",J233,0)</f>
        <v>0</v>
      </c>
      <c r="BF233" s="144">
        <f>IF(N233="snížená",J233,0)</f>
        <v>0</v>
      </c>
      <c r="BG233" s="144">
        <f>IF(N233="zákl. přenesená",J233,0)</f>
        <v>0</v>
      </c>
      <c r="BH233" s="144">
        <f>IF(N233="sníž. přenesená",J233,0)</f>
        <v>0</v>
      </c>
      <c r="BI233" s="144">
        <f>IF(N233="nulová",J233,0)</f>
        <v>0</v>
      </c>
      <c r="BJ233" s="18" t="s">
        <v>81</v>
      </c>
      <c r="BK233" s="144">
        <f>ROUND(I233*H233,2)</f>
        <v>0</v>
      </c>
      <c r="BL233" s="18" t="s">
        <v>309</v>
      </c>
      <c r="BM233" s="143" t="s">
        <v>4106</v>
      </c>
    </row>
    <row r="234" spans="2:65" s="1" customFormat="1" ht="11.25">
      <c r="B234" s="33"/>
      <c r="D234" s="145" t="s">
        <v>189</v>
      </c>
      <c r="F234" s="146" t="s">
        <v>4105</v>
      </c>
      <c r="I234" s="147"/>
      <c r="L234" s="33"/>
      <c r="M234" s="148"/>
      <c r="T234" s="54"/>
      <c r="AT234" s="18" t="s">
        <v>189</v>
      </c>
      <c r="AU234" s="18" t="s">
        <v>203</v>
      </c>
    </row>
    <row r="235" spans="2:65" s="1" customFormat="1" ht="49.15" customHeight="1">
      <c r="B235" s="33"/>
      <c r="C235" s="132" t="s">
        <v>631</v>
      </c>
      <c r="D235" s="132" t="s">
        <v>182</v>
      </c>
      <c r="E235" s="133" t="s">
        <v>4107</v>
      </c>
      <c r="F235" s="134" t="s">
        <v>4108</v>
      </c>
      <c r="G235" s="135" t="s">
        <v>346</v>
      </c>
      <c r="H235" s="136">
        <v>100</v>
      </c>
      <c r="I235" s="137"/>
      <c r="J235" s="138">
        <f>ROUND(I235*H235,2)</f>
        <v>0</v>
      </c>
      <c r="K235" s="134" t="s">
        <v>3925</v>
      </c>
      <c r="L235" s="33"/>
      <c r="M235" s="139" t="s">
        <v>19</v>
      </c>
      <c r="N235" s="140" t="s">
        <v>44</v>
      </c>
      <c r="P235" s="141">
        <f>O235*H235</f>
        <v>0</v>
      </c>
      <c r="Q235" s="141">
        <v>0</v>
      </c>
      <c r="R235" s="141">
        <f>Q235*H235</f>
        <v>0</v>
      </c>
      <c r="S235" s="141">
        <v>0</v>
      </c>
      <c r="T235" s="142">
        <f>S235*H235</f>
        <v>0</v>
      </c>
      <c r="AR235" s="143" t="s">
        <v>309</v>
      </c>
      <c r="AT235" s="143" t="s">
        <v>182</v>
      </c>
      <c r="AU235" s="143" t="s">
        <v>203</v>
      </c>
      <c r="AY235" s="18" t="s">
        <v>180</v>
      </c>
      <c r="BE235" s="144">
        <f>IF(N235="základní",J235,0)</f>
        <v>0</v>
      </c>
      <c r="BF235" s="144">
        <f>IF(N235="snížená",J235,0)</f>
        <v>0</v>
      </c>
      <c r="BG235" s="144">
        <f>IF(N235="zákl. přenesená",J235,0)</f>
        <v>0</v>
      </c>
      <c r="BH235" s="144">
        <f>IF(N235="sníž. přenesená",J235,0)</f>
        <v>0</v>
      </c>
      <c r="BI235" s="144">
        <f>IF(N235="nulová",J235,0)</f>
        <v>0</v>
      </c>
      <c r="BJ235" s="18" t="s">
        <v>81</v>
      </c>
      <c r="BK235" s="144">
        <f>ROUND(I235*H235,2)</f>
        <v>0</v>
      </c>
      <c r="BL235" s="18" t="s">
        <v>309</v>
      </c>
      <c r="BM235" s="143" t="s">
        <v>4109</v>
      </c>
    </row>
    <row r="236" spans="2:65" s="1" customFormat="1" ht="29.25">
      <c r="B236" s="33"/>
      <c r="D236" s="145" t="s">
        <v>189</v>
      </c>
      <c r="F236" s="146" t="s">
        <v>4108</v>
      </c>
      <c r="I236" s="147"/>
      <c r="L236" s="33"/>
      <c r="M236" s="148"/>
      <c r="T236" s="54"/>
      <c r="AT236" s="18" t="s">
        <v>189</v>
      </c>
      <c r="AU236" s="18" t="s">
        <v>203</v>
      </c>
    </row>
    <row r="237" spans="2:65" s="1" customFormat="1" ht="11.25">
      <c r="B237" s="33"/>
      <c r="D237" s="149" t="s">
        <v>191</v>
      </c>
      <c r="F237" s="150" t="s">
        <v>4110</v>
      </c>
      <c r="I237" s="147"/>
      <c r="L237" s="33"/>
      <c r="M237" s="148"/>
      <c r="T237" s="54"/>
      <c r="AT237" s="18" t="s">
        <v>191</v>
      </c>
      <c r="AU237" s="18" t="s">
        <v>203</v>
      </c>
    </row>
    <row r="238" spans="2:65" s="1" customFormat="1" ht="24.2" customHeight="1">
      <c r="B238" s="33"/>
      <c r="C238" s="171" t="s">
        <v>638</v>
      </c>
      <c r="D238" s="171" t="s">
        <v>353</v>
      </c>
      <c r="E238" s="172" t="s">
        <v>4111</v>
      </c>
      <c r="F238" s="173" t="s">
        <v>4112</v>
      </c>
      <c r="G238" s="174" t="s">
        <v>346</v>
      </c>
      <c r="H238" s="175">
        <v>100</v>
      </c>
      <c r="I238" s="176"/>
      <c r="J238" s="177">
        <f>ROUND(I238*H238,2)</f>
        <v>0</v>
      </c>
      <c r="K238" s="173" t="s">
        <v>3925</v>
      </c>
      <c r="L238" s="178"/>
      <c r="M238" s="179" t="s">
        <v>19</v>
      </c>
      <c r="N238" s="180" t="s">
        <v>44</v>
      </c>
      <c r="P238" s="141">
        <f>O238*H238</f>
        <v>0</v>
      </c>
      <c r="Q238" s="141">
        <v>6.0000000000000002E-5</v>
      </c>
      <c r="R238" s="141">
        <f>Q238*H238</f>
        <v>6.0000000000000001E-3</v>
      </c>
      <c r="S238" s="141">
        <v>0</v>
      </c>
      <c r="T238" s="142">
        <f>S238*H238</f>
        <v>0</v>
      </c>
      <c r="AR238" s="143" t="s">
        <v>466</v>
      </c>
      <c r="AT238" s="143" t="s">
        <v>353</v>
      </c>
      <c r="AU238" s="143" t="s">
        <v>203</v>
      </c>
      <c r="AY238" s="18" t="s">
        <v>180</v>
      </c>
      <c r="BE238" s="144">
        <f>IF(N238="základní",J238,0)</f>
        <v>0</v>
      </c>
      <c r="BF238" s="144">
        <f>IF(N238="snížená",J238,0)</f>
        <v>0</v>
      </c>
      <c r="BG238" s="144">
        <f>IF(N238="zákl. přenesená",J238,0)</f>
        <v>0</v>
      </c>
      <c r="BH238" s="144">
        <f>IF(N238="sníž. přenesená",J238,0)</f>
        <v>0</v>
      </c>
      <c r="BI238" s="144">
        <f>IF(N238="nulová",J238,0)</f>
        <v>0</v>
      </c>
      <c r="BJ238" s="18" t="s">
        <v>81</v>
      </c>
      <c r="BK238" s="144">
        <f>ROUND(I238*H238,2)</f>
        <v>0</v>
      </c>
      <c r="BL238" s="18" t="s">
        <v>309</v>
      </c>
      <c r="BM238" s="143" t="s">
        <v>4113</v>
      </c>
    </row>
    <row r="239" spans="2:65" s="1" customFormat="1" ht="19.5">
      <c r="B239" s="33"/>
      <c r="D239" s="145" t="s">
        <v>189</v>
      </c>
      <c r="F239" s="146" t="s">
        <v>4112</v>
      </c>
      <c r="I239" s="147"/>
      <c r="L239" s="33"/>
      <c r="M239" s="148"/>
      <c r="T239" s="54"/>
      <c r="AT239" s="18" t="s">
        <v>189</v>
      </c>
      <c r="AU239" s="18" t="s">
        <v>203</v>
      </c>
    </row>
    <row r="240" spans="2:65" s="1" customFormat="1" ht="16.5" customHeight="1">
      <c r="B240" s="33"/>
      <c r="C240" s="171" t="s">
        <v>643</v>
      </c>
      <c r="D240" s="171" t="s">
        <v>353</v>
      </c>
      <c r="E240" s="172" t="s">
        <v>4114</v>
      </c>
      <c r="F240" s="173" t="s">
        <v>4115</v>
      </c>
      <c r="G240" s="174" t="s">
        <v>346</v>
      </c>
      <c r="H240" s="175">
        <v>59</v>
      </c>
      <c r="I240" s="176"/>
      <c r="J240" s="177">
        <f>ROUND(I240*H240,2)</f>
        <v>0</v>
      </c>
      <c r="K240" s="173" t="s">
        <v>3925</v>
      </c>
      <c r="L240" s="178"/>
      <c r="M240" s="179" t="s">
        <v>19</v>
      </c>
      <c r="N240" s="180" t="s">
        <v>44</v>
      </c>
      <c r="P240" s="141">
        <f>O240*H240</f>
        <v>0</v>
      </c>
      <c r="Q240" s="141">
        <v>1.0000000000000001E-5</v>
      </c>
      <c r="R240" s="141">
        <f>Q240*H240</f>
        <v>5.9000000000000003E-4</v>
      </c>
      <c r="S240" s="141">
        <v>0</v>
      </c>
      <c r="T240" s="142">
        <f>S240*H240</f>
        <v>0</v>
      </c>
      <c r="AR240" s="143" t="s">
        <v>466</v>
      </c>
      <c r="AT240" s="143" t="s">
        <v>353</v>
      </c>
      <c r="AU240" s="143" t="s">
        <v>203</v>
      </c>
      <c r="AY240" s="18" t="s">
        <v>180</v>
      </c>
      <c r="BE240" s="144">
        <f>IF(N240="základní",J240,0)</f>
        <v>0</v>
      </c>
      <c r="BF240" s="144">
        <f>IF(N240="snížená",J240,0)</f>
        <v>0</v>
      </c>
      <c r="BG240" s="144">
        <f>IF(N240="zákl. přenesená",J240,0)</f>
        <v>0</v>
      </c>
      <c r="BH240" s="144">
        <f>IF(N240="sníž. přenesená",J240,0)</f>
        <v>0</v>
      </c>
      <c r="BI240" s="144">
        <f>IF(N240="nulová",J240,0)</f>
        <v>0</v>
      </c>
      <c r="BJ240" s="18" t="s">
        <v>81</v>
      </c>
      <c r="BK240" s="144">
        <f>ROUND(I240*H240,2)</f>
        <v>0</v>
      </c>
      <c r="BL240" s="18" t="s">
        <v>309</v>
      </c>
      <c r="BM240" s="143" t="s">
        <v>4116</v>
      </c>
    </row>
    <row r="241" spans="2:65" s="1" customFormat="1" ht="11.25">
      <c r="B241" s="33"/>
      <c r="D241" s="145" t="s">
        <v>189</v>
      </c>
      <c r="F241" s="146" t="s">
        <v>4115</v>
      </c>
      <c r="I241" s="147"/>
      <c r="L241" s="33"/>
      <c r="M241" s="148"/>
      <c r="T241" s="54"/>
      <c r="AT241" s="18" t="s">
        <v>189</v>
      </c>
      <c r="AU241" s="18" t="s">
        <v>203</v>
      </c>
    </row>
    <row r="242" spans="2:65" s="1" customFormat="1" ht="24.2" customHeight="1">
      <c r="B242" s="33"/>
      <c r="C242" s="132" t="s">
        <v>649</v>
      </c>
      <c r="D242" s="132" t="s">
        <v>182</v>
      </c>
      <c r="E242" s="133" t="s">
        <v>4117</v>
      </c>
      <c r="F242" s="134" t="s">
        <v>4118</v>
      </c>
      <c r="G242" s="135" t="s">
        <v>346</v>
      </c>
      <c r="H242" s="136">
        <v>1</v>
      </c>
      <c r="I242" s="137"/>
      <c r="J242" s="138">
        <f>ROUND(I242*H242,2)</f>
        <v>0</v>
      </c>
      <c r="K242" s="134" t="s">
        <v>4119</v>
      </c>
      <c r="L242" s="33"/>
      <c r="M242" s="139" t="s">
        <v>19</v>
      </c>
      <c r="N242" s="140" t="s">
        <v>44</v>
      </c>
      <c r="P242" s="141">
        <f>O242*H242</f>
        <v>0</v>
      </c>
      <c r="Q242" s="141">
        <v>0</v>
      </c>
      <c r="R242" s="141">
        <f>Q242*H242</f>
        <v>0</v>
      </c>
      <c r="S242" s="141">
        <v>0</v>
      </c>
      <c r="T242" s="142">
        <f>S242*H242</f>
        <v>0</v>
      </c>
      <c r="AR242" s="143" t="s">
        <v>309</v>
      </c>
      <c r="AT242" s="143" t="s">
        <v>182</v>
      </c>
      <c r="AU242" s="143" t="s">
        <v>203</v>
      </c>
      <c r="AY242" s="18" t="s">
        <v>180</v>
      </c>
      <c r="BE242" s="144">
        <f>IF(N242="základní",J242,0)</f>
        <v>0</v>
      </c>
      <c r="BF242" s="144">
        <f>IF(N242="snížená",J242,0)</f>
        <v>0</v>
      </c>
      <c r="BG242" s="144">
        <f>IF(N242="zákl. přenesená",J242,0)</f>
        <v>0</v>
      </c>
      <c r="BH242" s="144">
        <f>IF(N242="sníž. přenesená",J242,0)</f>
        <v>0</v>
      </c>
      <c r="BI242" s="144">
        <f>IF(N242="nulová",J242,0)</f>
        <v>0</v>
      </c>
      <c r="BJ242" s="18" t="s">
        <v>81</v>
      </c>
      <c r="BK242" s="144">
        <f>ROUND(I242*H242,2)</f>
        <v>0</v>
      </c>
      <c r="BL242" s="18" t="s">
        <v>309</v>
      </c>
      <c r="BM242" s="143" t="s">
        <v>4120</v>
      </c>
    </row>
    <row r="243" spans="2:65" s="1" customFormat="1" ht="19.5">
      <c r="B243" s="33"/>
      <c r="D243" s="145" t="s">
        <v>189</v>
      </c>
      <c r="F243" s="146" t="s">
        <v>4118</v>
      </c>
      <c r="I243" s="147"/>
      <c r="L243" s="33"/>
      <c r="M243" s="148"/>
      <c r="T243" s="54"/>
      <c r="AT243" s="18" t="s">
        <v>189</v>
      </c>
      <c r="AU243" s="18" t="s">
        <v>203</v>
      </c>
    </row>
    <row r="244" spans="2:65" s="1" customFormat="1" ht="11.25">
      <c r="B244" s="33"/>
      <c r="D244" s="149" t="s">
        <v>191</v>
      </c>
      <c r="F244" s="150" t="s">
        <v>4121</v>
      </c>
      <c r="I244" s="147"/>
      <c r="L244" s="33"/>
      <c r="M244" s="148"/>
      <c r="T244" s="54"/>
      <c r="AT244" s="18" t="s">
        <v>191</v>
      </c>
      <c r="AU244" s="18" t="s">
        <v>203</v>
      </c>
    </row>
    <row r="245" spans="2:65" s="1" customFormat="1" ht="16.5" customHeight="1">
      <c r="B245" s="33"/>
      <c r="C245" s="171" t="s">
        <v>654</v>
      </c>
      <c r="D245" s="171" t="s">
        <v>353</v>
      </c>
      <c r="E245" s="172" t="s">
        <v>4122</v>
      </c>
      <c r="F245" s="173" t="s">
        <v>4123</v>
      </c>
      <c r="G245" s="174" t="s">
        <v>346</v>
      </c>
      <c r="H245" s="175">
        <v>1</v>
      </c>
      <c r="I245" s="176"/>
      <c r="J245" s="177">
        <f>ROUND(I245*H245,2)</f>
        <v>0</v>
      </c>
      <c r="K245" s="173" t="s">
        <v>19</v>
      </c>
      <c r="L245" s="178"/>
      <c r="M245" s="179" t="s">
        <v>19</v>
      </c>
      <c r="N245" s="180" t="s">
        <v>44</v>
      </c>
      <c r="P245" s="141">
        <f>O245*H245</f>
        <v>0</v>
      </c>
      <c r="Q245" s="141">
        <v>0</v>
      </c>
      <c r="R245" s="141">
        <f>Q245*H245</f>
        <v>0</v>
      </c>
      <c r="S245" s="141">
        <v>0</v>
      </c>
      <c r="T245" s="142">
        <f>S245*H245</f>
        <v>0</v>
      </c>
      <c r="AR245" s="143" t="s">
        <v>466</v>
      </c>
      <c r="AT245" s="143" t="s">
        <v>353</v>
      </c>
      <c r="AU245" s="143" t="s">
        <v>203</v>
      </c>
      <c r="AY245" s="18" t="s">
        <v>180</v>
      </c>
      <c r="BE245" s="144">
        <f>IF(N245="základní",J245,0)</f>
        <v>0</v>
      </c>
      <c r="BF245" s="144">
        <f>IF(N245="snížená",J245,0)</f>
        <v>0</v>
      </c>
      <c r="BG245" s="144">
        <f>IF(N245="zákl. přenesená",J245,0)</f>
        <v>0</v>
      </c>
      <c r="BH245" s="144">
        <f>IF(N245="sníž. přenesená",J245,0)</f>
        <v>0</v>
      </c>
      <c r="BI245" s="144">
        <f>IF(N245="nulová",J245,0)</f>
        <v>0</v>
      </c>
      <c r="BJ245" s="18" t="s">
        <v>81</v>
      </c>
      <c r="BK245" s="144">
        <f>ROUND(I245*H245,2)</f>
        <v>0</v>
      </c>
      <c r="BL245" s="18" t="s">
        <v>309</v>
      </c>
      <c r="BM245" s="143" t="s">
        <v>4124</v>
      </c>
    </row>
    <row r="246" spans="2:65" s="1" customFormat="1" ht="11.25">
      <c r="B246" s="33"/>
      <c r="D246" s="145" t="s">
        <v>189</v>
      </c>
      <c r="F246" s="146" t="s">
        <v>4123</v>
      </c>
      <c r="I246" s="147"/>
      <c r="L246" s="33"/>
      <c r="M246" s="148"/>
      <c r="T246" s="54"/>
      <c r="AT246" s="18" t="s">
        <v>189</v>
      </c>
      <c r="AU246" s="18" t="s">
        <v>203</v>
      </c>
    </row>
    <row r="247" spans="2:65" s="1" customFormat="1" ht="37.9" customHeight="1">
      <c r="B247" s="33"/>
      <c r="C247" s="132" t="s">
        <v>659</v>
      </c>
      <c r="D247" s="132" t="s">
        <v>182</v>
      </c>
      <c r="E247" s="133" t="s">
        <v>4125</v>
      </c>
      <c r="F247" s="134" t="s">
        <v>4126</v>
      </c>
      <c r="G247" s="135" t="s">
        <v>346</v>
      </c>
      <c r="H247" s="136">
        <v>7</v>
      </c>
      <c r="I247" s="137"/>
      <c r="J247" s="138">
        <f>ROUND(I247*H247,2)</f>
        <v>0</v>
      </c>
      <c r="K247" s="134" t="s">
        <v>3940</v>
      </c>
      <c r="L247" s="33"/>
      <c r="M247" s="139" t="s">
        <v>19</v>
      </c>
      <c r="N247" s="140" t="s">
        <v>44</v>
      </c>
      <c r="P247" s="141">
        <f>O247*H247</f>
        <v>0</v>
      </c>
      <c r="Q247" s="141">
        <v>0</v>
      </c>
      <c r="R247" s="141">
        <f>Q247*H247</f>
        <v>0</v>
      </c>
      <c r="S247" s="141">
        <v>0</v>
      </c>
      <c r="T247" s="142">
        <f>S247*H247</f>
        <v>0</v>
      </c>
      <c r="AR247" s="143" t="s">
        <v>309</v>
      </c>
      <c r="AT247" s="143" t="s">
        <v>182</v>
      </c>
      <c r="AU247" s="143" t="s">
        <v>203</v>
      </c>
      <c r="AY247" s="18" t="s">
        <v>180</v>
      </c>
      <c r="BE247" s="144">
        <f>IF(N247="základní",J247,0)</f>
        <v>0</v>
      </c>
      <c r="BF247" s="144">
        <f>IF(N247="snížená",J247,0)</f>
        <v>0</v>
      </c>
      <c r="BG247" s="144">
        <f>IF(N247="zákl. přenesená",J247,0)</f>
        <v>0</v>
      </c>
      <c r="BH247" s="144">
        <f>IF(N247="sníž. přenesená",J247,0)</f>
        <v>0</v>
      </c>
      <c r="BI247" s="144">
        <f>IF(N247="nulová",J247,0)</f>
        <v>0</v>
      </c>
      <c r="BJ247" s="18" t="s">
        <v>81</v>
      </c>
      <c r="BK247" s="144">
        <f>ROUND(I247*H247,2)</f>
        <v>0</v>
      </c>
      <c r="BL247" s="18" t="s">
        <v>309</v>
      </c>
      <c r="BM247" s="143" t="s">
        <v>4127</v>
      </c>
    </row>
    <row r="248" spans="2:65" s="1" customFormat="1" ht="19.5">
      <c r="B248" s="33"/>
      <c r="D248" s="145" t="s">
        <v>189</v>
      </c>
      <c r="F248" s="146" t="s">
        <v>4126</v>
      </c>
      <c r="I248" s="147"/>
      <c r="L248" s="33"/>
      <c r="M248" s="148"/>
      <c r="T248" s="54"/>
      <c r="AT248" s="18" t="s">
        <v>189</v>
      </c>
      <c r="AU248" s="18" t="s">
        <v>203</v>
      </c>
    </row>
    <row r="249" spans="2:65" s="1" customFormat="1" ht="11.25">
      <c r="B249" s="33"/>
      <c r="D249" s="149" t="s">
        <v>191</v>
      </c>
      <c r="F249" s="150" t="s">
        <v>4128</v>
      </c>
      <c r="I249" s="147"/>
      <c r="L249" s="33"/>
      <c r="M249" s="148"/>
      <c r="T249" s="54"/>
      <c r="AT249" s="18" t="s">
        <v>191</v>
      </c>
      <c r="AU249" s="18" t="s">
        <v>203</v>
      </c>
    </row>
    <row r="250" spans="2:65" s="1" customFormat="1" ht="24.2" customHeight="1">
      <c r="B250" s="33"/>
      <c r="C250" s="171" t="s">
        <v>665</v>
      </c>
      <c r="D250" s="171" t="s">
        <v>353</v>
      </c>
      <c r="E250" s="172" t="s">
        <v>4129</v>
      </c>
      <c r="F250" s="173" t="s">
        <v>4130</v>
      </c>
      <c r="G250" s="174" t="s">
        <v>346</v>
      </c>
      <c r="H250" s="175">
        <v>7</v>
      </c>
      <c r="I250" s="176"/>
      <c r="J250" s="177">
        <f>ROUND(I250*H250,2)</f>
        <v>0</v>
      </c>
      <c r="K250" s="173" t="s">
        <v>19</v>
      </c>
      <c r="L250" s="178"/>
      <c r="M250" s="179" t="s">
        <v>19</v>
      </c>
      <c r="N250" s="180" t="s">
        <v>44</v>
      </c>
      <c r="P250" s="141">
        <f>O250*H250</f>
        <v>0</v>
      </c>
      <c r="Q250" s="141">
        <v>0</v>
      </c>
      <c r="R250" s="141">
        <f>Q250*H250</f>
        <v>0</v>
      </c>
      <c r="S250" s="141">
        <v>0</v>
      </c>
      <c r="T250" s="142">
        <f>S250*H250</f>
        <v>0</v>
      </c>
      <c r="AR250" s="143" t="s">
        <v>466</v>
      </c>
      <c r="AT250" s="143" t="s">
        <v>353</v>
      </c>
      <c r="AU250" s="143" t="s">
        <v>203</v>
      </c>
      <c r="AY250" s="18" t="s">
        <v>180</v>
      </c>
      <c r="BE250" s="144">
        <f>IF(N250="základní",J250,0)</f>
        <v>0</v>
      </c>
      <c r="BF250" s="144">
        <f>IF(N250="snížená",J250,0)</f>
        <v>0</v>
      </c>
      <c r="BG250" s="144">
        <f>IF(N250="zákl. přenesená",J250,0)</f>
        <v>0</v>
      </c>
      <c r="BH250" s="144">
        <f>IF(N250="sníž. přenesená",J250,0)</f>
        <v>0</v>
      </c>
      <c r="BI250" s="144">
        <f>IF(N250="nulová",J250,0)</f>
        <v>0</v>
      </c>
      <c r="BJ250" s="18" t="s">
        <v>81</v>
      </c>
      <c r="BK250" s="144">
        <f>ROUND(I250*H250,2)</f>
        <v>0</v>
      </c>
      <c r="BL250" s="18" t="s">
        <v>309</v>
      </c>
      <c r="BM250" s="143" t="s">
        <v>4131</v>
      </c>
    </row>
    <row r="251" spans="2:65" s="1" customFormat="1" ht="19.5">
      <c r="B251" s="33"/>
      <c r="D251" s="145" t="s">
        <v>189</v>
      </c>
      <c r="F251" s="146" t="s">
        <v>4130</v>
      </c>
      <c r="I251" s="147"/>
      <c r="L251" s="33"/>
      <c r="M251" s="148"/>
      <c r="T251" s="54"/>
      <c r="AT251" s="18" t="s">
        <v>189</v>
      </c>
      <c r="AU251" s="18" t="s">
        <v>203</v>
      </c>
    </row>
    <row r="252" spans="2:65" s="1" customFormat="1" ht="44.25" customHeight="1">
      <c r="B252" s="33"/>
      <c r="C252" s="132" t="s">
        <v>673</v>
      </c>
      <c r="D252" s="132" t="s">
        <v>182</v>
      </c>
      <c r="E252" s="133" t="s">
        <v>4132</v>
      </c>
      <c r="F252" s="134" t="s">
        <v>4133</v>
      </c>
      <c r="G252" s="135" t="s">
        <v>346</v>
      </c>
      <c r="H252" s="136">
        <v>145</v>
      </c>
      <c r="I252" s="137"/>
      <c r="J252" s="138">
        <f>ROUND(I252*H252,2)</f>
        <v>0</v>
      </c>
      <c r="K252" s="134" t="s">
        <v>3940</v>
      </c>
      <c r="L252" s="33"/>
      <c r="M252" s="139" t="s">
        <v>19</v>
      </c>
      <c r="N252" s="140" t="s">
        <v>44</v>
      </c>
      <c r="P252" s="141">
        <f>O252*H252</f>
        <v>0</v>
      </c>
      <c r="Q252" s="141">
        <v>0</v>
      </c>
      <c r="R252" s="141">
        <f>Q252*H252</f>
        <v>0</v>
      </c>
      <c r="S252" s="141">
        <v>0</v>
      </c>
      <c r="T252" s="142">
        <f>S252*H252</f>
        <v>0</v>
      </c>
      <c r="AR252" s="143" t="s">
        <v>309</v>
      </c>
      <c r="AT252" s="143" t="s">
        <v>182</v>
      </c>
      <c r="AU252" s="143" t="s">
        <v>203</v>
      </c>
      <c r="AY252" s="18" t="s">
        <v>180</v>
      </c>
      <c r="BE252" s="144">
        <f>IF(N252="základní",J252,0)</f>
        <v>0</v>
      </c>
      <c r="BF252" s="144">
        <f>IF(N252="snížená",J252,0)</f>
        <v>0</v>
      </c>
      <c r="BG252" s="144">
        <f>IF(N252="zákl. přenesená",J252,0)</f>
        <v>0</v>
      </c>
      <c r="BH252" s="144">
        <f>IF(N252="sníž. přenesená",J252,0)</f>
        <v>0</v>
      </c>
      <c r="BI252" s="144">
        <f>IF(N252="nulová",J252,0)</f>
        <v>0</v>
      </c>
      <c r="BJ252" s="18" t="s">
        <v>81</v>
      </c>
      <c r="BK252" s="144">
        <f>ROUND(I252*H252,2)</f>
        <v>0</v>
      </c>
      <c r="BL252" s="18" t="s">
        <v>309</v>
      </c>
      <c r="BM252" s="143" t="s">
        <v>4134</v>
      </c>
    </row>
    <row r="253" spans="2:65" s="1" customFormat="1" ht="29.25">
      <c r="B253" s="33"/>
      <c r="D253" s="145" t="s">
        <v>189</v>
      </c>
      <c r="F253" s="146" t="s">
        <v>4133</v>
      </c>
      <c r="I253" s="147"/>
      <c r="L253" s="33"/>
      <c r="M253" s="148"/>
      <c r="T253" s="54"/>
      <c r="AT253" s="18" t="s">
        <v>189</v>
      </c>
      <c r="AU253" s="18" t="s">
        <v>203</v>
      </c>
    </row>
    <row r="254" spans="2:65" s="1" customFormat="1" ht="11.25">
      <c r="B254" s="33"/>
      <c r="D254" s="149" t="s">
        <v>191</v>
      </c>
      <c r="F254" s="150" t="s">
        <v>4135</v>
      </c>
      <c r="I254" s="147"/>
      <c r="L254" s="33"/>
      <c r="M254" s="148"/>
      <c r="T254" s="54"/>
      <c r="AT254" s="18" t="s">
        <v>191</v>
      </c>
      <c r="AU254" s="18" t="s">
        <v>203</v>
      </c>
    </row>
    <row r="255" spans="2:65" s="1" customFormat="1" ht="33" customHeight="1">
      <c r="B255" s="33"/>
      <c r="C255" s="171" t="s">
        <v>679</v>
      </c>
      <c r="D255" s="171" t="s">
        <v>353</v>
      </c>
      <c r="E255" s="172" t="s">
        <v>4136</v>
      </c>
      <c r="F255" s="173" t="s">
        <v>4137</v>
      </c>
      <c r="G255" s="174" t="s">
        <v>346</v>
      </c>
      <c r="H255" s="175">
        <v>21</v>
      </c>
      <c r="I255" s="176"/>
      <c r="J255" s="177">
        <f>ROUND(I255*H255,2)</f>
        <v>0</v>
      </c>
      <c r="K255" s="173" t="s">
        <v>3925</v>
      </c>
      <c r="L255" s="178"/>
      <c r="M255" s="179" t="s">
        <v>19</v>
      </c>
      <c r="N255" s="180" t="s">
        <v>44</v>
      </c>
      <c r="P255" s="141">
        <f>O255*H255</f>
        <v>0</v>
      </c>
      <c r="Q255" s="141">
        <v>5.0000000000000001E-4</v>
      </c>
      <c r="R255" s="141">
        <f>Q255*H255</f>
        <v>1.0500000000000001E-2</v>
      </c>
      <c r="S255" s="141">
        <v>0</v>
      </c>
      <c r="T255" s="142">
        <f>S255*H255</f>
        <v>0</v>
      </c>
      <c r="AR255" s="143" t="s">
        <v>466</v>
      </c>
      <c r="AT255" s="143" t="s">
        <v>353</v>
      </c>
      <c r="AU255" s="143" t="s">
        <v>203</v>
      </c>
      <c r="AY255" s="18" t="s">
        <v>180</v>
      </c>
      <c r="BE255" s="144">
        <f>IF(N255="základní",J255,0)</f>
        <v>0</v>
      </c>
      <c r="BF255" s="144">
        <f>IF(N255="snížená",J255,0)</f>
        <v>0</v>
      </c>
      <c r="BG255" s="144">
        <f>IF(N255="zákl. přenesená",J255,0)</f>
        <v>0</v>
      </c>
      <c r="BH255" s="144">
        <f>IF(N255="sníž. přenesená",J255,0)</f>
        <v>0</v>
      </c>
      <c r="BI255" s="144">
        <f>IF(N255="nulová",J255,0)</f>
        <v>0</v>
      </c>
      <c r="BJ255" s="18" t="s">
        <v>81</v>
      </c>
      <c r="BK255" s="144">
        <f>ROUND(I255*H255,2)</f>
        <v>0</v>
      </c>
      <c r="BL255" s="18" t="s">
        <v>309</v>
      </c>
      <c r="BM255" s="143" t="s">
        <v>4138</v>
      </c>
    </row>
    <row r="256" spans="2:65" s="1" customFormat="1" ht="19.5">
      <c r="B256" s="33"/>
      <c r="D256" s="145" t="s">
        <v>189</v>
      </c>
      <c r="F256" s="146" t="s">
        <v>4137</v>
      </c>
      <c r="I256" s="147"/>
      <c r="L256" s="33"/>
      <c r="M256" s="148"/>
      <c r="T256" s="54"/>
      <c r="AT256" s="18" t="s">
        <v>189</v>
      </c>
      <c r="AU256" s="18" t="s">
        <v>203</v>
      </c>
    </row>
    <row r="257" spans="2:65" s="1" customFormat="1" ht="33" customHeight="1">
      <c r="B257" s="33"/>
      <c r="C257" s="171" t="s">
        <v>685</v>
      </c>
      <c r="D257" s="171" t="s">
        <v>353</v>
      </c>
      <c r="E257" s="172" t="s">
        <v>4139</v>
      </c>
      <c r="F257" s="173" t="s">
        <v>4140</v>
      </c>
      <c r="G257" s="174" t="s">
        <v>346</v>
      </c>
      <c r="H257" s="175">
        <v>28</v>
      </c>
      <c r="I257" s="176"/>
      <c r="J257" s="177">
        <f>ROUND(I257*H257,2)</f>
        <v>0</v>
      </c>
      <c r="K257" s="173" t="s">
        <v>19</v>
      </c>
      <c r="L257" s="178"/>
      <c r="M257" s="179" t="s">
        <v>19</v>
      </c>
      <c r="N257" s="180" t="s">
        <v>44</v>
      </c>
      <c r="P257" s="141">
        <f>O257*H257</f>
        <v>0</v>
      </c>
      <c r="Q257" s="141">
        <v>7.5000000000000002E-4</v>
      </c>
      <c r="R257" s="141">
        <f>Q257*H257</f>
        <v>2.1000000000000001E-2</v>
      </c>
      <c r="S257" s="141">
        <v>0</v>
      </c>
      <c r="T257" s="142">
        <f>S257*H257</f>
        <v>0</v>
      </c>
      <c r="AR257" s="143" t="s">
        <v>466</v>
      </c>
      <c r="AT257" s="143" t="s">
        <v>353</v>
      </c>
      <c r="AU257" s="143" t="s">
        <v>203</v>
      </c>
      <c r="AY257" s="18" t="s">
        <v>180</v>
      </c>
      <c r="BE257" s="144">
        <f>IF(N257="základní",J257,0)</f>
        <v>0</v>
      </c>
      <c r="BF257" s="144">
        <f>IF(N257="snížená",J257,0)</f>
        <v>0</v>
      </c>
      <c r="BG257" s="144">
        <f>IF(N257="zákl. přenesená",J257,0)</f>
        <v>0</v>
      </c>
      <c r="BH257" s="144">
        <f>IF(N257="sníž. přenesená",J257,0)</f>
        <v>0</v>
      </c>
      <c r="BI257" s="144">
        <f>IF(N257="nulová",J257,0)</f>
        <v>0</v>
      </c>
      <c r="BJ257" s="18" t="s">
        <v>81</v>
      </c>
      <c r="BK257" s="144">
        <f>ROUND(I257*H257,2)</f>
        <v>0</v>
      </c>
      <c r="BL257" s="18" t="s">
        <v>309</v>
      </c>
      <c r="BM257" s="143" t="s">
        <v>4141</v>
      </c>
    </row>
    <row r="258" spans="2:65" s="1" customFormat="1" ht="19.5">
      <c r="B258" s="33"/>
      <c r="D258" s="145" t="s">
        <v>189</v>
      </c>
      <c r="F258" s="146" t="s">
        <v>4140</v>
      </c>
      <c r="I258" s="147"/>
      <c r="L258" s="33"/>
      <c r="M258" s="148"/>
      <c r="T258" s="54"/>
      <c r="AT258" s="18" t="s">
        <v>189</v>
      </c>
      <c r="AU258" s="18" t="s">
        <v>203</v>
      </c>
    </row>
    <row r="259" spans="2:65" s="1" customFormat="1" ht="24.2" customHeight="1">
      <c r="B259" s="33"/>
      <c r="C259" s="171" t="s">
        <v>692</v>
      </c>
      <c r="D259" s="171" t="s">
        <v>353</v>
      </c>
      <c r="E259" s="172" t="s">
        <v>4142</v>
      </c>
      <c r="F259" s="173" t="s">
        <v>4143</v>
      </c>
      <c r="G259" s="174" t="s">
        <v>346</v>
      </c>
      <c r="H259" s="175">
        <v>7</v>
      </c>
      <c r="I259" s="176"/>
      <c r="J259" s="177">
        <f>ROUND(I259*H259,2)</f>
        <v>0</v>
      </c>
      <c r="K259" s="173" t="s">
        <v>19</v>
      </c>
      <c r="L259" s="178"/>
      <c r="M259" s="179" t="s">
        <v>19</v>
      </c>
      <c r="N259" s="180" t="s">
        <v>44</v>
      </c>
      <c r="P259" s="141">
        <f>O259*H259</f>
        <v>0</v>
      </c>
      <c r="Q259" s="141">
        <v>1.73E-3</v>
      </c>
      <c r="R259" s="141">
        <f>Q259*H259</f>
        <v>1.2109999999999999E-2</v>
      </c>
      <c r="S259" s="141">
        <v>0</v>
      </c>
      <c r="T259" s="142">
        <f>S259*H259</f>
        <v>0</v>
      </c>
      <c r="AR259" s="143" t="s">
        <v>466</v>
      </c>
      <c r="AT259" s="143" t="s">
        <v>353</v>
      </c>
      <c r="AU259" s="143" t="s">
        <v>203</v>
      </c>
      <c r="AY259" s="18" t="s">
        <v>180</v>
      </c>
      <c r="BE259" s="144">
        <f>IF(N259="základní",J259,0)</f>
        <v>0</v>
      </c>
      <c r="BF259" s="144">
        <f>IF(N259="snížená",J259,0)</f>
        <v>0</v>
      </c>
      <c r="BG259" s="144">
        <f>IF(N259="zákl. přenesená",J259,0)</f>
        <v>0</v>
      </c>
      <c r="BH259" s="144">
        <f>IF(N259="sníž. přenesená",J259,0)</f>
        <v>0</v>
      </c>
      <c r="BI259" s="144">
        <f>IF(N259="nulová",J259,0)</f>
        <v>0</v>
      </c>
      <c r="BJ259" s="18" t="s">
        <v>81</v>
      </c>
      <c r="BK259" s="144">
        <f>ROUND(I259*H259,2)</f>
        <v>0</v>
      </c>
      <c r="BL259" s="18" t="s">
        <v>309</v>
      </c>
      <c r="BM259" s="143" t="s">
        <v>4144</v>
      </c>
    </row>
    <row r="260" spans="2:65" s="1" customFormat="1" ht="11.25">
      <c r="B260" s="33"/>
      <c r="D260" s="145" t="s">
        <v>189</v>
      </c>
      <c r="F260" s="146" t="s">
        <v>4143</v>
      </c>
      <c r="I260" s="147"/>
      <c r="L260" s="33"/>
      <c r="M260" s="148"/>
      <c r="T260" s="54"/>
      <c r="AT260" s="18" t="s">
        <v>189</v>
      </c>
      <c r="AU260" s="18" t="s">
        <v>203</v>
      </c>
    </row>
    <row r="261" spans="2:65" s="1" customFormat="1" ht="24.2" customHeight="1">
      <c r="B261" s="33"/>
      <c r="C261" s="171" t="s">
        <v>697</v>
      </c>
      <c r="D261" s="171" t="s">
        <v>353</v>
      </c>
      <c r="E261" s="172" t="s">
        <v>4145</v>
      </c>
      <c r="F261" s="173" t="s">
        <v>4146</v>
      </c>
      <c r="G261" s="174" t="s">
        <v>346</v>
      </c>
      <c r="H261" s="175">
        <v>6</v>
      </c>
      <c r="I261" s="176"/>
      <c r="J261" s="177">
        <f>ROUND(I261*H261,2)</f>
        <v>0</v>
      </c>
      <c r="K261" s="173" t="s">
        <v>19</v>
      </c>
      <c r="L261" s="178"/>
      <c r="M261" s="179" t="s">
        <v>19</v>
      </c>
      <c r="N261" s="180" t="s">
        <v>44</v>
      </c>
      <c r="P261" s="141">
        <f>O261*H261</f>
        <v>0</v>
      </c>
      <c r="Q261" s="141">
        <v>1.73E-3</v>
      </c>
      <c r="R261" s="141">
        <f>Q261*H261</f>
        <v>1.038E-2</v>
      </c>
      <c r="S261" s="141">
        <v>0</v>
      </c>
      <c r="T261" s="142">
        <f>S261*H261</f>
        <v>0</v>
      </c>
      <c r="AR261" s="143" t="s">
        <v>466</v>
      </c>
      <c r="AT261" s="143" t="s">
        <v>353</v>
      </c>
      <c r="AU261" s="143" t="s">
        <v>203</v>
      </c>
      <c r="AY261" s="18" t="s">
        <v>180</v>
      </c>
      <c r="BE261" s="144">
        <f>IF(N261="základní",J261,0)</f>
        <v>0</v>
      </c>
      <c r="BF261" s="144">
        <f>IF(N261="snížená",J261,0)</f>
        <v>0</v>
      </c>
      <c r="BG261" s="144">
        <f>IF(N261="zákl. přenesená",J261,0)</f>
        <v>0</v>
      </c>
      <c r="BH261" s="144">
        <f>IF(N261="sníž. přenesená",J261,0)</f>
        <v>0</v>
      </c>
      <c r="BI261" s="144">
        <f>IF(N261="nulová",J261,0)</f>
        <v>0</v>
      </c>
      <c r="BJ261" s="18" t="s">
        <v>81</v>
      </c>
      <c r="BK261" s="144">
        <f>ROUND(I261*H261,2)</f>
        <v>0</v>
      </c>
      <c r="BL261" s="18" t="s">
        <v>309</v>
      </c>
      <c r="BM261" s="143" t="s">
        <v>4147</v>
      </c>
    </row>
    <row r="262" spans="2:65" s="1" customFormat="1" ht="11.25">
      <c r="B262" s="33"/>
      <c r="D262" s="145" t="s">
        <v>189</v>
      </c>
      <c r="F262" s="146" t="s">
        <v>4146</v>
      </c>
      <c r="I262" s="147"/>
      <c r="L262" s="33"/>
      <c r="M262" s="148"/>
      <c r="T262" s="54"/>
      <c r="AT262" s="18" t="s">
        <v>189</v>
      </c>
      <c r="AU262" s="18" t="s">
        <v>203</v>
      </c>
    </row>
    <row r="263" spans="2:65" s="1" customFormat="1" ht="21.75" customHeight="1">
      <c r="B263" s="33"/>
      <c r="C263" s="171" t="s">
        <v>703</v>
      </c>
      <c r="D263" s="171" t="s">
        <v>353</v>
      </c>
      <c r="E263" s="172" t="s">
        <v>4148</v>
      </c>
      <c r="F263" s="173" t="s">
        <v>4149</v>
      </c>
      <c r="G263" s="174" t="s">
        <v>346</v>
      </c>
      <c r="H263" s="175">
        <v>18</v>
      </c>
      <c r="I263" s="176"/>
      <c r="J263" s="177">
        <f>ROUND(I263*H263,2)</f>
        <v>0</v>
      </c>
      <c r="K263" s="173" t="s">
        <v>19</v>
      </c>
      <c r="L263" s="178"/>
      <c r="M263" s="179" t="s">
        <v>19</v>
      </c>
      <c r="N263" s="180" t="s">
        <v>44</v>
      </c>
      <c r="P263" s="141">
        <f>O263*H263</f>
        <v>0</v>
      </c>
      <c r="Q263" s="141">
        <v>1.73E-3</v>
      </c>
      <c r="R263" s="141">
        <f>Q263*H263</f>
        <v>3.1140000000000001E-2</v>
      </c>
      <c r="S263" s="141">
        <v>0</v>
      </c>
      <c r="T263" s="142">
        <f>S263*H263</f>
        <v>0</v>
      </c>
      <c r="AR263" s="143" t="s">
        <v>466</v>
      </c>
      <c r="AT263" s="143" t="s">
        <v>353</v>
      </c>
      <c r="AU263" s="143" t="s">
        <v>203</v>
      </c>
      <c r="AY263" s="18" t="s">
        <v>180</v>
      </c>
      <c r="BE263" s="144">
        <f>IF(N263="základní",J263,0)</f>
        <v>0</v>
      </c>
      <c r="BF263" s="144">
        <f>IF(N263="snížená",J263,0)</f>
        <v>0</v>
      </c>
      <c r="BG263" s="144">
        <f>IF(N263="zákl. přenesená",J263,0)</f>
        <v>0</v>
      </c>
      <c r="BH263" s="144">
        <f>IF(N263="sníž. přenesená",J263,0)</f>
        <v>0</v>
      </c>
      <c r="BI263" s="144">
        <f>IF(N263="nulová",J263,0)</f>
        <v>0</v>
      </c>
      <c r="BJ263" s="18" t="s">
        <v>81</v>
      </c>
      <c r="BK263" s="144">
        <f>ROUND(I263*H263,2)</f>
        <v>0</v>
      </c>
      <c r="BL263" s="18" t="s">
        <v>309</v>
      </c>
      <c r="BM263" s="143" t="s">
        <v>4150</v>
      </c>
    </row>
    <row r="264" spans="2:65" s="1" customFormat="1" ht="11.25">
      <c r="B264" s="33"/>
      <c r="D264" s="145" t="s">
        <v>189</v>
      </c>
      <c r="F264" s="146" t="s">
        <v>4149</v>
      </c>
      <c r="I264" s="147"/>
      <c r="L264" s="33"/>
      <c r="M264" s="148"/>
      <c r="T264" s="54"/>
      <c r="AT264" s="18" t="s">
        <v>189</v>
      </c>
      <c r="AU264" s="18" t="s">
        <v>203</v>
      </c>
    </row>
    <row r="265" spans="2:65" s="1" customFormat="1" ht="21.75" customHeight="1">
      <c r="B265" s="33"/>
      <c r="C265" s="171" t="s">
        <v>709</v>
      </c>
      <c r="D265" s="171" t="s">
        <v>353</v>
      </c>
      <c r="E265" s="172" t="s">
        <v>4151</v>
      </c>
      <c r="F265" s="173" t="s">
        <v>4152</v>
      </c>
      <c r="G265" s="174" t="s">
        <v>346</v>
      </c>
      <c r="H265" s="175">
        <v>23</v>
      </c>
      <c r="I265" s="176"/>
      <c r="J265" s="177">
        <f>ROUND(I265*H265,2)</f>
        <v>0</v>
      </c>
      <c r="K265" s="173" t="s">
        <v>19</v>
      </c>
      <c r="L265" s="178"/>
      <c r="M265" s="179" t="s">
        <v>19</v>
      </c>
      <c r="N265" s="180" t="s">
        <v>44</v>
      </c>
      <c r="P265" s="141">
        <f>O265*H265</f>
        <v>0</v>
      </c>
      <c r="Q265" s="141">
        <v>1.73E-3</v>
      </c>
      <c r="R265" s="141">
        <f>Q265*H265</f>
        <v>3.9789999999999999E-2</v>
      </c>
      <c r="S265" s="141">
        <v>0</v>
      </c>
      <c r="T265" s="142">
        <f>S265*H265</f>
        <v>0</v>
      </c>
      <c r="AR265" s="143" t="s">
        <v>466</v>
      </c>
      <c r="AT265" s="143" t="s">
        <v>353</v>
      </c>
      <c r="AU265" s="143" t="s">
        <v>203</v>
      </c>
      <c r="AY265" s="18" t="s">
        <v>180</v>
      </c>
      <c r="BE265" s="144">
        <f>IF(N265="základní",J265,0)</f>
        <v>0</v>
      </c>
      <c r="BF265" s="144">
        <f>IF(N265="snížená",J265,0)</f>
        <v>0</v>
      </c>
      <c r="BG265" s="144">
        <f>IF(N265="zákl. přenesená",J265,0)</f>
        <v>0</v>
      </c>
      <c r="BH265" s="144">
        <f>IF(N265="sníž. přenesená",J265,0)</f>
        <v>0</v>
      </c>
      <c r="BI265" s="144">
        <f>IF(N265="nulová",J265,0)</f>
        <v>0</v>
      </c>
      <c r="BJ265" s="18" t="s">
        <v>81</v>
      </c>
      <c r="BK265" s="144">
        <f>ROUND(I265*H265,2)</f>
        <v>0</v>
      </c>
      <c r="BL265" s="18" t="s">
        <v>309</v>
      </c>
      <c r="BM265" s="143" t="s">
        <v>4153</v>
      </c>
    </row>
    <row r="266" spans="2:65" s="1" customFormat="1" ht="11.25">
      <c r="B266" s="33"/>
      <c r="D266" s="145" t="s">
        <v>189</v>
      </c>
      <c r="F266" s="146" t="s">
        <v>4152</v>
      </c>
      <c r="I266" s="147"/>
      <c r="L266" s="33"/>
      <c r="M266" s="148"/>
      <c r="T266" s="54"/>
      <c r="AT266" s="18" t="s">
        <v>189</v>
      </c>
      <c r="AU266" s="18" t="s">
        <v>203</v>
      </c>
    </row>
    <row r="267" spans="2:65" s="1" customFormat="1" ht="24.2" customHeight="1">
      <c r="B267" s="33"/>
      <c r="C267" s="171" t="s">
        <v>714</v>
      </c>
      <c r="D267" s="171" t="s">
        <v>353</v>
      </c>
      <c r="E267" s="172" t="s">
        <v>4154</v>
      </c>
      <c r="F267" s="173" t="s">
        <v>4155</v>
      </c>
      <c r="G267" s="174" t="s">
        <v>346</v>
      </c>
      <c r="H267" s="175">
        <v>6</v>
      </c>
      <c r="I267" s="176"/>
      <c r="J267" s="177">
        <f>ROUND(I267*H267,2)</f>
        <v>0</v>
      </c>
      <c r="K267" s="173" t="s">
        <v>19</v>
      </c>
      <c r="L267" s="178"/>
      <c r="M267" s="179" t="s">
        <v>19</v>
      </c>
      <c r="N267" s="180" t="s">
        <v>44</v>
      </c>
      <c r="P267" s="141">
        <f>O267*H267</f>
        <v>0</v>
      </c>
      <c r="Q267" s="141">
        <v>1.73E-3</v>
      </c>
      <c r="R267" s="141">
        <f>Q267*H267</f>
        <v>1.038E-2</v>
      </c>
      <c r="S267" s="141">
        <v>0</v>
      </c>
      <c r="T267" s="142">
        <f>S267*H267</f>
        <v>0</v>
      </c>
      <c r="AR267" s="143" t="s">
        <v>466</v>
      </c>
      <c r="AT267" s="143" t="s">
        <v>353</v>
      </c>
      <c r="AU267" s="143" t="s">
        <v>203</v>
      </c>
      <c r="AY267" s="18" t="s">
        <v>180</v>
      </c>
      <c r="BE267" s="144">
        <f>IF(N267="základní",J267,0)</f>
        <v>0</v>
      </c>
      <c r="BF267" s="144">
        <f>IF(N267="snížená",J267,0)</f>
        <v>0</v>
      </c>
      <c r="BG267" s="144">
        <f>IF(N267="zákl. přenesená",J267,0)</f>
        <v>0</v>
      </c>
      <c r="BH267" s="144">
        <f>IF(N267="sníž. přenesená",J267,0)</f>
        <v>0</v>
      </c>
      <c r="BI267" s="144">
        <f>IF(N267="nulová",J267,0)</f>
        <v>0</v>
      </c>
      <c r="BJ267" s="18" t="s">
        <v>81</v>
      </c>
      <c r="BK267" s="144">
        <f>ROUND(I267*H267,2)</f>
        <v>0</v>
      </c>
      <c r="BL267" s="18" t="s">
        <v>309</v>
      </c>
      <c r="BM267" s="143" t="s">
        <v>4156</v>
      </c>
    </row>
    <row r="268" spans="2:65" s="1" customFormat="1" ht="19.5">
      <c r="B268" s="33"/>
      <c r="D268" s="145" t="s">
        <v>189</v>
      </c>
      <c r="F268" s="146" t="s">
        <v>4155</v>
      </c>
      <c r="I268" s="147"/>
      <c r="L268" s="33"/>
      <c r="M268" s="148"/>
      <c r="T268" s="54"/>
      <c r="AT268" s="18" t="s">
        <v>189</v>
      </c>
      <c r="AU268" s="18" t="s">
        <v>203</v>
      </c>
    </row>
    <row r="269" spans="2:65" s="1" customFormat="1" ht="24.2" customHeight="1">
      <c r="B269" s="33"/>
      <c r="C269" s="171" t="s">
        <v>720</v>
      </c>
      <c r="D269" s="171" t="s">
        <v>353</v>
      </c>
      <c r="E269" s="172" t="s">
        <v>4157</v>
      </c>
      <c r="F269" s="173" t="s">
        <v>4158</v>
      </c>
      <c r="G269" s="174" t="s">
        <v>346</v>
      </c>
      <c r="H269" s="175">
        <v>1</v>
      </c>
      <c r="I269" s="176"/>
      <c r="J269" s="177">
        <f>ROUND(I269*H269,2)</f>
        <v>0</v>
      </c>
      <c r="K269" s="173" t="s">
        <v>19</v>
      </c>
      <c r="L269" s="178"/>
      <c r="M269" s="179" t="s">
        <v>19</v>
      </c>
      <c r="N269" s="180" t="s">
        <v>44</v>
      </c>
      <c r="P269" s="141">
        <f>O269*H269</f>
        <v>0</v>
      </c>
      <c r="Q269" s="141">
        <v>1.73E-3</v>
      </c>
      <c r="R269" s="141">
        <f>Q269*H269</f>
        <v>1.73E-3</v>
      </c>
      <c r="S269" s="141">
        <v>0</v>
      </c>
      <c r="T269" s="142">
        <f>S269*H269</f>
        <v>0</v>
      </c>
      <c r="AR269" s="143" t="s">
        <v>466</v>
      </c>
      <c r="AT269" s="143" t="s">
        <v>353</v>
      </c>
      <c r="AU269" s="143" t="s">
        <v>203</v>
      </c>
      <c r="AY269" s="18" t="s">
        <v>180</v>
      </c>
      <c r="BE269" s="144">
        <f>IF(N269="základní",J269,0)</f>
        <v>0</v>
      </c>
      <c r="BF269" s="144">
        <f>IF(N269="snížená",J269,0)</f>
        <v>0</v>
      </c>
      <c r="BG269" s="144">
        <f>IF(N269="zákl. přenesená",J269,0)</f>
        <v>0</v>
      </c>
      <c r="BH269" s="144">
        <f>IF(N269="sníž. přenesená",J269,0)</f>
        <v>0</v>
      </c>
      <c r="BI269" s="144">
        <f>IF(N269="nulová",J269,0)</f>
        <v>0</v>
      </c>
      <c r="BJ269" s="18" t="s">
        <v>81</v>
      </c>
      <c r="BK269" s="144">
        <f>ROUND(I269*H269,2)</f>
        <v>0</v>
      </c>
      <c r="BL269" s="18" t="s">
        <v>309</v>
      </c>
      <c r="BM269" s="143" t="s">
        <v>4159</v>
      </c>
    </row>
    <row r="270" spans="2:65" s="1" customFormat="1" ht="11.25">
      <c r="B270" s="33"/>
      <c r="D270" s="145" t="s">
        <v>189</v>
      </c>
      <c r="F270" s="146" t="s">
        <v>4158</v>
      </c>
      <c r="I270" s="147"/>
      <c r="L270" s="33"/>
      <c r="M270" s="148"/>
      <c r="T270" s="54"/>
      <c r="AT270" s="18" t="s">
        <v>189</v>
      </c>
      <c r="AU270" s="18" t="s">
        <v>203</v>
      </c>
    </row>
    <row r="271" spans="2:65" s="1" customFormat="1" ht="33" customHeight="1">
      <c r="B271" s="33"/>
      <c r="C271" s="171" t="s">
        <v>727</v>
      </c>
      <c r="D271" s="171" t="s">
        <v>353</v>
      </c>
      <c r="E271" s="172" t="s">
        <v>4160</v>
      </c>
      <c r="F271" s="173" t="s">
        <v>4161</v>
      </c>
      <c r="G271" s="174" t="s">
        <v>346</v>
      </c>
      <c r="H271" s="175">
        <v>6</v>
      </c>
      <c r="I271" s="176"/>
      <c r="J271" s="177">
        <f>ROUND(I271*H271,2)</f>
        <v>0</v>
      </c>
      <c r="K271" s="173" t="s">
        <v>19</v>
      </c>
      <c r="L271" s="178"/>
      <c r="M271" s="179" t="s">
        <v>19</v>
      </c>
      <c r="N271" s="180" t="s">
        <v>44</v>
      </c>
      <c r="P271" s="141">
        <f>O271*H271</f>
        <v>0</v>
      </c>
      <c r="Q271" s="141">
        <v>7.5000000000000002E-4</v>
      </c>
      <c r="R271" s="141">
        <f>Q271*H271</f>
        <v>4.5000000000000005E-3</v>
      </c>
      <c r="S271" s="141">
        <v>0</v>
      </c>
      <c r="T271" s="142">
        <f>S271*H271</f>
        <v>0</v>
      </c>
      <c r="AR271" s="143" t="s">
        <v>466</v>
      </c>
      <c r="AT271" s="143" t="s">
        <v>353</v>
      </c>
      <c r="AU271" s="143" t="s">
        <v>203</v>
      </c>
      <c r="AY271" s="18" t="s">
        <v>180</v>
      </c>
      <c r="BE271" s="144">
        <f>IF(N271="základní",J271,0)</f>
        <v>0</v>
      </c>
      <c r="BF271" s="144">
        <f>IF(N271="snížená",J271,0)</f>
        <v>0</v>
      </c>
      <c r="BG271" s="144">
        <f>IF(N271="zákl. přenesená",J271,0)</f>
        <v>0</v>
      </c>
      <c r="BH271" s="144">
        <f>IF(N271="sníž. přenesená",J271,0)</f>
        <v>0</v>
      </c>
      <c r="BI271" s="144">
        <f>IF(N271="nulová",J271,0)</f>
        <v>0</v>
      </c>
      <c r="BJ271" s="18" t="s">
        <v>81</v>
      </c>
      <c r="BK271" s="144">
        <f>ROUND(I271*H271,2)</f>
        <v>0</v>
      </c>
      <c r="BL271" s="18" t="s">
        <v>309</v>
      </c>
      <c r="BM271" s="143" t="s">
        <v>4162</v>
      </c>
    </row>
    <row r="272" spans="2:65" s="1" customFormat="1" ht="19.5">
      <c r="B272" s="33"/>
      <c r="D272" s="145" t="s">
        <v>189</v>
      </c>
      <c r="F272" s="146" t="s">
        <v>4161</v>
      </c>
      <c r="I272" s="147"/>
      <c r="L272" s="33"/>
      <c r="M272" s="148"/>
      <c r="T272" s="54"/>
      <c r="AT272" s="18" t="s">
        <v>189</v>
      </c>
      <c r="AU272" s="18" t="s">
        <v>203</v>
      </c>
    </row>
    <row r="273" spans="2:65" s="1" customFormat="1" ht="16.5" customHeight="1">
      <c r="B273" s="33"/>
      <c r="C273" s="171" t="s">
        <v>735</v>
      </c>
      <c r="D273" s="171" t="s">
        <v>353</v>
      </c>
      <c r="E273" s="172" t="s">
        <v>4163</v>
      </c>
      <c r="F273" s="173" t="s">
        <v>4164</v>
      </c>
      <c r="G273" s="174" t="s">
        <v>346</v>
      </c>
      <c r="H273" s="175">
        <v>4</v>
      </c>
      <c r="I273" s="176"/>
      <c r="J273" s="177">
        <f>ROUND(I273*H273,2)</f>
        <v>0</v>
      </c>
      <c r="K273" s="173" t="s">
        <v>19</v>
      </c>
      <c r="L273" s="178"/>
      <c r="M273" s="179" t="s">
        <v>19</v>
      </c>
      <c r="N273" s="180" t="s">
        <v>44</v>
      </c>
      <c r="P273" s="141">
        <f>O273*H273</f>
        <v>0</v>
      </c>
      <c r="Q273" s="141">
        <v>1.73E-3</v>
      </c>
      <c r="R273" s="141">
        <f>Q273*H273</f>
        <v>6.9199999999999999E-3</v>
      </c>
      <c r="S273" s="141">
        <v>0</v>
      </c>
      <c r="T273" s="142">
        <f>S273*H273</f>
        <v>0</v>
      </c>
      <c r="AR273" s="143" t="s">
        <v>466</v>
      </c>
      <c r="AT273" s="143" t="s">
        <v>353</v>
      </c>
      <c r="AU273" s="143" t="s">
        <v>203</v>
      </c>
      <c r="AY273" s="18" t="s">
        <v>180</v>
      </c>
      <c r="BE273" s="144">
        <f>IF(N273="základní",J273,0)</f>
        <v>0</v>
      </c>
      <c r="BF273" s="144">
        <f>IF(N273="snížená",J273,0)</f>
        <v>0</v>
      </c>
      <c r="BG273" s="144">
        <f>IF(N273="zákl. přenesená",J273,0)</f>
        <v>0</v>
      </c>
      <c r="BH273" s="144">
        <f>IF(N273="sníž. přenesená",J273,0)</f>
        <v>0</v>
      </c>
      <c r="BI273" s="144">
        <f>IF(N273="nulová",J273,0)</f>
        <v>0</v>
      </c>
      <c r="BJ273" s="18" t="s">
        <v>81</v>
      </c>
      <c r="BK273" s="144">
        <f>ROUND(I273*H273,2)</f>
        <v>0</v>
      </c>
      <c r="BL273" s="18" t="s">
        <v>309</v>
      </c>
      <c r="BM273" s="143" t="s">
        <v>4165</v>
      </c>
    </row>
    <row r="274" spans="2:65" s="1" customFormat="1" ht="11.25">
      <c r="B274" s="33"/>
      <c r="D274" s="145" t="s">
        <v>189</v>
      </c>
      <c r="F274" s="146" t="s">
        <v>4164</v>
      </c>
      <c r="I274" s="147"/>
      <c r="L274" s="33"/>
      <c r="M274" s="148"/>
      <c r="T274" s="54"/>
      <c r="AT274" s="18" t="s">
        <v>189</v>
      </c>
      <c r="AU274" s="18" t="s">
        <v>203</v>
      </c>
    </row>
    <row r="275" spans="2:65" s="1" customFormat="1" ht="24.2" customHeight="1">
      <c r="B275" s="33"/>
      <c r="C275" s="171" t="s">
        <v>741</v>
      </c>
      <c r="D275" s="171" t="s">
        <v>353</v>
      </c>
      <c r="E275" s="172" t="s">
        <v>4166</v>
      </c>
      <c r="F275" s="173" t="s">
        <v>4167</v>
      </c>
      <c r="G275" s="174" t="s">
        <v>346</v>
      </c>
      <c r="H275" s="175">
        <v>4</v>
      </c>
      <c r="I275" s="176"/>
      <c r="J275" s="177">
        <f>ROUND(I275*H275,2)</f>
        <v>0</v>
      </c>
      <c r="K275" s="173" t="s">
        <v>19</v>
      </c>
      <c r="L275" s="178"/>
      <c r="M275" s="179" t="s">
        <v>19</v>
      </c>
      <c r="N275" s="180" t="s">
        <v>44</v>
      </c>
      <c r="P275" s="141">
        <f>O275*H275</f>
        <v>0</v>
      </c>
      <c r="Q275" s="141">
        <v>1.73E-3</v>
      </c>
      <c r="R275" s="141">
        <f>Q275*H275</f>
        <v>6.9199999999999999E-3</v>
      </c>
      <c r="S275" s="141">
        <v>0</v>
      </c>
      <c r="T275" s="142">
        <f>S275*H275</f>
        <v>0</v>
      </c>
      <c r="AR275" s="143" t="s">
        <v>466</v>
      </c>
      <c r="AT275" s="143" t="s">
        <v>353</v>
      </c>
      <c r="AU275" s="143" t="s">
        <v>203</v>
      </c>
      <c r="AY275" s="18" t="s">
        <v>180</v>
      </c>
      <c r="BE275" s="144">
        <f>IF(N275="základní",J275,0)</f>
        <v>0</v>
      </c>
      <c r="BF275" s="144">
        <f>IF(N275="snížená",J275,0)</f>
        <v>0</v>
      </c>
      <c r="BG275" s="144">
        <f>IF(N275="zákl. přenesená",J275,0)</f>
        <v>0</v>
      </c>
      <c r="BH275" s="144">
        <f>IF(N275="sníž. přenesená",J275,0)</f>
        <v>0</v>
      </c>
      <c r="BI275" s="144">
        <f>IF(N275="nulová",J275,0)</f>
        <v>0</v>
      </c>
      <c r="BJ275" s="18" t="s">
        <v>81</v>
      </c>
      <c r="BK275" s="144">
        <f>ROUND(I275*H275,2)</f>
        <v>0</v>
      </c>
      <c r="BL275" s="18" t="s">
        <v>309</v>
      </c>
      <c r="BM275" s="143" t="s">
        <v>4168</v>
      </c>
    </row>
    <row r="276" spans="2:65" s="1" customFormat="1" ht="19.5">
      <c r="B276" s="33"/>
      <c r="D276" s="145" t="s">
        <v>189</v>
      </c>
      <c r="F276" s="146" t="s">
        <v>4167</v>
      </c>
      <c r="I276" s="147"/>
      <c r="L276" s="33"/>
      <c r="M276" s="148"/>
      <c r="T276" s="54"/>
      <c r="AT276" s="18" t="s">
        <v>189</v>
      </c>
      <c r="AU276" s="18" t="s">
        <v>203</v>
      </c>
    </row>
    <row r="277" spans="2:65" s="1" customFormat="1" ht="16.5" customHeight="1">
      <c r="B277" s="33"/>
      <c r="C277" s="171" t="s">
        <v>747</v>
      </c>
      <c r="D277" s="171" t="s">
        <v>353</v>
      </c>
      <c r="E277" s="172" t="s">
        <v>4169</v>
      </c>
      <c r="F277" s="173" t="s">
        <v>4170</v>
      </c>
      <c r="G277" s="174" t="s">
        <v>346</v>
      </c>
      <c r="H277" s="175">
        <v>22</v>
      </c>
      <c r="I277" s="176"/>
      <c r="J277" s="177">
        <f>ROUND(I277*H277,2)</f>
        <v>0</v>
      </c>
      <c r="K277" s="173" t="s">
        <v>19</v>
      </c>
      <c r="L277" s="178"/>
      <c r="M277" s="179" t="s">
        <v>19</v>
      </c>
      <c r="N277" s="180" t="s">
        <v>44</v>
      </c>
      <c r="P277" s="141">
        <f>O277*H277</f>
        <v>0</v>
      </c>
      <c r="Q277" s="141">
        <v>0</v>
      </c>
      <c r="R277" s="141">
        <f>Q277*H277</f>
        <v>0</v>
      </c>
      <c r="S277" s="141">
        <v>0</v>
      </c>
      <c r="T277" s="142">
        <f>S277*H277</f>
        <v>0</v>
      </c>
      <c r="AR277" s="143" t="s">
        <v>466</v>
      </c>
      <c r="AT277" s="143" t="s">
        <v>353</v>
      </c>
      <c r="AU277" s="143" t="s">
        <v>203</v>
      </c>
      <c r="AY277" s="18" t="s">
        <v>180</v>
      </c>
      <c r="BE277" s="144">
        <f>IF(N277="základní",J277,0)</f>
        <v>0</v>
      </c>
      <c r="BF277" s="144">
        <f>IF(N277="snížená",J277,0)</f>
        <v>0</v>
      </c>
      <c r="BG277" s="144">
        <f>IF(N277="zákl. přenesená",J277,0)</f>
        <v>0</v>
      </c>
      <c r="BH277" s="144">
        <f>IF(N277="sníž. přenesená",J277,0)</f>
        <v>0</v>
      </c>
      <c r="BI277" s="144">
        <f>IF(N277="nulová",J277,0)</f>
        <v>0</v>
      </c>
      <c r="BJ277" s="18" t="s">
        <v>81</v>
      </c>
      <c r="BK277" s="144">
        <f>ROUND(I277*H277,2)</f>
        <v>0</v>
      </c>
      <c r="BL277" s="18" t="s">
        <v>309</v>
      </c>
      <c r="BM277" s="143" t="s">
        <v>4171</v>
      </c>
    </row>
    <row r="278" spans="2:65" s="1" customFormat="1" ht="11.25">
      <c r="B278" s="33"/>
      <c r="D278" s="145" t="s">
        <v>189</v>
      </c>
      <c r="F278" s="146" t="s">
        <v>4170</v>
      </c>
      <c r="I278" s="147"/>
      <c r="L278" s="33"/>
      <c r="M278" s="148"/>
      <c r="T278" s="54"/>
      <c r="AT278" s="18" t="s">
        <v>189</v>
      </c>
      <c r="AU278" s="18" t="s">
        <v>203</v>
      </c>
    </row>
    <row r="279" spans="2:65" s="1" customFormat="1" ht="37.9" customHeight="1">
      <c r="B279" s="33"/>
      <c r="C279" s="132" t="s">
        <v>755</v>
      </c>
      <c r="D279" s="132" t="s">
        <v>182</v>
      </c>
      <c r="E279" s="133" t="s">
        <v>4172</v>
      </c>
      <c r="F279" s="134" t="s">
        <v>4173</v>
      </c>
      <c r="G279" s="135" t="s">
        <v>346</v>
      </c>
      <c r="H279" s="136">
        <v>2</v>
      </c>
      <c r="I279" s="137"/>
      <c r="J279" s="138">
        <f>ROUND(I279*H279,2)</f>
        <v>0</v>
      </c>
      <c r="K279" s="134" t="s">
        <v>3925</v>
      </c>
      <c r="L279" s="33"/>
      <c r="M279" s="139" t="s">
        <v>19</v>
      </c>
      <c r="N279" s="140" t="s">
        <v>44</v>
      </c>
      <c r="P279" s="141">
        <f>O279*H279</f>
        <v>0</v>
      </c>
      <c r="Q279" s="141">
        <v>0</v>
      </c>
      <c r="R279" s="141">
        <f>Q279*H279</f>
        <v>0</v>
      </c>
      <c r="S279" s="141">
        <v>0</v>
      </c>
      <c r="T279" s="142">
        <f>S279*H279</f>
        <v>0</v>
      </c>
      <c r="AR279" s="143" t="s">
        <v>679</v>
      </c>
      <c r="AT279" s="143" t="s">
        <v>182</v>
      </c>
      <c r="AU279" s="143" t="s">
        <v>203</v>
      </c>
      <c r="AY279" s="18" t="s">
        <v>180</v>
      </c>
      <c r="BE279" s="144">
        <f>IF(N279="základní",J279,0)</f>
        <v>0</v>
      </c>
      <c r="BF279" s="144">
        <f>IF(N279="snížená",J279,0)</f>
        <v>0</v>
      </c>
      <c r="BG279" s="144">
        <f>IF(N279="zákl. přenesená",J279,0)</f>
        <v>0</v>
      </c>
      <c r="BH279" s="144">
        <f>IF(N279="sníž. přenesená",J279,0)</f>
        <v>0</v>
      </c>
      <c r="BI279" s="144">
        <f>IF(N279="nulová",J279,0)</f>
        <v>0</v>
      </c>
      <c r="BJ279" s="18" t="s">
        <v>81</v>
      </c>
      <c r="BK279" s="144">
        <f>ROUND(I279*H279,2)</f>
        <v>0</v>
      </c>
      <c r="BL279" s="18" t="s">
        <v>679</v>
      </c>
      <c r="BM279" s="143" t="s">
        <v>4174</v>
      </c>
    </row>
    <row r="280" spans="2:65" s="1" customFormat="1" ht="19.5">
      <c r="B280" s="33"/>
      <c r="D280" s="145" t="s">
        <v>189</v>
      </c>
      <c r="F280" s="146" t="s">
        <v>4173</v>
      </c>
      <c r="I280" s="147"/>
      <c r="L280" s="33"/>
      <c r="M280" s="148"/>
      <c r="T280" s="54"/>
      <c r="AT280" s="18" t="s">
        <v>189</v>
      </c>
      <c r="AU280" s="18" t="s">
        <v>203</v>
      </c>
    </row>
    <row r="281" spans="2:65" s="1" customFormat="1" ht="11.25">
      <c r="B281" s="33"/>
      <c r="D281" s="149" t="s">
        <v>191</v>
      </c>
      <c r="F281" s="150" t="s">
        <v>4175</v>
      </c>
      <c r="I281" s="147"/>
      <c r="L281" s="33"/>
      <c r="M281" s="148"/>
      <c r="T281" s="54"/>
      <c r="AT281" s="18" t="s">
        <v>191</v>
      </c>
      <c r="AU281" s="18" t="s">
        <v>203</v>
      </c>
    </row>
    <row r="282" spans="2:65" s="1" customFormat="1" ht="24.2" customHeight="1">
      <c r="B282" s="33"/>
      <c r="C282" s="171" t="s">
        <v>761</v>
      </c>
      <c r="D282" s="171" t="s">
        <v>353</v>
      </c>
      <c r="E282" s="172" t="s">
        <v>4176</v>
      </c>
      <c r="F282" s="173" t="s">
        <v>4177</v>
      </c>
      <c r="G282" s="174" t="s">
        <v>346</v>
      </c>
      <c r="H282" s="175">
        <v>2</v>
      </c>
      <c r="I282" s="176"/>
      <c r="J282" s="177">
        <f>ROUND(I282*H282,2)</f>
        <v>0</v>
      </c>
      <c r="K282" s="173" t="s">
        <v>19</v>
      </c>
      <c r="L282" s="178"/>
      <c r="M282" s="179" t="s">
        <v>19</v>
      </c>
      <c r="N282" s="180" t="s">
        <v>44</v>
      </c>
      <c r="P282" s="141">
        <f>O282*H282</f>
        <v>0</v>
      </c>
      <c r="Q282" s="141">
        <v>0</v>
      </c>
      <c r="R282" s="141">
        <f>Q282*H282</f>
        <v>0</v>
      </c>
      <c r="S282" s="141">
        <v>0</v>
      </c>
      <c r="T282" s="142">
        <f>S282*H282</f>
        <v>0</v>
      </c>
      <c r="AR282" s="143" t="s">
        <v>4088</v>
      </c>
      <c r="AT282" s="143" t="s">
        <v>353</v>
      </c>
      <c r="AU282" s="143" t="s">
        <v>203</v>
      </c>
      <c r="AY282" s="18" t="s">
        <v>180</v>
      </c>
      <c r="BE282" s="144">
        <f>IF(N282="základní",J282,0)</f>
        <v>0</v>
      </c>
      <c r="BF282" s="144">
        <f>IF(N282="snížená",J282,0)</f>
        <v>0</v>
      </c>
      <c r="BG282" s="144">
        <f>IF(N282="zákl. přenesená",J282,0)</f>
        <v>0</v>
      </c>
      <c r="BH282" s="144">
        <f>IF(N282="sníž. přenesená",J282,0)</f>
        <v>0</v>
      </c>
      <c r="BI282" s="144">
        <f>IF(N282="nulová",J282,0)</f>
        <v>0</v>
      </c>
      <c r="BJ282" s="18" t="s">
        <v>81</v>
      </c>
      <c r="BK282" s="144">
        <f>ROUND(I282*H282,2)</f>
        <v>0</v>
      </c>
      <c r="BL282" s="18" t="s">
        <v>679</v>
      </c>
      <c r="BM282" s="143" t="s">
        <v>4178</v>
      </c>
    </row>
    <row r="283" spans="2:65" s="1" customFormat="1" ht="11.25">
      <c r="B283" s="33"/>
      <c r="D283" s="145" t="s">
        <v>189</v>
      </c>
      <c r="F283" s="146" t="s">
        <v>4177</v>
      </c>
      <c r="I283" s="147"/>
      <c r="L283" s="33"/>
      <c r="M283" s="148"/>
      <c r="T283" s="54"/>
      <c r="AT283" s="18" t="s">
        <v>189</v>
      </c>
      <c r="AU283" s="18" t="s">
        <v>203</v>
      </c>
    </row>
    <row r="284" spans="2:65" s="1" customFormat="1" ht="49.15" customHeight="1">
      <c r="B284" s="33"/>
      <c r="C284" s="132" t="s">
        <v>766</v>
      </c>
      <c r="D284" s="132" t="s">
        <v>182</v>
      </c>
      <c r="E284" s="133" t="s">
        <v>4179</v>
      </c>
      <c r="F284" s="134" t="s">
        <v>4180</v>
      </c>
      <c r="G284" s="135" t="s">
        <v>346</v>
      </c>
      <c r="H284" s="136">
        <v>1</v>
      </c>
      <c r="I284" s="137"/>
      <c r="J284" s="138">
        <f>ROUND(I284*H284,2)</f>
        <v>0</v>
      </c>
      <c r="K284" s="134" t="s">
        <v>3925</v>
      </c>
      <c r="L284" s="33"/>
      <c r="M284" s="139" t="s">
        <v>19</v>
      </c>
      <c r="N284" s="140" t="s">
        <v>44</v>
      </c>
      <c r="P284" s="141">
        <f>O284*H284</f>
        <v>0</v>
      </c>
      <c r="Q284" s="141">
        <v>0</v>
      </c>
      <c r="R284" s="141">
        <f>Q284*H284</f>
        <v>0</v>
      </c>
      <c r="S284" s="141">
        <v>0</v>
      </c>
      <c r="T284" s="142">
        <f>S284*H284</f>
        <v>0</v>
      </c>
      <c r="AR284" s="143" t="s">
        <v>679</v>
      </c>
      <c r="AT284" s="143" t="s">
        <v>182</v>
      </c>
      <c r="AU284" s="143" t="s">
        <v>203</v>
      </c>
      <c r="AY284" s="18" t="s">
        <v>180</v>
      </c>
      <c r="BE284" s="144">
        <f>IF(N284="základní",J284,0)</f>
        <v>0</v>
      </c>
      <c r="BF284" s="144">
        <f>IF(N284="snížená",J284,0)</f>
        <v>0</v>
      </c>
      <c r="BG284" s="144">
        <f>IF(N284="zákl. přenesená",J284,0)</f>
        <v>0</v>
      </c>
      <c r="BH284" s="144">
        <f>IF(N284="sníž. přenesená",J284,0)</f>
        <v>0</v>
      </c>
      <c r="BI284" s="144">
        <f>IF(N284="nulová",J284,0)</f>
        <v>0</v>
      </c>
      <c r="BJ284" s="18" t="s">
        <v>81</v>
      </c>
      <c r="BK284" s="144">
        <f>ROUND(I284*H284,2)</f>
        <v>0</v>
      </c>
      <c r="BL284" s="18" t="s">
        <v>679</v>
      </c>
      <c r="BM284" s="143" t="s">
        <v>4181</v>
      </c>
    </row>
    <row r="285" spans="2:65" s="1" customFormat="1" ht="29.25">
      <c r="B285" s="33"/>
      <c r="D285" s="145" t="s">
        <v>189</v>
      </c>
      <c r="F285" s="146" t="s">
        <v>4180</v>
      </c>
      <c r="I285" s="147"/>
      <c r="L285" s="33"/>
      <c r="M285" s="148"/>
      <c r="T285" s="54"/>
      <c r="AT285" s="18" t="s">
        <v>189</v>
      </c>
      <c r="AU285" s="18" t="s">
        <v>203</v>
      </c>
    </row>
    <row r="286" spans="2:65" s="1" customFormat="1" ht="11.25">
      <c r="B286" s="33"/>
      <c r="D286" s="149" t="s">
        <v>191</v>
      </c>
      <c r="F286" s="150" t="s">
        <v>4182</v>
      </c>
      <c r="I286" s="147"/>
      <c r="L286" s="33"/>
      <c r="M286" s="148"/>
      <c r="T286" s="54"/>
      <c r="AT286" s="18" t="s">
        <v>191</v>
      </c>
      <c r="AU286" s="18" t="s">
        <v>203</v>
      </c>
    </row>
    <row r="287" spans="2:65" s="1" customFormat="1" ht="44.25" customHeight="1">
      <c r="B287" s="33"/>
      <c r="C287" s="132" t="s">
        <v>774</v>
      </c>
      <c r="D287" s="132" t="s">
        <v>182</v>
      </c>
      <c r="E287" s="133" t="s">
        <v>4092</v>
      </c>
      <c r="F287" s="134" t="s">
        <v>3948</v>
      </c>
      <c r="G287" s="135" t="s">
        <v>346</v>
      </c>
      <c r="H287" s="136">
        <v>3</v>
      </c>
      <c r="I287" s="137"/>
      <c r="J287" s="138">
        <f>ROUND(I287*H287,2)</f>
        <v>0</v>
      </c>
      <c r="K287" s="134" t="s">
        <v>3925</v>
      </c>
      <c r="L287" s="33"/>
      <c r="M287" s="139" t="s">
        <v>19</v>
      </c>
      <c r="N287" s="140" t="s">
        <v>44</v>
      </c>
      <c r="P287" s="141">
        <f>O287*H287</f>
        <v>0</v>
      </c>
      <c r="Q287" s="141">
        <v>0</v>
      </c>
      <c r="R287" s="141">
        <f>Q287*H287</f>
        <v>0</v>
      </c>
      <c r="S287" s="141">
        <v>0</v>
      </c>
      <c r="T287" s="142">
        <f>S287*H287</f>
        <v>0</v>
      </c>
      <c r="AR287" s="143" t="s">
        <v>309</v>
      </c>
      <c r="AT287" s="143" t="s">
        <v>182</v>
      </c>
      <c r="AU287" s="143" t="s">
        <v>203</v>
      </c>
      <c r="AY287" s="18" t="s">
        <v>180</v>
      </c>
      <c r="BE287" s="144">
        <f>IF(N287="základní",J287,0)</f>
        <v>0</v>
      </c>
      <c r="BF287" s="144">
        <f>IF(N287="snížená",J287,0)</f>
        <v>0</v>
      </c>
      <c r="BG287" s="144">
        <f>IF(N287="zákl. přenesená",J287,0)</f>
        <v>0</v>
      </c>
      <c r="BH287" s="144">
        <f>IF(N287="sníž. přenesená",J287,0)</f>
        <v>0</v>
      </c>
      <c r="BI287" s="144">
        <f>IF(N287="nulová",J287,0)</f>
        <v>0</v>
      </c>
      <c r="BJ287" s="18" t="s">
        <v>81</v>
      </c>
      <c r="BK287" s="144">
        <f>ROUND(I287*H287,2)</f>
        <v>0</v>
      </c>
      <c r="BL287" s="18" t="s">
        <v>309</v>
      </c>
      <c r="BM287" s="143" t="s">
        <v>4183</v>
      </c>
    </row>
    <row r="288" spans="2:65" s="1" customFormat="1" ht="29.25">
      <c r="B288" s="33"/>
      <c r="D288" s="145" t="s">
        <v>189</v>
      </c>
      <c r="F288" s="146" t="s">
        <v>3948</v>
      </c>
      <c r="I288" s="147"/>
      <c r="L288" s="33"/>
      <c r="M288" s="148"/>
      <c r="T288" s="54"/>
      <c r="AT288" s="18" t="s">
        <v>189</v>
      </c>
      <c r="AU288" s="18" t="s">
        <v>203</v>
      </c>
    </row>
    <row r="289" spans="2:65" s="1" customFormat="1" ht="11.25">
      <c r="B289" s="33"/>
      <c r="D289" s="149" t="s">
        <v>191</v>
      </c>
      <c r="F289" s="150" t="s">
        <v>4094</v>
      </c>
      <c r="I289" s="147"/>
      <c r="L289" s="33"/>
      <c r="M289" s="148"/>
      <c r="T289" s="54"/>
      <c r="AT289" s="18" t="s">
        <v>191</v>
      </c>
      <c r="AU289" s="18" t="s">
        <v>203</v>
      </c>
    </row>
    <row r="290" spans="2:65" s="1" customFormat="1" ht="24.2" customHeight="1">
      <c r="B290" s="33"/>
      <c r="C290" s="171" t="s">
        <v>783</v>
      </c>
      <c r="D290" s="171" t="s">
        <v>353</v>
      </c>
      <c r="E290" s="172" t="s">
        <v>4184</v>
      </c>
      <c r="F290" s="173" t="s">
        <v>4185</v>
      </c>
      <c r="G290" s="174" t="s">
        <v>346</v>
      </c>
      <c r="H290" s="175">
        <v>3</v>
      </c>
      <c r="I290" s="176"/>
      <c r="J290" s="177">
        <f>ROUND(I290*H290,2)</f>
        <v>0</v>
      </c>
      <c r="K290" s="173" t="s">
        <v>19</v>
      </c>
      <c r="L290" s="178"/>
      <c r="M290" s="179" t="s">
        <v>19</v>
      </c>
      <c r="N290" s="180" t="s">
        <v>44</v>
      </c>
      <c r="P290" s="141">
        <f>O290*H290</f>
        <v>0</v>
      </c>
      <c r="Q290" s="141">
        <v>6.9999999999999994E-5</v>
      </c>
      <c r="R290" s="141">
        <f>Q290*H290</f>
        <v>2.0999999999999998E-4</v>
      </c>
      <c r="S290" s="141">
        <v>0</v>
      </c>
      <c r="T290" s="142">
        <f>S290*H290</f>
        <v>0</v>
      </c>
      <c r="AR290" s="143" t="s">
        <v>466</v>
      </c>
      <c r="AT290" s="143" t="s">
        <v>353</v>
      </c>
      <c r="AU290" s="143" t="s">
        <v>203</v>
      </c>
      <c r="AY290" s="18" t="s">
        <v>180</v>
      </c>
      <c r="BE290" s="144">
        <f>IF(N290="základní",J290,0)</f>
        <v>0</v>
      </c>
      <c r="BF290" s="144">
        <f>IF(N290="snížená",J290,0)</f>
        <v>0</v>
      </c>
      <c r="BG290" s="144">
        <f>IF(N290="zákl. přenesená",J290,0)</f>
        <v>0</v>
      </c>
      <c r="BH290" s="144">
        <f>IF(N290="sníž. přenesená",J290,0)</f>
        <v>0</v>
      </c>
      <c r="BI290" s="144">
        <f>IF(N290="nulová",J290,0)</f>
        <v>0</v>
      </c>
      <c r="BJ290" s="18" t="s">
        <v>81</v>
      </c>
      <c r="BK290" s="144">
        <f>ROUND(I290*H290,2)</f>
        <v>0</v>
      </c>
      <c r="BL290" s="18" t="s">
        <v>309</v>
      </c>
      <c r="BM290" s="143" t="s">
        <v>4186</v>
      </c>
    </row>
    <row r="291" spans="2:65" s="1" customFormat="1" ht="11.25">
      <c r="B291" s="33"/>
      <c r="D291" s="145" t="s">
        <v>189</v>
      </c>
      <c r="F291" s="146" t="s">
        <v>4185</v>
      </c>
      <c r="I291" s="147"/>
      <c r="L291" s="33"/>
      <c r="M291" s="148"/>
      <c r="T291" s="54"/>
      <c r="AT291" s="18" t="s">
        <v>189</v>
      </c>
      <c r="AU291" s="18" t="s">
        <v>203</v>
      </c>
    </row>
    <row r="292" spans="2:65" s="1" customFormat="1" ht="24.2" customHeight="1">
      <c r="B292" s="33"/>
      <c r="C292" s="132" t="s">
        <v>789</v>
      </c>
      <c r="D292" s="132" t="s">
        <v>182</v>
      </c>
      <c r="E292" s="133" t="s">
        <v>4187</v>
      </c>
      <c r="F292" s="134" t="s">
        <v>4188</v>
      </c>
      <c r="G292" s="135" t="s">
        <v>338</v>
      </c>
      <c r="H292" s="136">
        <v>150</v>
      </c>
      <c r="I292" s="137"/>
      <c r="J292" s="138">
        <f>ROUND(I292*H292,2)</f>
        <v>0</v>
      </c>
      <c r="K292" s="134" t="s">
        <v>19</v>
      </c>
      <c r="L292" s="33"/>
      <c r="M292" s="139" t="s">
        <v>19</v>
      </c>
      <c r="N292" s="140" t="s">
        <v>44</v>
      </c>
      <c r="P292" s="141">
        <f>O292*H292</f>
        <v>0</v>
      </c>
      <c r="Q292" s="141">
        <v>0</v>
      </c>
      <c r="R292" s="141">
        <f>Q292*H292</f>
        <v>0</v>
      </c>
      <c r="S292" s="141">
        <v>0</v>
      </c>
      <c r="T292" s="142">
        <f>S292*H292</f>
        <v>0</v>
      </c>
      <c r="AR292" s="143" t="s">
        <v>309</v>
      </c>
      <c r="AT292" s="143" t="s">
        <v>182</v>
      </c>
      <c r="AU292" s="143" t="s">
        <v>203</v>
      </c>
      <c r="AY292" s="18" t="s">
        <v>180</v>
      </c>
      <c r="BE292" s="144">
        <f>IF(N292="základní",J292,0)</f>
        <v>0</v>
      </c>
      <c r="BF292" s="144">
        <f>IF(N292="snížená",J292,0)</f>
        <v>0</v>
      </c>
      <c r="BG292" s="144">
        <f>IF(N292="zákl. přenesená",J292,0)</f>
        <v>0</v>
      </c>
      <c r="BH292" s="144">
        <f>IF(N292="sníž. přenesená",J292,0)</f>
        <v>0</v>
      </c>
      <c r="BI292" s="144">
        <f>IF(N292="nulová",J292,0)</f>
        <v>0</v>
      </c>
      <c r="BJ292" s="18" t="s">
        <v>81</v>
      </c>
      <c r="BK292" s="144">
        <f>ROUND(I292*H292,2)</f>
        <v>0</v>
      </c>
      <c r="BL292" s="18" t="s">
        <v>309</v>
      </c>
      <c r="BM292" s="143" t="s">
        <v>4189</v>
      </c>
    </row>
    <row r="293" spans="2:65" s="1" customFormat="1" ht="19.5">
      <c r="B293" s="33"/>
      <c r="D293" s="145" t="s">
        <v>189</v>
      </c>
      <c r="F293" s="146" t="s">
        <v>4188</v>
      </c>
      <c r="I293" s="147"/>
      <c r="L293" s="33"/>
      <c r="M293" s="148"/>
      <c r="T293" s="54"/>
      <c r="AT293" s="18" t="s">
        <v>189</v>
      </c>
      <c r="AU293" s="18" t="s">
        <v>203</v>
      </c>
    </row>
    <row r="294" spans="2:65" s="1" customFormat="1" ht="16.5" customHeight="1">
      <c r="B294" s="33"/>
      <c r="C294" s="171" t="s">
        <v>795</v>
      </c>
      <c r="D294" s="171" t="s">
        <v>353</v>
      </c>
      <c r="E294" s="172" t="s">
        <v>4190</v>
      </c>
      <c r="F294" s="173" t="s">
        <v>4191</v>
      </c>
      <c r="G294" s="174" t="s">
        <v>1476</v>
      </c>
      <c r="H294" s="175">
        <v>150</v>
      </c>
      <c r="I294" s="176"/>
      <c r="J294" s="177">
        <f>ROUND(I294*H294,2)</f>
        <v>0</v>
      </c>
      <c r="K294" s="173" t="s">
        <v>19</v>
      </c>
      <c r="L294" s="178"/>
      <c r="M294" s="179" t="s">
        <v>19</v>
      </c>
      <c r="N294" s="180" t="s">
        <v>44</v>
      </c>
      <c r="P294" s="141">
        <f>O294*H294</f>
        <v>0</v>
      </c>
      <c r="Q294" s="141">
        <v>1E-3</v>
      </c>
      <c r="R294" s="141">
        <f>Q294*H294</f>
        <v>0.15</v>
      </c>
      <c r="S294" s="141">
        <v>0</v>
      </c>
      <c r="T294" s="142">
        <f>S294*H294</f>
        <v>0</v>
      </c>
      <c r="AR294" s="143" t="s">
        <v>466</v>
      </c>
      <c r="AT294" s="143" t="s">
        <v>353</v>
      </c>
      <c r="AU294" s="143" t="s">
        <v>203</v>
      </c>
      <c r="AY294" s="18" t="s">
        <v>180</v>
      </c>
      <c r="BE294" s="144">
        <f>IF(N294="základní",J294,0)</f>
        <v>0</v>
      </c>
      <c r="BF294" s="144">
        <f>IF(N294="snížená",J294,0)</f>
        <v>0</v>
      </c>
      <c r="BG294" s="144">
        <f>IF(N294="zákl. přenesená",J294,0)</f>
        <v>0</v>
      </c>
      <c r="BH294" s="144">
        <f>IF(N294="sníž. přenesená",J294,0)</f>
        <v>0</v>
      </c>
      <c r="BI294" s="144">
        <f>IF(N294="nulová",J294,0)</f>
        <v>0</v>
      </c>
      <c r="BJ294" s="18" t="s">
        <v>81</v>
      </c>
      <c r="BK294" s="144">
        <f>ROUND(I294*H294,2)</f>
        <v>0</v>
      </c>
      <c r="BL294" s="18" t="s">
        <v>309</v>
      </c>
      <c r="BM294" s="143" t="s">
        <v>4192</v>
      </c>
    </row>
    <row r="295" spans="2:65" s="1" customFormat="1" ht="11.25">
      <c r="B295" s="33"/>
      <c r="D295" s="145" t="s">
        <v>189</v>
      </c>
      <c r="F295" s="146" t="s">
        <v>4191</v>
      </c>
      <c r="I295" s="147"/>
      <c r="L295" s="33"/>
      <c r="M295" s="148"/>
      <c r="T295" s="54"/>
      <c r="AT295" s="18" t="s">
        <v>189</v>
      </c>
      <c r="AU295" s="18" t="s">
        <v>203</v>
      </c>
    </row>
    <row r="296" spans="2:65" s="1" customFormat="1" ht="24.2" customHeight="1">
      <c r="B296" s="33"/>
      <c r="C296" s="132" t="s">
        <v>802</v>
      </c>
      <c r="D296" s="132" t="s">
        <v>182</v>
      </c>
      <c r="E296" s="133" t="s">
        <v>4193</v>
      </c>
      <c r="F296" s="134" t="s">
        <v>4194</v>
      </c>
      <c r="G296" s="135" t="s">
        <v>346</v>
      </c>
      <c r="H296" s="136">
        <v>20</v>
      </c>
      <c r="I296" s="137"/>
      <c r="J296" s="138">
        <f>ROUND(I296*H296,2)</f>
        <v>0</v>
      </c>
      <c r="K296" s="134" t="s">
        <v>19</v>
      </c>
      <c r="L296" s="33"/>
      <c r="M296" s="139" t="s">
        <v>19</v>
      </c>
      <c r="N296" s="140" t="s">
        <v>44</v>
      </c>
      <c r="P296" s="141">
        <f>O296*H296</f>
        <v>0</v>
      </c>
      <c r="Q296" s="141">
        <v>0</v>
      </c>
      <c r="R296" s="141">
        <f>Q296*H296</f>
        <v>0</v>
      </c>
      <c r="S296" s="141">
        <v>0</v>
      </c>
      <c r="T296" s="142">
        <f>S296*H296</f>
        <v>0</v>
      </c>
      <c r="AR296" s="143" t="s">
        <v>309</v>
      </c>
      <c r="AT296" s="143" t="s">
        <v>182</v>
      </c>
      <c r="AU296" s="143" t="s">
        <v>203</v>
      </c>
      <c r="AY296" s="18" t="s">
        <v>180</v>
      </c>
      <c r="BE296" s="144">
        <f>IF(N296="základní",J296,0)</f>
        <v>0</v>
      </c>
      <c r="BF296" s="144">
        <f>IF(N296="snížená",J296,0)</f>
        <v>0</v>
      </c>
      <c r="BG296" s="144">
        <f>IF(N296="zákl. přenesená",J296,0)</f>
        <v>0</v>
      </c>
      <c r="BH296" s="144">
        <f>IF(N296="sníž. přenesená",J296,0)</f>
        <v>0</v>
      </c>
      <c r="BI296" s="144">
        <f>IF(N296="nulová",J296,0)</f>
        <v>0</v>
      </c>
      <c r="BJ296" s="18" t="s">
        <v>81</v>
      </c>
      <c r="BK296" s="144">
        <f>ROUND(I296*H296,2)</f>
        <v>0</v>
      </c>
      <c r="BL296" s="18" t="s">
        <v>309</v>
      </c>
      <c r="BM296" s="143" t="s">
        <v>4195</v>
      </c>
    </row>
    <row r="297" spans="2:65" s="1" customFormat="1" ht="11.25">
      <c r="B297" s="33"/>
      <c r="D297" s="145" t="s">
        <v>189</v>
      </c>
      <c r="F297" s="146" t="s">
        <v>4194</v>
      </c>
      <c r="I297" s="147"/>
      <c r="L297" s="33"/>
      <c r="M297" s="148"/>
      <c r="T297" s="54"/>
      <c r="AT297" s="18" t="s">
        <v>189</v>
      </c>
      <c r="AU297" s="18" t="s">
        <v>203</v>
      </c>
    </row>
    <row r="298" spans="2:65" s="1" customFormat="1" ht="16.5" customHeight="1">
      <c r="B298" s="33"/>
      <c r="C298" s="171" t="s">
        <v>807</v>
      </c>
      <c r="D298" s="171" t="s">
        <v>353</v>
      </c>
      <c r="E298" s="172" t="s">
        <v>4196</v>
      </c>
      <c r="F298" s="173" t="s">
        <v>4197</v>
      </c>
      <c r="G298" s="174" t="s">
        <v>346</v>
      </c>
      <c r="H298" s="175">
        <v>80</v>
      </c>
      <c r="I298" s="176"/>
      <c r="J298" s="177">
        <f>ROUND(I298*H298,2)</f>
        <v>0</v>
      </c>
      <c r="K298" s="173" t="s">
        <v>19</v>
      </c>
      <c r="L298" s="178"/>
      <c r="M298" s="179" t="s">
        <v>19</v>
      </c>
      <c r="N298" s="180" t="s">
        <v>44</v>
      </c>
      <c r="P298" s="141">
        <f>O298*H298</f>
        <v>0</v>
      </c>
      <c r="Q298" s="141">
        <v>4.2999999999999999E-4</v>
      </c>
      <c r="R298" s="141">
        <f>Q298*H298</f>
        <v>3.44E-2</v>
      </c>
      <c r="S298" s="141">
        <v>0</v>
      </c>
      <c r="T298" s="142">
        <f>S298*H298</f>
        <v>0</v>
      </c>
      <c r="AR298" s="143" t="s">
        <v>466</v>
      </c>
      <c r="AT298" s="143" t="s">
        <v>353</v>
      </c>
      <c r="AU298" s="143" t="s">
        <v>203</v>
      </c>
      <c r="AY298" s="18" t="s">
        <v>180</v>
      </c>
      <c r="BE298" s="144">
        <f>IF(N298="základní",J298,0)</f>
        <v>0</v>
      </c>
      <c r="BF298" s="144">
        <f>IF(N298="snížená",J298,0)</f>
        <v>0</v>
      </c>
      <c r="BG298" s="144">
        <f>IF(N298="zákl. přenesená",J298,0)</f>
        <v>0</v>
      </c>
      <c r="BH298" s="144">
        <f>IF(N298="sníž. přenesená",J298,0)</f>
        <v>0</v>
      </c>
      <c r="BI298" s="144">
        <f>IF(N298="nulová",J298,0)</f>
        <v>0</v>
      </c>
      <c r="BJ298" s="18" t="s">
        <v>81</v>
      </c>
      <c r="BK298" s="144">
        <f>ROUND(I298*H298,2)</f>
        <v>0</v>
      </c>
      <c r="BL298" s="18" t="s">
        <v>309</v>
      </c>
      <c r="BM298" s="143" t="s">
        <v>4198</v>
      </c>
    </row>
    <row r="299" spans="2:65" s="1" customFormat="1" ht="11.25">
      <c r="B299" s="33"/>
      <c r="D299" s="145" t="s">
        <v>189</v>
      </c>
      <c r="F299" s="146" t="s">
        <v>4197</v>
      </c>
      <c r="I299" s="147"/>
      <c r="L299" s="33"/>
      <c r="M299" s="148"/>
      <c r="T299" s="54"/>
      <c r="AT299" s="18" t="s">
        <v>189</v>
      </c>
      <c r="AU299" s="18" t="s">
        <v>203</v>
      </c>
    </row>
    <row r="300" spans="2:65" s="1" customFormat="1" ht="24.2" customHeight="1">
      <c r="B300" s="33"/>
      <c r="C300" s="132" t="s">
        <v>816</v>
      </c>
      <c r="D300" s="132" t="s">
        <v>182</v>
      </c>
      <c r="E300" s="133" t="s">
        <v>4199</v>
      </c>
      <c r="F300" s="134" t="s">
        <v>4194</v>
      </c>
      <c r="G300" s="135" t="s">
        <v>346</v>
      </c>
      <c r="H300" s="136">
        <v>470</v>
      </c>
      <c r="I300" s="137"/>
      <c r="J300" s="138">
        <f>ROUND(I300*H300,2)</f>
        <v>0</v>
      </c>
      <c r="K300" s="134" t="s">
        <v>19</v>
      </c>
      <c r="L300" s="33"/>
      <c r="M300" s="139" t="s">
        <v>19</v>
      </c>
      <c r="N300" s="140" t="s">
        <v>44</v>
      </c>
      <c r="P300" s="141">
        <f>O300*H300</f>
        <v>0</v>
      </c>
      <c r="Q300" s="141">
        <v>0</v>
      </c>
      <c r="R300" s="141">
        <f>Q300*H300</f>
        <v>0</v>
      </c>
      <c r="S300" s="141">
        <v>0</v>
      </c>
      <c r="T300" s="142">
        <f>S300*H300</f>
        <v>0</v>
      </c>
      <c r="AR300" s="143" t="s">
        <v>309</v>
      </c>
      <c r="AT300" s="143" t="s">
        <v>182</v>
      </c>
      <c r="AU300" s="143" t="s">
        <v>203</v>
      </c>
      <c r="AY300" s="18" t="s">
        <v>180</v>
      </c>
      <c r="BE300" s="144">
        <f>IF(N300="základní",J300,0)</f>
        <v>0</v>
      </c>
      <c r="BF300" s="144">
        <f>IF(N300="snížená",J300,0)</f>
        <v>0</v>
      </c>
      <c r="BG300" s="144">
        <f>IF(N300="zákl. přenesená",J300,0)</f>
        <v>0</v>
      </c>
      <c r="BH300" s="144">
        <f>IF(N300="sníž. přenesená",J300,0)</f>
        <v>0</v>
      </c>
      <c r="BI300" s="144">
        <f>IF(N300="nulová",J300,0)</f>
        <v>0</v>
      </c>
      <c r="BJ300" s="18" t="s">
        <v>81</v>
      </c>
      <c r="BK300" s="144">
        <f>ROUND(I300*H300,2)</f>
        <v>0</v>
      </c>
      <c r="BL300" s="18" t="s">
        <v>309</v>
      </c>
      <c r="BM300" s="143" t="s">
        <v>4200</v>
      </c>
    </row>
    <row r="301" spans="2:65" s="1" customFormat="1" ht="11.25">
      <c r="B301" s="33"/>
      <c r="D301" s="145" t="s">
        <v>189</v>
      </c>
      <c r="F301" s="146" t="s">
        <v>4194</v>
      </c>
      <c r="I301" s="147"/>
      <c r="L301" s="33"/>
      <c r="M301" s="148"/>
      <c r="T301" s="54"/>
      <c r="AT301" s="18" t="s">
        <v>189</v>
      </c>
      <c r="AU301" s="18" t="s">
        <v>203</v>
      </c>
    </row>
    <row r="302" spans="2:65" s="1" customFormat="1" ht="16.5" customHeight="1">
      <c r="B302" s="33"/>
      <c r="C302" s="171" t="s">
        <v>824</v>
      </c>
      <c r="D302" s="171" t="s">
        <v>353</v>
      </c>
      <c r="E302" s="172" t="s">
        <v>4201</v>
      </c>
      <c r="F302" s="173" t="s">
        <v>4202</v>
      </c>
      <c r="G302" s="174" t="s">
        <v>346</v>
      </c>
      <c r="H302" s="175">
        <v>450</v>
      </c>
      <c r="I302" s="176"/>
      <c r="J302" s="177">
        <f>ROUND(I302*H302,2)</f>
        <v>0</v>
      </c>
      <c r="K302" s="173" t="s">
        <v>19</v>
      </c>
      <c r="L302" s="178"/>
      <c r="M302" s="179" t="s">
        <v>19</v>
      </c>
      <c r="N302" s="180" t="s">
        <v>44</v>
      </c>
      <c r="P302" s="141">
        <f>O302*H302</f>
        <v>0</v>
      </c>
      <c r="Q302" s="141">
        <v>8.0000000000000007E-5</v>
      </c>
      <c r="R302" s="141">
        <f>Q302*H302</f>
        <v>3.6000000000000004E-2</v>
      </c>
      <c r="S302" s="141">
        <v>0</v>
      </c>
      <c r="T302" s="142">
        <f>S302*H302</f>
        <v>0</v>
      </c>
      <c r="AR302" s="143" t="s">
        <v>466</v>
      </c>
      <c r="AT302" s="143" t="s">
        <v>353</v>
      </c>
      <c r="AU302" s="143" t="s">
        <v>203</v>
      </c>
      <c r="AY302" s="18" t="s">
        <v>180</v>
      </c>
      <c r="BE302" s="144">
        <f>IF(N302="základní",J302,0)</f>
        <v>0</v>
      </c>
      <c r="BF302" s="144">
        <f>IF(N302="snížená",J302,0)</f>
        <v>0</v>
      </c>
      <c r="BG302" s="144">
        <f>IF(N302="zákl. přenesená",J302,0)</f>
        <v>0</v>
      </c>
      <c r="BH302" s="144">
        <f>IF(N302="sníž. přenesená",J302,0)</f>
        <v>0</v>
      </c>
      <c r="BI302" s="144">
        <f>IF(N302="nulová",J302,0)</f>
        <v>0</v>
      </c>
      <c r="BJ302" s="18" t="s">
        <v>81</v>
      </c>
      <c r="BK302" s="144">
        <f>ROUND(I302*H302,2)</f>
        <v>0</v>
      </c>
      <c r="BL302" s="18" t="s">
        <v>309</v>
      </c>
      <c r="BM302" s="143" t="s">
        <v>4203</v>
      </c>
    </row>
    <row r="303" spans="2:65" s="1" customFormat="1" ht="11.25">
      <c r="B303" s="33"/>
      <c r="D303" s="145" t="s">
        <v>189</v>
      </c>
      <c r="F303" s="146" t="s">
        <v>4202</v>
      </c>
      <c r="I303" s="147"/>
      <c r="L303" s="33"/>
      <c r="M303" s="148"/>
      <c r="T303" s="54"/>
      <c r="AT303" s="18" t="s">
        <v>189</v>
      </c>
      <c r="AU303" s="18" t="s">
        <v>203</v>
      </c>
    </row>
    <row r="304" spans="2:65" s="1" customFormat="1" ht="21.75" customHeight="1">
      <c r="B304" s="33"/>
      <c r="C304" s="171" t="s">
        <v>830</v>
      </c>
      <c r="D304" s="171" t="s">
        <v>353</v>
      </c>
      <c r="E304" s="172" t="s">
        <v>4204</v>
      </c>
      <c r="F304" s="173" t="s">
        <v>4205</v>
      </c>
      <c r="G304" s="174" t="s">
        <v>346</v>
      </c>
      <c r="H304" s="175">
        <v>20</v>
      </c>
      <c r="I304" s="176"/>
      <c r="J304" s="177">
        <f>ROUND(I304*H304,2)</f>
        <v>0</v>
      </c>
      <c r="K304" s="173" t="s">
        <v>19</v>
      </c>
      <c r="L304" s="178"/>
      <c r="M304" s="179" t="s">
        <v>19</v>
      </c>
      <c r="N304" s="180" t="s">
        <v>44</v>
      </c>
      <c r="P304" s="141">
        <f>O304*H304</f>
        <v>0</v>
      </c>
      <c r="Q304" s="141">
        <v>1E-4</v>
      </c>
      <c r="R304" s="141">
        <f>Q304*H304</f>
        <v>2E-3</v>
      </c>
      <c r="S304" s="141">
        <v>0</v>
      </c>
      <c r="T304" s="142">
        <f>S304*H304</f>
        <v>0</v>
      </c>
      <c r="AR304" s="143" t="s">
        <v>466</v>
      </c>
      <c r="AT304" s="143" t="s">
        <v>353</v>
      </c>
      <c r="AU304" s="143" t="s">
        <v>203</v>
      </c>
      <c r="AY304" s="18" t="s">
        <v>180</v>
      </c>
      <c r="BE304" s="144">
        <f>IF(N304="základní",J304,0)</f>
        <v>0</v>
      </c>
      <c r="BF304" s="144">
        <f>IF(N304="snížená",J304,0)</f>
        <v>0</v>
      </c>
      <c r="BG304" s="144">
        <f>IF(N304="zákl. přenesená",J304,0)</f>
        <v>0</v>
      </c>
      <c r="BH304" s="144">
        <f>IF(N304="sníž. přenesená",J304,0)</f>
        <v>0</v>
      </c>
      <c r="BI304" s="144">
        <f>IF(N304="nulová",J304,0)</f>
        <v>0</v>
      </c>
      <c r="BJ304" s="18" t="s">
        <v>81</v>
      </c>
      <c r="BK304" s="144">
        <f>ROUND(I304*H304,2)</f>
        <v>0</v>
      </c>
      <c r="BL304" s="18" t="s">
        <v>309</v>
      </c>
      <c r="BM304" s="143" t="s">
        <v>4206</v>
      </c>
    </row>
    <row r="305" spans="2:65" s="1" customFormat="1" ht="11.25">
      <c r="B305" s="33"/>
      <c r="D305" s="145" t="s">
        <v>189</v>
      </c>
      <c r="F305" s="146" t="s">
        <v>4205</v>
      </c>
      <c r="I305" s="147"/>
      <c r="L305" s="33"/>
      <c r="M305" s="148"/>
      <c r="T305" s="54"/>
      <c r="AT305" s="18" t="s">
        <v>189</v>
      </c>
      <c r="AU305" s="18" t="s">
        <v>203</v>
      </c>
    </row>
    <row r="306" spans="2:65" s="1" customFormat="1" ht="21.75" customHeight="1">
      <c r="B306" s="33"/>
      <c r="C306" s="132" t="s">
        <v>836</v>
      </c>
      <c r="D306" s="132" t="s">
        <v>182</v>
      </c>
      <c r="E306" s="133" t="s">
        <v>4207</v>
      </c>
      <c r="F306" s="134" t="s">
        <v>4208</v>
      </c>
      <c r="G306" s="135" t="s">
        <v>346</v>
      </c>
      <c r="H306" s="136">
        <v>9</v>
      </c>
      <c r="I306" s="137"/>
      <c r="J306" s="138">
        <f>ROUND(I306*H306,2)</f>
        <v>0</v>
      </c>
      <c r="K306" s="134" t="s">
        <v>19</v>
      </c>
      <c r="L306" s="33"/>
      <c r="M306" s="139" t="s">
        <v>19</v>
      </c>
      <c r="N306" s="140" t="s">
        <v>44</v>
      </c>
      <c r="P306" s="141">
        <f>O306*H306</f>
        <v>0</v>
      </c>
      <c r="Q306" s="141">
        <v>0</v>
      </c>
      <c r="R306" s="141">
        <f>Q306*H306</f>
        <v>0</v>
      </c>
      <c r="S306" s="141">
        <v>0</v>
      </c>
      <c r="T306" s="142">
        <f>S306*H306</f>
        <v>0</v>
      </c>
      <c r="AR306" s="143" t="s">
        <v>309</v>
      </c>
      <c r="AT306" s="143" t="s">
        <v>182</v>
      </c>
      <c r="AU306" s="143" t="s">
        <v>203</v>
      </c>
      <c r="AY306" s="18" t="s">
        <v>180</v>
      </c>
      <c r="BE306" s="144">
        <f>IF(N306="základní",J306,0)</f>
        <v>0</v>
      </c>
      <c r="BF306" s="144">
        <f>IF(N306="snížená",J306,0)</f>
        <v>0</v>
      </c>
      <c r="BG306" s="144">
        <f>IF(N306="zákl. přenesená",J306,0)</f>
        <v>0</v>
      </c>
      <c r="BH306" s="144">
        <f>IF(N306="sníž. přenesená",J306,0)</f>
        <v>0</v>
      </c>
      <c r="BI306" s="144">
        <f>IF(N306="nulová",J306,0)</f>
        <v>0</v>
      </c>
      <c r="BJ306" s="18" t="s">
        <v>81</v>
      </c>
      <c r="BK306" s="144">
        <f>ROUND(I306*H306,2)</f>
        <v>0</v>
      </c>
      <c r="BL306" s="18" t="s">
        <v>309</v>
      </c>
      <c r="BM306" s="143" t="s">
        <v>4209</v>
      </c>
    </row>
    <row r="307" spans="2:65" s="1" customFormat="1" ht="11.25">
      <c r="B307" s="33"/>
      <c r="D307" s="145" t="s">
        <v>189</v>
      </c>
      <c r="F307" s="146" t="s">
        <v>4208</v>
      </c>
      <c r="I307" s="147"/>
      <c r="L307" s="33"/>
      <c r="M307" s="148"/>
      <c r="T307" s="54"/>
      <c r="AT307" s="18" t="s">
        <v>189</v>
      </c>
      <c r="AU307" s="18" t="s">
        <v>203</v>
      </c>
    </row>
    <row r="308" spans="2:65" s="1" customFormat="1" ht="24.2" customHeight="1">
      <c r="B308" s="33"/>
      <c r="C308" s="171" t="s">
        <v>844</v>
      </c>
      <c r="D308" s="171" t="s">
        <v>353</v>
      </c>
      <c r="E308" s="172" t="s">
        <v>4210</v>
      </c>
      <c r="F308" s="173" t="s">
        <v>4211</v>
      </c>
      <c r="G308" s="174" t="s">
        <v>346</v>
      </c>
      <c r="H308" s="175">
        <v>7</v>
      </c>
      <c r="I308" s="176"/>
      <c r="J308" s="177">
        <f>ROUND(I308*H308,2)</f>
        <v>0</v>
      </c>
      <c r="K308" s="173" t="s">
        <v>19</v>
      </c>
      <c r="L308" s="178"/>
      <c r="M308" s="179" t="s">
        <v>19</v>
      </c>
      <c r="N308" s="180" t="s">
        <v>44</v>
      </c>
      <c r="P308" s="141">
        <f>O308*H308</f>
        <v>0</v>
      </c>
      <c r="Q308" s="141">
        <v>3.4499999999999999E-3</v>
      </c>
      <c r="R308" s="141">
        <f>Q308*H308</f>
        <v>2.4149999999999998E-2</v>
      </c>
      <c r="S308" s="141">
        <v>0</v>
      </c>
      <c r="T308" s="142">
        <f>S308*H308</f>
        <v>0</v>
      </c>
      <c r="AR308" s="143" t="s">
        <v>466</v>
      </c>
      <c r="AT308" s="143" t="s">
        <v>353</v>
      </c>
      <c r="AU308" s="143" t="s">
        <v>203</v>
      </c>
      <c r="AY308" s="18" t="s">
        <v>180</v>
      </c>
      <c r="BE308" s="144">
        <f>IF(N308="základní",J308,0)</f>
        <v>0</v>
      </c>
      <c r="BF308" s="144">
        <f>IF(N308="snížená",J308,0)</f>
        <v>0</v>
      </c>
      <c r="BG308" s="144">
        <f>IF(N308="zákl. přenesená",J308,0)</f>
        <v>0</v>
      </c>
      <c r="BH308" s="144">
        <f>IF(N308="sníž. přenesená",J308,0)</f>
        <v>0</v>
      </c>
      <c r="BI308" s="144">
        <f>IF(N308="nulová",J308,0)</f>
        <v>0</v>
      </c>
      <c r="BJ308" s="18" t="s">
        <v>81</v>
      </c>
      <c r="BK308" s="144">
        <f>ROUND(I308*H308,2)</f>
        <v>0</v>
      </c>
      <c r="BL308" s="18" t="s">
        <v>309</v>
      </c>
      <c r="BM308" s="143" t="s">
        <v>4212</v>
      </c>
    </row>
    <row r="309" spans="2:65" s="1" customFormat="1" ht="11.25">
      <c r="B309" s="33"/>
      <c r="D309" s="145" t="s">
        <v>189</v>
      </c>
      <c r="F309" s="146" t="s">
        <v>4211</v>
      </c>
      <c r="I309" s="147"/>
      <c r="L309" s="33"/>
      <c r="M309" s="148"/>
      <c r="T309" s="54"/>
      <c r="AT309" s="18" t="s">
        <v>189</v>
      </c>
      <c r="AU309" s="18" t="s">
        <v>203</v>
      </c>
    </row>
    <row r="310" spans="2:65" s="1" customFormat="1" ht="24.2" customHeight="1">
      <c r="B310" s="33"/>
      <c r="C310" s="171" t="s">
        <v>850</v>
      </c>
      <c r="D310" s="171" t="s">
        <v>353</v>
      </c>
      <c r="E310" s="172" t="s">
        <v>4213</v>
      </c>
      <c r="F310" s="173" t="s">
        <v>4214</v>
      </c>
      <c r="G310" s="174" t="s">
        <v>346</v>
      </c>
      <c r="H310" s="175">
        <v>2</v>
      </c>
      <c r="I310" s="176"/>
      <c r="J310" s="177">
        <f>ROUND(I310*H310,2)</f>
        <v>0</v>
      </c>
      <c r="K310" s="173" t="s">
        <v>19</v>
      </c>
      <c r="L310" s="178"/>
      <c r="M310" s="179" t="s">
        <v>19</v>
      </c>
      <c r="N310" s="180" t="s">
        <v>44</v>
      </c>
      <c r="P310" s="141">
        <f>O310*H310</f>
        <v>0</v>
      </c>
      <c r="Q310" s="141">
        <v>3.4499999999999999E-3</v>
      </c>
      <c r="R310" s="141">
        <f>Q310*H310</f>
        <v>6.8999999999999999E-3</v>
      </c>
      <c r="S310" s="141">
        <v>0</v>
      </c>
      <c r="T310" s="142">
        <f>S310*H310</f>
        <v>0</v>
      </c>
      <c r="AR310" s="143" t="s">
        <v>466</v>
      </c>
      <c r="AT310" s="143" t="s">
        <v>353</v>
      </c>
      <c r="AU310" s="143" t="s">
        <v>203</v>
      </c>
      <c r="AY310" s="18" t="s">
        <v>180</v>
      </c>
      <c r="BE310" s="144">
        <f>IF(N310="základní",J310,0)</f>
        <v>0</v>
      </c>
      <c r="BF310" s="144">
        <f>IF(N310="snížená",J310,0)</f>
        <v>0</v>
      </c>
      <c r="BG310" s="144">
        <f>IF(N310="zákl. přenesená",J310,0)</f>
        <v>0</v>
      </c>
      <c r="BH310" s="144">
        <f>IF(N310="sníž. přenesená",J310,0)</f>
        <v>0</v>
      </c>
      <c r="BI310" s="144">
        <f>IF(N310="nulová",J310,0)</f>
        <v>0</v>
      </c>
      <c r="BJ310" s="18" t="s">
        <v>81</v>
      </c>
      <c r="BK310" s="144">
        <f>ROUND(I310*H310,2)</f>
        <v>0</v>
      </c>
      <c r="BL310" s="18" t="s">
        <v>309</v>
      </c>
      <c r="BM310" s="143" t="s">
        <v>4215</v>
      </c>
    </row>
    <row r="311" spans="2:65" s="1" customFormat="1" ht="11.25">
      <c r="B311" s="33"/>
      <c r="D311" s="145" t="s">
        <v>189</v>
      </c>
      <c r="F311" s="146" t="s">
        <v>4214</v>
      </c>
      <c r="I311" s="147"/>
      <c r="L311" s="33"/>
      <c r="M311" s="148"/>
      <c r="T311" s="54"/>
      <c r="AT311" s="18" t="s">
        <v>189</v>
      </c>
      <c r="AU311" s="18" t="s">
        <v>203</v>
      </c>
    </row>
    <row r="312" spans="2:65" s="1" customFormat="1" ht="16.5" customHeight="1">
      <c r="B312" s="33"/>
      <c r="C312" s="171" t="s">
        <v>858</v>
      </c>
      <c r="D312" s="171" t="s">
        <v>353</v>
      </c>
      <c r="E312" s="172" t="s">
        <v>4216</v>
      </c>
      <c r="F312" s="173" t="s">
        <v>4217</v>
      </c>
      <c r="G312" s="174" t="s">
        <v>346</v>
      </c>
      <c r="H312" s="175">
        <v>180</v>
      </c>
      <c r="I312" s="176"/>
      <c r="J312" s="177">
        <f>ROUND(I312*H312,2)</f>
        <v>0</v>
      </c>
      <c r="K312" s="173" t="s">
        <v>19</v>
      </c>
      <c r="L312" s="178"/>
      <c r="M312" s="179" t="s">
        <v>19</v>
      </c>
      <c r="N312" s="180" t="s">
        <v>44</v>
      </c>
      <c r="P312" s="141">
        <f>O312*H312</f>
        <v>0</v>
      </c>
      <c r="Q312" s="141">
        <v>1.0200000000000001E-3</v>
      </c>
      <c r="R312" s="141">
        <f>Q312*H312</f>
        <v>0.18360000000000001</v>
      </c>
      <c r="S312" s="141">
        <v>0</v>
      </c>
      <c r="T312" s="142">
        <f>S312*H312</f>
        <v>0</v>
      </c>
      <c r="AR312" s="143" t="s">
        <v>466</v>
      </c>
      <c r="AT312" s="143" t="s">
        <v>353</v>
      </c>
      <c r="AU312" s="143" t="s">
        <v>203</v>
      </c>
      <c r="AY312" s="18" t="s">
        <v>180</v>
      </c>
      <c r="BE312" s="144">
        <f>IF(N312="základní",J312,0)</f>
        <v>0</v>
      </c>
      <c r="BF312" s="144">
        <f>IF(N312="snížená",J312,0)</f>
        <v>0</v>
      </c>
      <c r="BG312" s="144">
        <f>IF(N312="zákl. přenesená",J312,0)</f>
        <v>0</v>
      </c>
      <c r="BH312" s="144">
        <f>IF(N312="sníž. přenesená",J312,0)</f>
        <v>0</v>
      </c>
      <c r="BI312" s="144">
        <f>IF(N312="nulová",J312,0)</f>
        <v>0</v>
      </c>
      <c r="BJ312" s="18" t="s">
        <v>81</v>
      </c>
      <c r="BK312" s="144">
        <f>ROUND(I312*H312,2)</f>
        <v>0</v>
      </c>
      <c r="BL312" s="18" t="s">
        <v>309</v>
      </c>
      <c r="BM312" s="143" t="s">
        <v>4218</v>
      </c>
    </row>
    <row r="313" spans="2:65" s="1" customFormat="1" ht="11.25">
      <c r="B313" s="33"/>
      <c r="D313" s="145" t="s">
        <v>189</v>
      </c>
      <c r="F313" s="146" t="s">
        <v>4217</v>
      </c>
      <c r="I313" s="147"/>
      <c r="L313" s="33"/>
      <c r="M313" s="148"/>
      <c r="T313" s="54"/>
      <c r="AT313" s="18" t="s">
        <v>189</v>
      </c>
      <c r="AU313" s="18" t="s">
        <v>203</v>
      </c>
    </row>
    <row r="314" spans="2:65" s="1" customFormat="1" ht="29.25">
      <c r="B314" s="33"/>
      <c r="D314" s="145" t="s">
        <v>477</v>
      </c>
      <c r="F314" s="181" t="s">
        <v>4219</v>
      </c>
      <c r="I314" s="147"/>
      <c r="L314" s="33"/>
      <c r="M314" s="148"/>
      <c r="T314" s="54"/>
      <c r="AT314" s="18" t="s">
        <v>477</v>
      </c>
      <c r="AU314" s="18" t="s">
        <v>203</v>
      </c>
    </row>
    <row r="315" spans="2:65" s="1" customFormat="1" ht="16.5" customHeight="1">
      <c r="B315" s="33"/>
      <c r="C315" s="132" t="s">
        <v>864</v>
      </c>
      <c r="D315" s="132" t="s">
        <v>182</v>
      </c>
      <c r="E315" s="133" t="s">
        <v>4220</v>
      </c>
      <c r="F315" s="134" t="s">
        <v>4221</v>
      </c>
      <c r="G315" s="135" t="s">
        <v>346</v>
      </c>
      <c r="H315" s="136">
        <v>3</v>
      </c>
      <c r="I315" s="137"/>
      <c r="J315" s="138">
        <f>ROUND(I315*H315,2)</f>
        <v>0</v>
      </c>
      <c r="K315" s="134" t="s">
        <v>19</v>
      </c>
      <c r="L315" s="33"/>
      <c r="M315" s="139" t="s">
        <v>19</v>
      </c>
      <c r="N315" s="140" t="s">
        <v>44</v>
      </c>
      <c r="P315" s="141">
        <f>O315*H315</f>
        <v>0</v>
      </c>
      <c r="Q315" s="141">
        <v>0</v>
      </c>
      <c r="R315" s="141">
        <f>Q315*H315</f>
        <v>0</v>
      </c>
      <c r="S315" s="141">
        <v>0</v>
      </c>
      <c r="T315" s="142">
        <f>S315*H315</f>
        <v>0</v>
      </c>
      <c r="AR315" s="143" t="s">
        <v>309</v>
      </c>
      <c r="AT315" s="143" t="s">
        <v>182</v>
      </c>
      <c r="AU315" s="143" t="s">
        <v>203</v>
      </c>
      <c r="AY315" s="18" t="s">
        <v>180</v>
      </c>
      <c r="BE315" s="144">
        <f>IF(N315="základní",J315,0)</f>
        <v>0</v>
      </c>
      <c r="BF315" s="144">
        <f>IF(N315="snížená",J315,0)</f>
        <v>0</v>
      </c>
      <c r="BG315" s="144">
        <f>IF(N315="zákl. přenesená",J315,0)</f>
        <v>0</v>
      </c>
      <c r="BH315" s="144">
        <f>IF(N315="sníž. přenesená",J315,0)</f>
        <v>0</v>
      </c>
      <c r="BI315" s="144">
        <f>IF(N315="nulová",J315,0)</f>
        <v>0</v>
      </c>
      <c r="BJ315" s="18" t="s">
        <v>81</v>
      </c>
      <c r="BK315" s="144">
        <f>ROUND(I315*H315,2)</f>
        <v>0</v>
      </c>
      <c r="BL315" s="18" t="s">
        <v>309</v>
      </c>
      <c r="BM315" s="143" t="s">
        <v>4222</v>
      </c>
    </row>
    <row r="316" spans="2:65" s="1" customFormat="1" ht="11.25">
      <c r="B316" s="33"/>
      <c r="D316" s="145" t="s">
        <v>189</v>
      </c>
      <c r="F316" s="146" t="s">
        <v>4221</v>
      </c>
      <c r="I316" s="147"/>
      <c r="L316" s="33"/>
      <c r="M316" s="148"/>
      <c r="T316" s="54"/>
      <c r="AT316" s="18" t="s">
        <v>189</v>
      </c>
      <c r="AU316" s="18" t="s">
        <v>203</v>
      </c>
    </row>
    <row r="317" spans="2:65" s="1" customFormat="1" ht="16.5" customHeight="1">
      <c r="B317" s="33"/>
      <c r="C317" s="132" t="s">
        <v>872</v>
      </c>
      <c r="D317" s="132" t="s">
        <v>182</v>
      </c>
      <c r="E317" s="133" t="s">
        <v>4223</v>
      </c>
      <c r="F317" s="134" t="s">
        <v>4224</v>
      </c>
      <c r="G317" s="135" t="s">
        <v>911</v>
      </c>
      <c r="H317" s="136">
        <v>16</v>
      </c>
      <c r="I317" s="137"/>
      <c r="J317" s="138">
        <f>ROUND(I317*H317,2)</f>
        <v>0</v>
      </c>
      <c r="K317" s="134" t="s">
        <v>3940</v>
      </c>
      <c r="L317" s="33"/>
      <c r="M317" s="139" t="s">
        <v>19</v>
      </c>
      <c r="N317" s="140" t="s">
        <v>44</v>
      </c>
      <c r="P317" s="141">
        <f>O317*H317</f>
        <v>0</v>
      </c>
      <c r="Q317" s="141">
        <v>0</v>
      </c>
      <c r="R317" s="141">
        <f>Q317*H317</f>
        <v>0</v>
      </c>
      <c r="S317" s="141">
        <v>0</v>
      </c>
      <c r="T317" s="142">
        <f>S317*H317</f>
        <v>0</v>
      </c>
      <c r="AR317" s="143" t="s">
        <v>4225</v>
      </c>
      <c r="AT317" s="143" t="s">
        <v>182</v>
      </c>
      <c r="AU317" s="143" t="s">
        <v>203</v>
      </c>
      <c r="AY317" s="18" t="s">
        <v>180</v>
      </c>
      <c r="BE317" s="144">
        <f>IF(N317="základní",J317,0)</f>
        <v>0</v>
      </c>
      <c r="BF317" s="144">
        <f>IF(N317="snížená",J317,0)</f>
        <v>0</v>
      </c>
      <c r="BG317" s="144">
        <f>IF(N317="zákl. přenesená",J317,0)</f>
        <v>0</v>
      </c>
      <c r="BH317" s="144">
        <f>IF(N317="sníž. přenesená",J317,0)</f>
        <v>0</v>
      </c>
      <c r="BI317" s="144">
        <f>IF(N317="nulová",J317,0)</f>
        <v>0</v>
      </c>
      <c r="BJ317" s="18" t="s">
        <v>81</v>
      </c>
      <c r="BK317" s="144">
        <f>ROUND(I317*H317,2)</f>
        <v>0</v>
      </c>
      <c r="BL317" s="18" t="s">
        <v>4225</v>
      </c>
      <c r="BM317" s="143" t="s">
        <v>4226</v>
      </c>
    </row>
    <row r="318" spans="2:65" s="1" customFormat="1" ht="11.25">
      <c r="B318" s="33"/>
      <c r="D318" s="145" t="s">
        <v>189</v>
      </c>
      <c r="F318" s="146" t="s">
        <v>4224</v>
      </c>
      <c r="I318" s="147"/>
      <c r="L318" s="33"/>
      <c r="M318" s="148"/>
      <c r="T318" s="54"/>
      <c r="AT318" s="18" t="s">
        <v>189</v>
      </c>
      <c r="AU318" s="18" t="s">
        <v>203</v>
      </c>
    </row>
    <row r="319" spans="2:65" s="1" customFormat="1" ht="11.25">
      <c r="B319" s="33"/>
      <c r="D319" s="149" t="s">
        <v>191</v>
      </c>
      <c r="F319" s="150" t="s">
        <v>4227</v>
      </c>
      <c r="I319" s="147"/>
      <c r="L319" s="33"/>
      <c r="M319" s="148"/>
      <c r="T319" s="54"/>
      <c r="AT319" s="18" t="s">
        <v>191</v>
      </c>
      <c r="AU319" s="18" t="s">
        <v>203</v>
      </c>
    </row>
    <row r="320" spans="2:65" s="1" customFormat="1" ht="16.5" customHeight="1">
      <c r="B320" s="33"/>
      <c r="C320" s="132" t="s">
        <v>879</v>
      </c>
      <c r="D320" s="132" t="s">
        <v>182</v>
      </c>
      <c r="E320" s="133" t="s">
        <v>4228</v>
      </c>
      <c r="F320" s="134" t="s">
        <v>4229</v>
      </c>
      <c r="G320" s="135" t="s">
        <v>4230</v>
      </c>
      <c r="H320" s="136">
        <v>1</v>
      </c>
      <c r="I320" s="137"/>
      <c r="J320" s="138">
        <f>ROUND(I320*H320,2)</f>
        <v>0</v>
      </c>
      <c r="K320" s="134" t="s">
        <v>4231</v>
      </c>
      <c r="L320" s="33"/>
      <c r="M320" s="139" t="s">
        <v>19</v>
      </c>
      <c r="N320" s="140" t="s">
        <v>44</v>
      </c>
      <c r="P320" s="141">
        <f>O320*H320</f>
        <v>0</v>
      </c>
      <c r="Q320" s="141">
        <v>0</v>
      </c>
      <c r="R320" s="141">
        <f>Q320*H320</f>
        <v>0</v>
      </c>
      <c r="S320" s="141">
        <v>0</v>
      </c>
      <c r="T320" s="142">
        <f>S320*H320</f>
        <v>0</v>
      </c>
      <c r="AR320" s="143" t="s">
        <v>4225</v>
      </c>
      <c r="AT320" s="143" t="s">
        <v>182</v>
      </c>
      <c r="AU320" s="143" t="s">
        <v>203</v>
      </c>
      <c r="AY320" s="18" t="s">
        <v>180</v>
      </c>
      <c r="BE320" s="144">
        <f>IF(N320="základní",J320,0)</f>
        <v>0</v>
      </c>
      <c r="BF320" s="144">
        <f>IF(N320="snížená",J320,0)</f>
        <v>0</v>
      </c>
      <c r="BG320" s="144">
        <f>IF(N320="zákl. přenesená",J320,0)</f>
        <v>0</v>
      </c>
      <c r="BH320" s="144">
        <f>IF(N320="sníž. přenesená",J320,0)</f>
        <v>0</v>
      </c>
      <c r="BI320" s="144">
        <f>IF(N320="nulová",J320,0)</f>
        <v>0</v>
      </c>
      <c r="BJ320" s="18" t="s">
        <v>81</v>
      </c>
      <c r="BK320" s="144">
        <f>ROUND(I320*H320,2)</f>
        <v>0</v>
      </c>
      <c r="BL320" s="18" t="s">
        <v>4225</v>
      </c>
      <c r="BM320" s="143" t="s">
        <v>4232</v>
      </c>
    </row>
    <row r="321" spans="2:65" s="1" customFormat="1" ht="11.25">
      <c r="B321" s="33"/>
      <c r="D321" s="145" t="s">
        <v>189</v>
      </c>
      <c r="F321" s="146" t="s">
        <v>4229</v>
      </c>
      <c r="I321" s="147"/>
      <c r="L321" s="33"/>
      <c r="M321" s="148"/>
      <c r="T321" s="54"/>
      <c r="AT321" s="18" t="s">
        <v>189</v>
      </c>
      <c r="AU321" s="18" t="s">
        <v>203</v>
      </c>
    </row>
    <row r="322" spans="2:65" s="1" customFormat="1" ht="11.25">
      <c r="B322" s="33"/>
      <c r="D322" s="149" t="s">
        <v>191</v>
      </c>
      <c r="F322" s="150" t="s">
        <v>4233</v>
      </c>
      <c r="I322" s="147"/>
      <c r="L322" s="33"/>
      <c r="M322" s="148"/>
      <c r="T322" s="54"/>
      <c r="AT322" s="18" t="s">
        <v>191</v>
      </c>
      <c r="AU322" s="18" t="s">
        <v>203</v>
      </c>
    </row>
    <row r="323" spans="2:65" s="1" customFormat="1" ht="16.5" customHeight="1">
      <c r="B323" s="33"/>
      <c r="C323" s="132" t="s">
        <v>883</v>
      </c>
      <c r="D323" s="132" t="s">
        <v>182</v>
      </c>
      <c r="E323" s="133" t="s">
        <v>4234</v>
      </c>
      <c r="F323" s="134" t="s">
        <v>4235</v>
      </c>
      <c r="G323" s="135" t="s">
        <v>2876</v>
      </c>
      <c r="H323" s="136">
        <v>1</v>
      </c>
      <c r="I323" s="137"/>
      <c r="J323" s="138">
        <f>ROUND(I323*H323,2)</f>
        <v>0</v>
      </c>
      <c r="K323" s="134" t="s">
        <v>19</v>
      </c>
      <c r="L323" s="33"/>
      <c r="M323" s="139" t="s">
        <v>19</v>
      </c>
      <c r="N323" s="140" t="s">
        <v>44</v>
      </c>
      <c r="P323" s="141">
        <f>O323*H323</f>
        <v>0</v>
      </c>
      <c r="Q323" s="141">
        <v>0</v>
      </c>
      <c r="R323" s="141">
        <f>Q323*H323</f>
        <v>0</v>
      </c>
      <c r="S323" s="141">
        <v>0</v>
      </c>
      <c r="T323" s="142">
        <f>S323*H323</f>
        <v>0</v>
      </c>
      <c r="AR323" s="143" t="s">
        <v>187</v>
      </c>
      <c r="AT323" s="143" t="s">
        <v>182</v>
      </c>
      <c r="AU323" s="143" t="s">
        <v>203</v>
      </c>
      <c r="AY323" s="18" t="s">
        <v>180</v>
      </c>
      <c r="BE323" s="144">
        <f>IF(N323="základní",J323,0)</f>
        <v>0</v>
      </c>
      <c r="BF323" s="144">
        <f>IF(N323="snížená",J323,0)</f>
        <v>0</v>
      </c>
      <c r="BG323" s="144">
        <f>IF(N323="zákl. přenesená",J323,0)</f>
        <v>0</v>
      </c>
      <c r="BH323" s="144">
        <f>IF(N323="sníž. přenesená",J323,0)</f>
        <v>0</v>
      </c>
      <c r="BI323" s="144">
        <f>IF(N323="nulová",J323,0)</f>
        <v>0</v>
      </c>
      <c r="BJ323" s="18" t="s">
        <v>81</v>
      </c>
      <c r="BK323" s="144">
        <f>ROUND(I323*H323,2)</f>
        <v>0</v>
      </c>
      <c r="BL323" s="18" t="s">
        <v>187</v>
      </c>
      <c r="BM323" s="143" t="s">
        <v>4236</v>
      </c>
    </row>
    <row r="324" spans="2:65" s="1" customFormat="1" ht="11.25">
      <c r="B324" s="33"/>
      <c r="D324" s="145" t="s">
        <v>189</v>
      </c>
      <c r="F324" s="146" t="s">
        <v>4235</v>
      </c>
      <c r="I324" s="147"/>
      <c r="L324" s="33"/>
      <c r="M324" s="148"/>
      <c r="T324" s="54"/>
      <c r="AT324" s="18" t="s">
        <v>189</v>
      </c>
      <c r="AU324" s="18" t="s">
        <v>203</v>
      </c>
    </row>
    <row r="325" spans="2:65" s="1" customFormat="1" ht="16.5" customHeight="1">
      <c r="B325" s="33"/>
      <c r="C325" s="132" t="s">
        <v>890</v>
      </c>
      <c r="D325" s="132" t="s">
        <v>182</v>
      </c>
      <c r="E325" s="133" t="s">
        <v>4237</v>
      </c>
      <c r="F325" s="134" t="s">
        <v>4238</v>
      </c>
      <c r="G325" s="135" t="s">
        <v>2876</v>
      </c>
      <c r="H325" s="136">
        <v>1</v>
      </c>
      <c r="I325" s="137"/>
      <c r="J325" s="138">
        <f>ROUND(I325*H325,2)</f>
        <v>0</v>
      </c>
      <c r="K325" s="134" t="s">
        <v>3940</v>
      </c>
      <c r="L325" s="33"/>
      <c r="M325" s="139" t="s">
        <v>19</v>
      </c>
      <c r="N325" s="140" t="s">
        <v>44</v>
      </c>
      <c r="P325" s="141">
        <f>O325*H325</f>
        <v>0</v>
      </c>
      <c r="Q325" s="141">
        <v>0</v>
      </c>
      <c r="R325" s="141">
        <f>Q325*H325</f>
        <v>0</v>
      </c>
      <c r="S325" s="141">
        <v>0</v>
      </c>
      <c r="T325" s="142">
        <f>S325*H325</f>
        <v>0</v>
      </c>
      <c r="AR325" s="143" t="s">
        <v>4225</v>
      </c>
      <c r="AT325" s="143" t="s">
        <v>182</v>
      </c>
      <c r="AU325" s="143" t="s">
        <v>203</v>
      </c>
      <c r="AY325" s="18" t="s">
        <v>180</v>
      </c>
      <c r="BE325" s="144">
        <f>IF(N325="základní",J325,0)</f>
        <v>0</v>
      </c>
      <c r="BF325" s="144">
        <f>IF(N325="snížená",J325,0)</f>
        <v>0</v>
      </c>
      <c r="BG325" s="144">
        <f>IF(N325="zákl. přenesená",J325,0)</f>
        <v>0</v>
      </c>
      <c r="BH325" s="144">
        <f>IF(N325="sníž. přenesená",J325,0)</f>
        <v>0</v>
      </c>
      <c r="BI325" s="144">
        <f>IF(N325="nulová",J325,0)</f>
        <v>0</v>
      </c>
      <c r="BJ325" s="18" t="s">
        <v>81</v>
      </c>
      <c r="BK325" s="144">
        <f>ROUND(I325*H325,2)</f>
        <v>0</v>
      </c>
      <c r="BL325" s="18" t="s">
        <v>4225</v>
      </c>
      <c r="BM325" s="143" t="s">
        <v>4239</v>
      </c>
    </row>
    <row r="326" spans="2:65" s="1" customFormat="1" ht="11.25">
      <c r="B326" s="33"/>
      <c r="D326" s="145" t="s">
        <v>189</v>
      </c>
      <c r="F326" s="146" t="s">
        <v>4238</v>
      </c>
      <c r="I326" s="147"/>
      <c r="L326" s="33"/>
      <c r="M326" s="148"/>
      <c r="T326" s="54"/>
      <c r="AT326" s="18" t="s">
        <v>189</v>
      </c>
      <c r="AU326" s="18" t="s">
        <v>203</v>
      </c>
    </row>
    <row r="327" spans="2:65" s="1" customFormat="1" ht="11.25">
      <c r="B327" s="33"/>
      <c r="D327" s="149" t="s">
        <v>191</v>
      </c>
      <c r="F327" s="150" t="s">
        <v>4240</v>
      </c>
      <c r="I327" s="147"/>
      <c r="L327" s="33"/>
      <c r="M327" s="148"/>
      <c r="T327" s="54"/>
      <c r="AT327" s="18" t="s">
        <v>191</v>
      </c>
      <c r="AU327" s="18" t="s">
        <v>203</v>
      </c>
    </row>
    <row r="328" spans="2:65" s="1" customFormat="1" ht="16.5" customHeight="1">
      <c r="B328" s="33"/>
      <c r="C328" s="132" t="s">
        <v>893</v>
      </c>
      <c r="D328" s="132" t="s">
        <v>182</v>
      </c>
      <c r="E328" s="133" t="s">
        <v>4241</v>
      </c>
      <c r="F328" s="134" t="s">
        <v>4242</v>
      </c>
      <c r="G328" s="135" t="s">
        <v>4230</v>
      </c>
      <c r="H328" s="136">
        <v>1</v>
      </c>
      <c r="I328" s="137"/>
      <c r="J328" s="138">
        <f>ROUND(I328*H328,2)</f>
        <v>0</v>
      </c>
      <c r="K328" s="134" t="s">
        <v>3925</v>
      </c>
      <c r="L328" s="33"/>
      <c r="M328" s="139" t="s">
        <v>19</v>
      </c>
      <c r="N328" s="140" t="s">
        <v>44</v>
      </c>
      <c r="P328" s="141">
        <f>O328*H328</f>
        <v>0</v>
      </c>
      <c r="Q328" s="141">
        <v>0</v>
      </c>
      <c r="R328" s="141">
        <f>Q328*H328</f>
        <v>0</v>
      </c>
      <c r="S328" s="141">
        <v>0</v>
      </c>
      <c r="T328" s="142">
        <f>S328*H328</f>
        <v>0</v>
      </c>
      <c r="AR328" s="143" t="s">
        <v>4225</v>
      </c>
      <c r="AT328" s="143" t="s">
        <v>182</v>
      </c>
      <c r="AU328" s="143" t="s">
        <v>203</v>
      </c>
      <c r="AY328" s="18" t="s">
        <v>180</v>
      </c>
      <c r="BE328" s="144">
        <f>IF(N328="základní",J328,0)</f>
        <v>0</v>
      </c>
      <c r="BF328" s="144">
        <f>IF(N328="snížená",J328,0)</f>
        <v>0</v>
      </c>
      <c r="BG328" s="144">
        <f>IF(N328="zákl. přenesená",J328,0)</f>
        <v>0</v>
      </c>
      <c r="BH328" s="144">
        <f>IF(N328="sníž. přenesená",J328,0)</f>
        <v>0</v>
      </c>
      <c r="BI328" s="144">
        <f>IF(N328="nulová",J328,0)</f>
        <v>0</v>
      </c>
      <c r="BJ328" s="18" t="s">
        <v>81</v>
      </c>
      <c r="BK328" s="144">
        <f>ROUND(I328*H328,2)</f>
        <v>0</v>
      </c>
      <c r="BL328" s="18" t="s">
        <v>4225</v>
      </c>
      <c r="BM328" s="143" t="s">
        <v>4243</v>
      </c>
    </row>
    <row r="329" spans="2:65" s="1" customFormat="1" ht="11.25">
      <c r="B329" s="33"/>
      <c r="D329" s="145" t="s">
        <v>189</v>
      </c>
      <c r="F329" s="146" t="s">
        <v>4242</v>
      </c>
      <c r="I329" s="147"/>
      <c r="L329" s="33"/>
      <c r="M329" s="148"/>
      <c r="T329" s="54"/>
      <c r="AT329" s="18" t="s">
        <v>189</v>
      </c>
      <c r="AU329" s="18" t="s">
        <v>203</v>
      </c>
    </row>
    <row r="330" spans="2:65" s="1" customFormat="1" ht="11.25">
      <c r="B330" s="33"/>
      <c r="D330" s="149" t="s">
        <v>191</v>
      </c>
      <c r="F330" s="150" t="s">
        <v>4244</v>
      </c>
      <c r="I330" s="147"/>
      <c r="L330" s="33"/>
      <c r="M330" s="148"/>
      <c r="T330" s="54"/>
      <c r="AT330" s="18" t="s">
        <v>191</v>
      </c>
      <c r="AU330" s="18" t="s">
        <v>203</v>
      </c>
    </row>
    <row r="331" spans="2:65" s="1" customFormat="1" ht="16.5" customHeight="1">
      <c r="B331" s="33"/>
      <c r="C331" s="132" t="s">
        <v>900</v>
      </c>
      <c r="D331" s="132" t="s">
        <v>182</v>
      </c>
      <c r="E331" s="133" t="s">
        <v>4245</v>
      </c>
      <c r="F331" s="134" t="s">
        <v>4246</v>
      </c>
      <c r="G331" s="135" t="s">
        <v>911</v>
      </c>
      <c r="H331" s="136">
        <v>12</v>
      </c>
      <c r="I331" s="137"/>
      <c r="J331" s="138">
        <f>ROUND(I331*H331,2)</f>
        <v>0</v>
      </c>
      <c r="K331" s="134" t="s">
        <v>3940</v>
      </c>
      <c r="L331" s="33"/>
      <c r="M331" s="139" t="s">
        <v>19</v>
      </c>
      <c r="N331" s="140" t="s">
        <v>44</v>
      </c>
      <c r="P331" s="141">
        <f>O331*H331</f>
        <v>0</v>
      </c>
      <c r="Q331" s="141">
        <v>0</v>
      </c>
      <c r="R331" s="141">
        <f>Q331*H331</f>
        <v>0</v>
      </c>
      <c r="S331" s="141">
        <v>0</v>
      </c>
      <c r="T331" s="142">
        <f>S331*H331</f>
        <v>0</v>
      </c>
      <c r="AR331" s="143" t="s">
        <v>4225</v>
      </c>
      <c r="AT331" s="143" t="s">
        <v>182</v>
      </c>
      <c r="AU331" s="143" t="s">
        <v>203</v>
      </c>
      <c r="AY331" s="18" t="s">
        <v>180</v>
      </c>
      <c r="BE331" s="144">
        <f>IF(N331="základní",J331,0)</f>
        <v>0</v>
      </c>
      <c r="BF331" s="144">
        <f>IF(N331="snížená",J331,0)</f>
        <v>0</v>
      </c>
      <c r="BG331" s="144">
        <f>IF(N331="zákl. přenesená",J331,0)</f>
        <v>0</v>
      </c>
      <c r="BH331" s="144">
        <f>IF(N331="sníž. přenesená",J331,0)</f>
        <v>0</v>
      </c>
      <c r="BI331" s="144">
        <f>IF(N331="nulová",J331,0)</f>
        <v>0</v>
      </c>
      <c r="BJ331" s="18" t="s">
        <v>81</v>
      </c>
      <c r="BK331" s="144">
        <f>ROUND(I331*H331,2)</f>
        <v>0</v>
      </c>
      <c r="BL331" s="18" t="s">
        <v>4225</v>
      </c>
      <c r="BM331" s="143" t="s">
        <v>4247</v>
      </c>
    </row>
    <row r="332" spans="2:65" s="1" customFormat="1" ht="11.25">
      <c r="B332" s="33"/>
      <c r="D332" s="145" t="s">
        <v>189</v>
      </c>
      <c r="F332" s="146" t="s">
        <v>4246</v>
      </c>
      <c r="I332" s="147"/>
      <c r="L332" s="33"/>
      <c r="M332" s="148"/>
      <c r="T332" s="54"/>
      <c r="AT332" s="18" t="s">
        <v>189</v>
      </c>
      <c r="AU332" s="18" t="s">
        <v>203</v>
      </c>
    </row>
    <row r="333" spans="2:65" s="1" customFormat="1" ht="11.25">
      <c r="B333" s="33"/>
      <c r="D333" s="149" t="s">
        <v>191</v>
      </c>
      <c r="F333" s="150" t="s">
        <v>4248</v>
      </c>
      <c r="I333" s="147"/>
      <c r="L333" s="33"/>
      <c r="M333" s="193"/>
      <c r="N333" s="194"/>
      <c r="O333" s="194"/>
      <c r="P333" s="194"/>
      <c r="Q333" s="194"/>
      <c r="R333" s="194"/>
      <c r="S333" s="194"/>
      <c r="T333" s="195"/>
      <c r="AT333" s="18" t="s">
        <v>191</v>
      </c>
      <c r="AU333" s="18" t="s">
        <v>203</v>
      </c>
    </row>
    <row r="334" spans="2:65" s="1" customFormat="1" ht="6.95" customHeight="1">
      <c r="B334" s="42"/>
      <c r="C334" s="43"/>
      <c r="D334" s="43"/>
      <c r="E334" s="43"/>
      <c r="F334" s="43"/>
      <c r="G334" s="43"/>
      <c r="H334" s="43"/>
      <c r="I334" s="43"/>
      <c r="J334" s="43"/>
      <c r="K334" s="43"/>
      <c r="L334" s="33"/>
    </row>
  </sheetData>
  <sheetProtection algorithmName="SHA-512" hashValue="jHPxC3HZnZa9iGzhquR4KFjo2lG4sB8ebjAVgqj35KOl6+J5qjeLNwik8WBWxZfuNkx2rFK87vDW8lNoIWPGNg==" saltValue="0JPTascEKyYqg9z+WCP7WDQ4kFJtfyGXrGr4fmNXXbybcbt1lzM+H8UJ862vNOi/bTsKoelE9HrUgTdiLzoJYg==" spinCount="100000" sheet="1" objects="1" scenarios="1" formatColumns="0" formatRows="0" autoFilter="0"/>
  <autoFilter ref="C87:K333" xr:uid="{00000000-0009-0000-0000-000007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4" r:id="rId1" xr:uid="{00000000-0004-0000-0700-000000000000}"/>
    <hyperlink ref="F100" r:id="rId2" xr:uid="{00000000-0004-0000-0700-000001000000}"/>
    <hyperlink ref="F105" r:id="rId3" xr:uid="{00000000-0004-0000-0700-000002000000}"/>
    <hyperlink ref="F110" r:id="rId4" xr:uid="{00000000-0004-0000-0700-000003000000}"/>
    <hyperlink ref="F115" r:id="rId5" xr:uid="{00000000-0004-0000-0700-000004000000}"/>
    <hyperlink ref="F120" r:id="rId6" xr:uid="{00000000-0004-0000-0700-000005000000}"/>
    <hyperlink ref="F127" r:id="rId7" xr:uid="{00000000-0004-0000-0700-000006000000}"/>
    <hyperlink ref="F130" r:id="rId8" xr:uid="{00000000-0004-0000-0700-000007000000}"/>
    <hyperlink ref="F133" r:id="rId9" xr:uid="{00000000-0004-0000-0700-000008000000}"/>
    <hyperlink ref="F136" r:id="rId10" xr:uid="{00000000-0004-0000-0700-000009000000}"/>
    <hyperlink ref="F139" r:id="rId11" xr:uid="{00000000-0004-0000-0700-00000A000000}"/>
    <hyperlink ref="F142" r:id="rId12" xr:uid="{00000000-0004-0000-0700-00000B000000}"/>
    <hyperlink ref="F148" r:id="rId13" xr:uid="{00000000-0004-0000-0700-00000C000000}"/>
    <hyperlink ref="F162" r:id="rId14" xr:uid="{00000000-0004-0000-0700-00000D000000}"/>
    <hyperlink ref="F167" r:id="rId15" xr:uid="{00000000-0004-0000-0700-00000E000000}"/>
    <hyperlink ref="F173" r:id="rId16" xr:uid="{00000000-0004-0000-0700-00000F000000}"/>
    <hyperlink ref="F179" r:id="rId17" xr:uid="{00000000-0004-0000-0700-000010000000}"/>
    <hyperlink ref="F185" r:id="rId18" xr:uid="{00000000-0004-0000-0700-000011000000}"/>
    <hyperlink ref="F191" r:id="rId19" xr:uid="{00000000-0004-0000-0700-000012000000}"/>
    <hyperlink ref="F197" r:id="rId20" xr:uid="{00000000-0004-0000-0700-000013000000}"/>
    <hyperlink ref="F202" r:id="rId21" xr:uid="{00000000-0004-0000-0700-000014000000}"/>
    <hyperlink ref="F207" r:id="rId22" xr:uid="{00000000-0004-0000-0700-000015000000}"/>
    <hyperlink ref="F219" r:id="rId23" xr:uid="{00000000-0004-0000-0700-000016000000}"/>
    <hyperlink ref="F226" r:id="rId24" xr:uid="{00000000-0004-0000-0700-000017000000}"/>
    <hyperlink ref="F237" r:id="rId25" xr:uid="{00000000-0004-0000-0700-000018000000}"/>
    <hyperlink ref="F244" r:id="rId26" xr:uid="{00000000-0004-0000-0700-000019000000}"/>
    <hyperlink ref="F249" r:id="rId27" xr:uid="{00000000-0004-0000-0700-00001A000000}"/>
    <hyperlink ref="F254" r:id="rId28" xr:uid="{00000000-0004-0000-0700-00001B000000}"/>
    <hyperlink ref="F281" r:id="rId29" xr:uid="{00000000-0004-0000-0700-00001C000000}"/>
    <hyperlink ref="F286" r:id="rId30" xr:uid="{00000000-0004-0000-0700-00001D000000}"/>
    <hyperlink ref="F289" r:id="rId31" xr:uid="{00000000-0004-0000-0700-00001E000000}"/>
    <hyperlink ref="F319" r:id="rId32" xr:uid="{00000000-0004-0000-0700-00001F000000}"/>
    <hyperlink ref="F322" r:id="rId33" xr:uid="{00000000-0004-0000-0700-000020000000}"/>
    <hyperlink ref="F327" r:id="rId34" xr:uid="{00000000-0004-0000-0700-000021000000}"/>
    <hyperlink ref="F330" r:id="rId35" xr:uid="{00000000-0004-0000-0700-000022000000}"/>
    <hyperlink ref="F333" r:id="rId36" xr:uid="{00000000-0004-0000-0700-00002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6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108</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ht="12" customHeight="1">
      <c r="B8" s="21"/>
      <c r="D8" s="28" t="s">
        <v>134</v>
      </c>
      <c r="L8" s="21"/>
    </row>
    <row r="9" spans="2:46" s="1" customFormat="1" ht="16.5" customHeight="1">
      <c r="B9" s="33"/>
      <c r="E9" s="323" t="s">
        <v>3905</v>
      </c>
      <c r="F9" s="325"/>
      <c r="G9" s="325"/>
      <c r="H9" s="325"/>
      <c r="L9" s="33"/>
    </row>
    <row r="10" spans="2:46" s="1" customFormat="1" ht="12" customHeight="1">
      <c r="B10" s="33"/>
      <c r="D10" s="28" t="s">
        <v>3906</v>
      </c>
      <c r="L10" s="33"/>
    </row>
    <row r="11" spans="2:46" s="1" customFormat="1" ht="16.5" customHeight="1">
      <c r="B11" s="33"/>
      <c r="E11" s="287" t="s">
        <v>4249</v>
      </c>
      <c r="F11" s="325"/>
      <c r="G11" s="325"/>
      <c r="H11" s="325"/>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29. 11. 2024</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27</v>
      </c>
      <c r="I17" s="28" t="s">
        <v>28</v>
      </c>
      <c r="J17" s="26" t="s">
        <v>19</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6" t="str">
        <f>'Rekapitulace stavby'!E14</f>
        <v>Vyplň údaj</v>
      </c>
      <c r="F20" s="293"/>
      <c r="G20" s="293"/>
      <c r="H20" s="293"/>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3908</v>
      </c>
      <c r="L22" s="33"/>
    </row>
    <row r="23" spans="2:12" s="1" customFormat="1" ht="18" customHeight="1">
      <c r="B23" s="33"/>
      <c r="E23" s="26" t="s">
        <v>3909</v>
      </c>
      <c r="I23" s="28" t="s">
        <v>28</v>
      </c>
      <c r="J23" s="26" t="s">
        <v>19</v>
      </c>
      <c r="L23" s="33"/>
    </row>
    <row r="24" spans="2:12" s="1" customFormat="1" ht="6.95" customHeight="1">
      <c r="B24" s="33"/>
      <c r="L24" s="33"/>
    </row>
    <row r="25" spans="2:12" s="1" customFormat="1" ht="12" customHeight="1">
      <c r="B25" s="33"/>
      <c r="D25" s="28" t="s">
        <v>36</v>
      </c>
      <c r="I25" s="28" t="s">
        <v>26</v>
      </c>
      <c r="J25" s="26" t="s">
        <v>3908</v>
      </c>
      <c r="L25" s="33"/>
    </row>
    <row r="26" spans="2:12" s="1" customFormat="1" ht="18" customHeight="1">
      <c r="B26" s="33"/>
      <c r="E26" s="26" t="s">
        <v>3909</v>
      </c>
      <c r="I26" s="28" t="s">
        <v>28</v>
      </c>
      <c r="J26" s="26" t="s">
        <v>19</v>
      </c>
      <c r="L26" s="33"/>
    </row>
    <row r="27" spans="2:12" s="1" customFormat="1" ht="6.95" customHeight="1">
      <c r="B27" s="33"/>
      <c r="L27" s="33"/>
    </row>
    <row r="28" spans="2:12" s="1" customFormat="1" ht="12" customHeight="1">
      <c r="B28" s="33"/>
      <c r="D28" s="28" t="s">
        <v>37</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39</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41</v>
      </c>
      <c r="I34" s="36" t="s">
        <v>40</v>
      </c>
      <c r="J34" s="36" t="s">
        <v>42</v>
      </c>
      <c r="L34" s="33"/>
    </row>
    <row r="35" spans="2:12" s="1" customFormat="1" ht="14.45" customHeight="1">
      <c r="B35" s="33"/>
      <c r="D35" s="53" t="s">
        <v>43</v>
      </c>
      <c r="E35" s="28" t="s">
        <v>44</v>
      </c>
      <c r="F35" s="84">
        <f>ROUND((SUM(BE87:BE165)),  2)</f>
        <v>0</v>
      </c>
      <c r="I35" s="94">
        <v>0.21</v>
      </c>
      <c r="J35" s="84">
        <f>ROUND(((SUM(BE87:BE165))*I35),  2)</f>
        <v>0</v>
      </c>
      <c r="L35" s="33"/>
    </row>
    <row r="36" spans="2:12" s="1" customFormat="1" ht="14.45" customHeight="1">
      <c r="B36" s="33"/>
      <c r="E36" s="28" t="s">
        <v>45</v>
      </c>
      <c r="F36" s="84">
        <f>ROUND((SUM(BF87:BF165)),  2)</f>
        <v>0</v>
      </c>
      <c r="I36" s="94">
        <v>0.12</v>
      </c>
      <c r="J36" s="84">
        <f>ROUND(((SUM(BF87:BF165))*I36),  2)</f>
        <v>0</v>
      </c>
      <c r="L36" s="33"/>
    </row>
    <row r="37" spans="2:12" s="1" customFormat="1" ht="14.45" hidden="1" customHeight="1">
      <c r="B37" s="33"/>
      <c r="E37" s="28" t="s">
        <v>46</v>
      </c>
      <c r="F37" s="84">
        <f>ROUND((SUM(BG87:BG165)),  2)</f>
        <v>0</v>
      </c>
      <c r="I37" s="94">
        <v>0.21</v>
      </c>
      <c r="J37" s="84">
        <f>0</f>
        <v>0</v>
      </c>
      <c r="L37" s="33"/>
    </row>
    <row r="38" spans="2:12" s="1" customFormat="1" ht="14.45" hidden="1" customHeight="1">
      <c r="B38" s="33"/>
      <c r="E38" s="28" t="s">
        <v>47</v>
      </c>
      <c r="F38" s="84">
        <f>ROUND((SUM(BH87:BH165)),  2)</f>
        <v>0</v>
      </c>
      <c r="I38" s="94">
        <v>0.12</v>
      </c>
      <c r="J38" s="84">
        <f>0</f>
        <v>0</v>
      </c>
      <c r="L38" s="33"/>
    </row>
    <row r="39" spans="2:12" s="1" customFormat="1" ht="14.45" hidden="1" customHeight="1">
      <c r="B39" s="33"/>
      <c r="E39" s="28" t="s">
        <v>48</v>
      </c>
      <c r="F39" s="84">
        <f>ROUND((SUM(BI87:BI165)),  2)</f>
        <v>0</v>
      </c>
      <c r="I39" s="94">
        <v>0</v>
      </c>
      <c r="J39" s="84">
        <f>0</f>
        <v>0</v>
      </c>
      <c r="L39" s="33"/>
    </row>
    <row r="40" spans="2:12" s="1" customFormat="1" ht="6.95" customHeight="1">
      <c r="B40" s="33"/>
      <c r="L40" s="33"/>
    </row>
    <row r="41" spans="2:12" s="1" customFormat="1" ht="25.35" customHeight="1">
      <c r="B41" s="33"/>
      <c r="C41" s="95"/>
      <c r="D41" s="96" t="s">
        <v>49</v>
      </c>
      <c r="E41" s="55"/>
      <c r="F41" s="55"/>
      <c r="G41" s="97" t="s">
        <v>50</v>
      </c>
      <c r="H41" s="98" t="s">
        <v>51</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3" t="str">
        <f>E7</f>
        <v>Stavební úpravy obj. pro pečovatelskou službu</v>
      </c>
      <c r="F50" s="324"/>
      <c r="G50" s="324"/>
      <c r="H50" s="324"/>
      <c r="L50" s="33"/>
    </row>
    <row r="51" spans="2:47" ht="12" customHeight="1">
      <c r="B51" s="21"/>
      <c r="C51" s="28" t="s">
        <v>134</v>
      </c>
      <c r="L51" s="21"/>
    </row>
    <row r="52" spans="2:47" s="1" customFormat="1" ht="16.5" customHeight="1">
      <c r="B52" s="33"/>
      <c r="E52" s="323" t="s">
        <v>3905</v>
      </c>
      <c r="F52" s="325"/>
      <c r="G52" s="325"/>
      <c r="H52" s="325"/>
      <c r="L52" s="33"/>
    </row>
    <row r="53" spans="2:47" s="1" customFormat="1" ht="12" customHeight="1">
      <c r="B53" s="33"/>
      <c r="C53" s="28" t="s">
        <v>3906</v>
      </c>
      <c r="L53" s="33"/>
    </row>
    <row r="54" spans="2:47" s="1" customFormat="1" ht="16.5" customHeight="1">
      <c r="B54" s="33"/>
      <c r="E54" s="287" t="str">
        <f>E11</f>
        <v>02 - Rozvaděč R1</v>
      </c>
      <c r="F54" s="325"/>
      <c r="G54" s="325"/>
      <c r="H54" s="325"/>
      <c r="L54" s="33"/>
    </row>
    <row r="55" spans="2:47" s="1" customFormat="1" ht="6.95" customHeight="1">
      <c r="B55" s="33"/>
      <c r="L55" s="33"/>
    </row>
    <row r="56" spans="2:47" s="1" customFormat="1" ht="12" customHeight="1">
      <c r="B56" s="33"/>
      <c r="C56" s="28" t="s">
        <v>21</v>
      </c>
      <c r="F56" s="26" t="str">
        <f>F14</f>
        <v>Neštěmická 795/37, Krásné Březno</v>
      </c>
      <c r="I56" s="28" t="s">
        <v>23</v>
      </c>
      <c r="J56" s="50" t="str">
        <f>IF(J14="","",J14)</f>
        <v>29. 11. 2024</v>
      </c>
      <c r="L56" s="33"/>
    </row>
    <row r="57" spans="2:47" s="1" customFormat="1" ht="6.95" customHeight="1">
      <c r="B57" s="33"/>
      <c r="L57" s="33"/>
    </row>
    <row r="58" spans="2:47" s="1" customFormat="1" ht="15.2" customHeight="1">
      <c r="B58" s="33"/>
      <c r="C58" s="28" t="s">
        <v>25</v>
      </c>
      <c r="F58" s="26" t="str">
        <f>E17</f>
        <v>Statutární město Ústí nad Labem</v>
      </c>
      <c r="I58" s="28" t="s">
        <v>31</v>
      </c>
      <c r="J58" s="31" t="str">
        <f>E23</f>
        <v>G DESIGN</v>
      </c>
      <c r="L58" s="33"/>
    </row>
    <row r="59" spans="2:47" s="1" customFormat="1" ht="15.2" customHeight="1">
      <c r="B59" s="33"/>
      <c r="C59" s="28" t="s">
        <v>29</v>
      </c>
      <c r="F59" s="26" t="str">
        <f>IF(E20="","",E20)</f>
        <v>Vyplň údaj</v>
      </c>
      <c r="I59" s="28" t="s">
        <v>36</v>
      </c>
      <c r="J59" s="31" t="str">
        <f>E26</f>
        <v>G DESIGN</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71</v>
      </c>
      <c r="J63" s="64">
        <f>J87</f>
        <v>0</v>
      </c>
      <c r="L63" s="33"/>
      <c r="AU63" s="18" t="s">
        <v>139</v>
      </c>
    </row>
    <row r="64" spans="2:47" s="8" customFormat="1" ht="24.95" customHeight="1">
      <c r="B64" s="104"/>
      <c r="D64" s="105" t="s">
        <v>148</v>
      </c>
      <c r="E64" s="106"/>
      <c r="F64" s="106"/>
      <c r="G64" s="106"/>
      <c r="H64" s="106"/>
      <c r="I64" s="106"/>
      <c r="J64" s="107">
        <f>J88</f>
        <v>0</v>
      </c>
      <c r="L64" s="104"/>
    </row>
    <row r="65" spans="2:12" s="9" customFormat="1" ht="19.899999999999999" customHeight="1">
      <c r="B65" s="108"/>
      <c r="D65" s="109" t="s">
        <v>4250</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165</v>
      </c>
      <c r="L72" s="33"/>
    </row>
    <row r="73" spans="2:12" s="1" customFormat="1" ht="6.95" customHeight="1">
      <c r="B73" s="33"/>
      <c r="L73" s="33"/>
    </row>
    <row r="74" spans="2:12" s="1" customFormat="1" ht="12" customHeight="1">
      <c r="B74" s="33"/>
      <c r="C74" s="28" t="s">
        <v>16</v>
      </c>
      <c r="L74" s="33"/>
    </row>
    <row r="75" spans="2:12" s="1" customFormat="1" ht="16.5" customHeight="1">
      <c r="B75" s="33"/>
      <c r="E75" s="323" t="str">
        <f>E7</f>
        <v>Stavební úpravy obj. pro pečovatelskou službu</v>
      </c>
      <c r="F75" s="324"/>
      <c r="G75" s="324"/>
      <c r="H75" s="324"/>
      <c r="L75" s="33"/>
    </row>
    <row r="76" spans="2:12" ht="12" customHeight="1">
      <c r="B76" s="21"/>
      <c r="C76" s="28" t="s">
        <v>134</v>
      </c>
      <c r="L76" s="21"/>
    </row>
    <row r="77" spans="2:12" s="1" customFormat="1" ht="16.5" customHeight="1">
      <c r="B77" s="33"/>
      <c r="E77" s="323" t="s">
        <v>3905</v>
      </c>
      <c r="F77" s="325"/>
      <c r="G77" s="325"/>
      <c r="H77" s="325"/>
      <c r="L77" s="33"/>
    </row>
    <row r="78" spans="2:12" s="1" customFormat="1" ht="12" customHeight="1">
      <c r="B78" s="33"/>
      <c r="C78" s="28" t="s">
        <v>3906</v>
      </c>
      <c r="L78" s="33"/>
    </row>
    <row r="79" spans="2:12" s="1" customFormat="1" ht="16.5" customHeight="1">
      <c r="B79" s="33"/>
      <c r="E79" s="287" t="str">
        <f>E11</f>
        <v>02 - Rozvaděč R1</v>
      </c>
      <c r="F79" s="325"/>
      <c r="G79" s="325"/>
      <c r="H79" s="325"/>
      <c r="L79" s="33"/>
    </row>
    <row r="80" spans="2:12" s="1" customFormat="1" ht="6.95" customHeight="1">
      <c r="B80" s="33"/>
      <c r="L80" s="33"/>
    </row>
    <row r="81" spans="2:65" s="1" customFormat="1" ht="12" customHeight="1">
      <c r="B81" s="33"/>
      <c r="C81" s="28" t="s">
        <v>21</v>
      </c>
      <c r="F81" s="26" t="str">
        <f>F14</f>
        <v>Neštěmická 795/37, Krásné Březno</v>
      </c>
      <c r="I81" s="28" t="s">
        <v>23</v>
      </c>
      <c r="J81" s="50" t="str">
        <f>IF(J14="","",J14)</f>
        <v>29. 11. 2024</v>
      </c>
      <c r="L81" s="33"/>
    </row>
    <row r="82" spans="2:65" s="1" customFormat="1" ht="6.95" customHeight="1">
      <c r="B82" s="33"/>
      <c r="L82" s="33"/>
    </row>
    <row r="83" spans="2:65" s="1" customFormat="1" ht="15.2" customHeight="1">
      <c r="B83" s="33"/>
      <c r="C83" s="28" t="s">
        <v>25</v>
      </c>
      <c r="F83" s="26" t="str">
        <f>E17</f>
        <v>Statutární město Ústí nad Labem</v>
      </c>
      <c r="I83" s="28" t="s">
        <v>31</v>
      </c>
      <c r="J83" s="31" t="str">
        <f>E23</f>
        <v>G DESIGN</v>
      </c>
      <c r="L83" s="33"/>
    </row>
    <row r="84" spans="2:65" s="1" customFormat="1" ht="15.2" customHeight="1">
      <c r="B84" s="33"/>
      <c r="C84" s="28" t="s">
        <v>29</v>
      </c>
      <c r="F84" s="26" t="str">
        <f>IF(E20="","",E20)</f>
        <v>Vyplň údaj</v>
      </c>
      <c r="I84" s="28" t="s">
        <v>36</v>
      </c>
      <c r="J84" s="31" t="str">
        <f>E26</f>
        <v>G DESIGN</v>
      </c>
      <c r="L84" s="33"/>
    </row>
    <row r="85" spans="2:65" s="1" customFormat="1" ht="10.35" customHeight="1">
      <c r="B85" s="33"/>
      <c r="L85" s="33"/>
    </row>
    <row r="86" spans="2:65" s="10" customFormat="1" ht="29.25" customHeight="1">
      <c r="B86" s="112"/>
      <c r="C86" s="113" t="s">
        <v>166</v>
      </c>
      <c r="D86" s="114" t="s">
        <v>58</v>
      </c>
      <c r="E86" s="114" t="s">
        <v>54</v>
      </c>
      <c r="F86" s="114" t="s">
        <v>55</v>
      </c>
      <c r="G86" s="114" t="s">
        <v>167</v>
      </c>
      <c r="H86" s="114" t="s">
        <v>168</v>
      </c>
      <c r="I86" s="114" t="s">
        <v>169</v>
      </c>
      <c r="J86" s="114" t="s">
        <v>138</v>
      </c>
      <c r="K86" s="115" t="s">
        <v>170</v>
      </c>
      <c r="L86" s="112"/>
      <c r="M86" s="57" t="s">
        <v>19</v>
      </c>
      <c r="N86" s="58" t="s">
        <v>43</v>
      </c>
      <c r="O86" s="58" t="s">
        <v>171</v>
      </c>
      <c r="P86" s="58" t="s">
        <v>172</v>
      </c>
      <c r="Q86" s="58" t="s">
        <v>173</v>
      </c>
      <c r="R86" s="58" t="s">
        <v>174</v>
      </c>
      <c r="S86" s="58" t="s">
        <v>175</v>
      </c>
      <c r="T86" s="59" t="s">
        <v>176</v>
      </c>
    </row>
    <row r="87" spans="2:65" s="1" customFormat="1" ht="22.9" customHeight="1">
      <c r="B87" s="33"/>
      <c r="C87" s="62" t="s">
        <v>177</v>
      </c>
      <c r="J87" s="116">
        <f>BK87</f>
        <v>0</v>
      </c>
      <c r="L87" s="33"/>
      <c r="M87" s="60"/>
      <c r="N87" s="51"/>
      <c r="O87" s="51"/>
      <c r="P87" s="117">
        <f>P88</f>
        <v>0</v>
      </c>
      <c r="Q87" s="51"/>
      <c r="R87" s="117">
        <f>R88</f>
        <v>1.7729999999999999E-2</v>
      </c>
      <c r="S87" s="51"/>
      <c r="T87" s="118">
        <f>T88</f>
        <v>0</v>
      </c>
      <c r="AT87" s="18" t="s">
        <v>72</v>
      </c>
      <c r="AU87" s="18" t="s">
        <v>139</v>
      </c>
      <c r="BK87" s="119">
        <f>BK88</f>
        <v>0</v>
      </c>
    </row>
    <row r="88" spans="2:65" s="11" customFormat="1" ht="25.9" customHeight="1">
      <c r="B88" s="120"/>
      <c r="D88" s="121" t="s">
        <v>72</v>
      </c>
      <c r="E88" s="122" t="s">
        <v>454</v>
      </c>
      <c r="F88" s="122" t="s">
        <v>455</v>
      </c>
      <c r="I88" s="123"/>
      <c r="J88" s="124">
        <f>BK88</f>
        <v>0</v>
      </c>
      <c r="L88" s="120"/>
      <c r="M88" s="125"/>
      <c r="P88" s="126">
        <f>P89</f>
        <v>0</v>
      </c>
      <c r="R88" s="126">
        <f>R89</f>
        <v>1.7729999999999999E-2</v>
      </c>
      <c r="T88" s="127">
        <f>T89</f>
        <v>0</v>
      </c>
      <c r="AR88" s="121" t="s">
        <v>83</v>
      </c>
      <c r="AT88" s="128" t="s">
        <v>72</v>
      </c>
      <c r="AU88" s="128" t="s">
        <v>73</v>
      </c>
      <c r="AY88" s="121" t="s">
        <v>180</v>
      </c>
      <c r="BK88" s="129">
        <f>BK89</f>
        <v>0</v>
      </c>
    </row>
    <row r="89" spans="2:65" s="11" customFormat="1" ht="22.9" customHeight="1">
      <c r="B89" s="120"/>
      <c r="D89" s="121" t="s">
        <v>72</v>
      </c>
      <c r="E89" s="130" t="s">
        <v>3913</v>
      </c>
      <c r="F89" s="130" t="s">
        <v>3914</v>
      </c>
      <c r="I89" s="123"/>
      <c r="J89" s="131">
        <f>BK89</f>
        <v>0</v>
      </c>
      <c r="L89" s="120"/>
      <c r="M89" s="125"/>
      <c r="P89" s="126">
        <f>SUM(P90:P165)</f>
        <v>0</v>
      </c>
      <c r="R89" s="126">
        <f>SUM(R90:R165)</f>
        <v>1.7729999999999999E-2</v>
      </c>
      <c r="T89" s="127">
        <f>SUM(T90:T165)</f>
        <v>0</v>
      </c>
      <c r="AR89" s="121" t="s">
        <v>83</v>
      </c>
      <c r="AT89" s="128" t="s">
        <v>72</v>
      </c>
      <c r="AU89" s="128" t="s">
        <v>81</v>
      </c>
      <c r="AY89" s="121" t="s">
        <v>180</v>
      </c>
      <c r="BK89" s="129">
        <f>SUM(BK90:BK165)</f>
        <v>0</v>
      </c>
    </row>
    <row r="90" spans="2:65" s="1" customFormat="1" ht="24.2" customHeight="1">
      <c r="B90" s="33"/>
      <c r="C90" s="132" t="s">
        <v>81</v>
      </c>
      <c r="D90" s="132" t="s">
        <v>182</v>
      </c>
      <c r="E90" s="133" t="s">
        <v>4251</v>
      </c>
      <c r="F90" s="134" t="s">
        <v>4252</v>
      </c>
      <c r="G90" s="135" t="s">
        <v>346</v>
      </c>
      <c r="H90" s="136">
        <v>20</v>
      </c>
      <c r="I90" s="137"/>
      <c r="J90" s="138">
        <f>ROUND(I90*H90,2)</f>
        <v>0</v>
      </c>
      <c r="K90" s="134" t="s">
        <v>3940</v>
      </c>
      <c r="L90" s="33"/>
      <c r="M90" s="139" t="s">
        <v>19</v>
      </c>
      <c r="N90" s="140" t="s">
        <v>44</v>
      </c>
      <c r="P90" s="141">
        <f>O90*H90</f>
        <v>0</v>
      </c>
      <c r="Q90" s="141">
        <v>0</v>
      </c>
      <c r="R90" s="141">
        <f>Q90*H90</f>
        <v>0</v>
      </c>
      <c r="S90" s="141">
        <v>0</v>
      </c>
      <c r="T90" s="142">
        <f>S90*H90</f>
        <v>0</v>
      </c>
      <c r="AR90" s="143" t="s">
        <v>309</v>
      </c>
      <c r="AT90" s="143" t="s">
        <v>182</v>
      </c>
      <c r="AU90" s="143" t="s">
        <v>83</v>
      </c>
      <c r="AY90" s="18" t="s">
        <v>180</v>
      </c>
      <c r="BE90" s="144">
        <f>IF(N90="základní",J90,0)</f>
        <v>0</v>
      </c>
      <c r="BF90" s="144">
        <f>IF(N90="snížená",J90,0)</f>
        <v>0</v>
      </c>
      <c r="BG90" s="144">
        <f>IF(N90="zákl. přenesená",J90,0)</f>
        <v>0</v>
      </c>
      <c r="BH90" s="144">
        <f>IF(N90="sníž. přenesená",J90,0)</f>
        <v>0</v>
      </c>
      <c r="BI90" s="144">
        <f>IF(N90="nulová",J90,0)</f>
        <v>0</v>
      </c>
      <c r="BJ90" s="18" t="s">
        <v>81</v>
      </c>
      <c r="BK90" s="144">
        <f>ROUND(I90*H90,2)</f>
        <v>0</v>
      </c>
      <c r="BL90" s="18" t="s">
        <v>309</v>
      </c>
      <c r="BM90" s="143" t="s">
        <v>4253</v>
      </c>
    </row>
    <row r="91" spans="2:65" s="1" customFormat="1" ht="11.25">
      <c r="B91" s="33"/>
      <c r="D91" s="145" t="s">
        <v>189</v>
      </c>
      <c r="F91" s="146" t="s">
        <v>4252</v>
      </c>
      <c r="I91" s="147"/>
      <c r="L91" s="33"/>
      <c r="M91" s="148"/>
      <c r="T91" s="54"/>
      <c r="AT91" s="18" t="s">
        <v>189</v>
      </c>
      <c r="AU91" s="18" t="s">
        <v>83</v>
      </c>
    </row>
    <row r="92" spans="2:65" s="1" customFormat="1" ht="11.25">
      <c r="B92" s="33"/>
      <c r="D92" s="149" t="s">
        <v>191</v>
      </c>
      <c r="F92" s="150" t="s">
        <v>4254</v>
      </c>
      <c r="I92" s="147"/>
      <c r="L92" s="33"/>
      <c r="M92" s="148"/>
      <c r="T92" s="54"/>
      <c r="AT92" s="18" t="s">
        <v>191</v>
      </c>
      <c r="AU92" s="18" t="s">
        <v>83</v>
      </c>
    </row>
    <row r="93" spans="2:65" s="1" customFormat="1" ht="24.2" customHeight="1">
      <c r="B93" s="33"/>
      <c r="C93" s="171" t="s">
        <v>83</v>
      </c>
      <c r="D93" s="171" t="s">
        <v>353</v>
      </c>
      <c r="E93" s="172" t="s">
        <v>4255</v>
      </c>
      <c r="F93" s="173" t="s">
        <v>4256</v>
      </c>
      <c r="G93" s="174" t="s">
        <v>346</v>
      </c>
      <c r="H93" s="175">
        <v>5</v>
      </c>
      <c r="I93" s="176"/>
      <c r="J93" s="177">
        <f>ROUND(I93*H93,2)</f>
        <v>0</v>
      </c>
      <c r="K93" s="173" t="s">
        <v>19</v>
      </c>
      <c r="L93" s="178"/>
      <c r="M93" s="179" t="s">
        <v>19</v>
      </c>
      <c r="N93" s="180" t="s">
        <v>44</v>
      </c>
      <c r="P93" s="141">
        <f>O93*H93</f>
        <v>0</v>
      </c>
      <c r="Q93" s="141">
        <v>0</v>
      </c>
      <c r="R93" s="141">
        <f>Q93*H93</f>
        <v>0</v>
      </c>
      <c r="S93" s="141">
        <v>0</v>
      </c>
      <c r="T93" s="142">
        <f>S93*H93</f>
        <v>0</v>
      </c>
      <c r="AR93" s="143" t="s">
        <v>466</v>
      </c>
      <c r="AT93" s="143" t="s">
        <v>353</v>
      </c>
      <c r="AU93" s="143" t="s">
        <v>83</v>
      </c>
      <c r="AY93" s="18" t="s">
        <v>180</v>
      </c>
      <c r="BE93" s="144">
        <f>IF(N93="základní",J93,0)</f>
        <v>0</v>
      </c>
      <c r="BF93" s="144">
        <f>IF(N93="snížená",J93,0)</f>
        <v>0</v>
      </c>
      <c r="BG93" s="144">
        <f>IF(N93="zákl. přenesená",J93,0)</f>
        <v>0</v>
      </c>
      <c r="BH93" s="144">
        <f>IF(N93="sníž. přenesená",J93,0)</f>
        <v>0</v>
      </c>
      <c r="BI93" s="144">
        <f>IF(N93="nulová",J93,0)</f>
        <v>0</v>
      </c>
      <c r="BJ93" s="18" t="s">
        <v>81</v>
      </c>
      <c r="BK93" s="144">
        <f>ROUND(I93*H93,2)</f>
        <v>0</v>
      </c>
      <c r="BL93" s="18" t="s">
        <v>309</v>
      </c>
      <c r="BM93" s="143" t="s">
        <v>4257</v>
      </c>
    </row>
    <row r="94" spans="2:65" s="1" customFormat="1" ht="11.25">
      <c r="B94" s="33"/>
      <c r="D94" s="145" t="s">
        <v>189</v>
      </c>
      <c r="F94" s="146" t="s">
        <v>4256</v>
      </c>
      <c r="I94" s="147"/>
      <c r="L94" s="33"/>
      <c r="M94" s="148"/>
      <c r="T94" s="54"/>
      <c r="AT94" s="18" t="s">
        <v>189</v>
      </c>
      <c r="AU94" s="18" t="s">
        <v>83</v>
      </c>
    </row>
    <row r="95" spans="2:65" s="1" customFormat="1" ht="33" customHeight="1">
      <c r="B95" s="33"/>
      <c r="C95" s="132" t="s">
        <v>203</v>
      </c>
      <c r="D95" s="132" t="s">
        <v>182</v>
      </c>
      <c r="E95" s="133" t="s">
        <v>3931</v>
      </c>
      <c r="F95" s="134" t="s">
        <v>3932</v>
      </c>
      <c r="G95" s="135" t="s">
        <v>346</v>
      </c>
      <c r="H95" s="136">
        <v>1</v>
      </c>
      <c r="I95" s="137"/>
      <c r="J95" s="138">
        <f>ROUND(I95*H95,2)</f>
        <v>0</v>
      </c>
      <c r="K95" s="134" t="s">
        <v>3940</v>
      </c>
      <c r="L95" s="33"/>
      <c r="M95" s="139" t="s">
        <v>19</v>
      </c>
      <c r="N95" s="140" t="s">
        <v>44</v>
      </c>
      <c r="P95" s="141">
        <f>O95*H95</f>
        <v>0</v>
      </c>
      <c r="Q95" s="141">
        <v>0</v>
      </c>
      <c r="R95" s="141">
        <f>Q95*H95</f>
        <v>0</v>
      </c>
      <c r="S95" s="141">
        <v>0</v>
      </c>
      <c r="T95" s="142">
        <f>S95*H95</f>
        <v>0</v>
      </c>
      <c r="AR95" s="143" t="s">
        <v>309</v>
      </c>
      <c r="AT95" s="143" t="s">
        <v>182</v>
      </c>
      <c r="AU95" s="143" t="s">
        <v>83</v>
      </c>
      <c r="AY95" s="18" t="s">
        <v>180</v>
      </c>
      <c r="BE95" s="144">
        <f>IF(N95="základní",J95,0)</f>
        <v>0</v>
      </c>
      <c r="BF95" s="144">
        <f>IF(N95="snížená",J95,0)</f>
        <v>0</v>
      </c>
      <c r="BG95" s="144">
        <f>IF(N95="zákl. přenesená",J95,0)</f>
        <v>0</v>
      </c>
      <c r="BH95" s="144">
        <f>IF(N95="sníž. přenesená",J95,0)</f>
        <v>0</v>
      </c>
      <c r="BI95" s="144">
        <f>IF(N95="nulová",J95,0)</f>
        <v>0</v>
      </c>
      <c r="BJ95" s="18" t="s">
        <v>81</v>
      </c>
      <c r="BK95" s="144">
        <f>ROUND(I95*H95,2)</f>
        <v>0</v>
      </c>
      <c r="BL95" s="18" t="s">
        <v>309</v>
      </c>
      <c r="BM95" s="143" t="s">
        <v>4258</v>
      </c>
    </row>
    <row r="96" spans="2:65" s="1" customFormat="1" ht="19.5">
      <c r="B96" s="33"/>
      <c r="D96" s="145" t="s">
        <v>189</v>
      </c>
      <c r="F96" s="146" t="s">
        <v>3932</v>
      </c>
      <c r="I96" s="147"/>
      <c r="L96" s="33"/>
      <c r="M96" s="148"/>
      <c r="T96" s="54"/>
      <c r="AT96" s="18" t="s">
        <v>189</v>
      </c>
      <c r="AU96" s="18" t="s">
        <v>83</v>
      </c>
    </row>
    <row r="97" spans="2:65" s="1" customFormat="1" ht="11.25">
      <c r="B97" s="33"/>
      <c r="D97" s="149" t="s">
        <v>191</v>
      </c>
      <c r="F97" s="150" t="s">
        <v>4259</v>
      </c>
      <c r="I97" s="147"/>
      <c r="L97" s="33"/>
      <c r="M97" s="148"/>
      <c r="T97" s="54"/>
      <c r="AT97" s="18" t="s">
        <v>191</v>
      </c>
      <c r="AU97" s="18" t="s">
        <v>83</v>
      </c>
    </row>
    <row r="98" spans="2:65" s="1" customFormat="1" ht="21.75" customHeight="1">
      <c r="B98" s="33"/>
      <c r="C98" s="171" t="s">
        <v>187</v>
      </c>
      <c r="D98" s="171" t="s">
        <v>353</v>
      </c>
      <c r="E98" s="172" t="s">
        <v>4260</v>
      </c>
      <c r="F98" s="173" t="s">
        <v>4261</v>
      </c>
      <c r="G98" s="174" t="s">
        <v>346</v>
      </c>
      <c r="H98" s="175">
        <v>1</v>
      </c>
      <c r="I98" s="176"/>
      <c r="J98" s="177">
        <f>ROUND(I98*H98,2)</f>
        <v>0</v>
      </c>
      <c r="K98" s="173" t="s">
        <v>19</v>
      </c>
      <c r="L98" s="178"/>
      <c r="M98" s="179" t="s">
        <v>19</v>
      </c>
      <c r="N98" s="180" t="s">
        <v>44</v>
      </c>
      <c r="P98" s="141">
        <f>O98*H98</f>
        <v>0</v>
      </c>
      <c r="Q98" s="141">
        <v>0</v>
      </c>
      <c r="R98" s="141">
        <f>Q98*H98</f>
        <v>0</v>
      </c>
      <c r="S98" s="141">
        <v>0</v>
      </c>
      <c r="T98" s="142">
        <f>S98*H98</f>
        <v>0</v>
      </c>
      <c r="AR98" s="143" t="s">
        <v>466</v>
      </c>
      <c r="AT98" s="143" t="s">
        <v>353</v>
      </c>
      <c r="AU98" s="143" t="s">
        <v>83</v>
      </c>
      <c r="AY98" s="18" t="s">
        <v>180</v>
      </c>
      <c r="BE98" s="144">
        <f>IF(N98="základní",J98,0)</f>
        <v>0</v>
      </c>
      <c r="BF98" s="144">
        <f>IF(N98="snížená",J98,0)</f>
        <v>0</v>
      </c>
      <c r="BG98" s="144">
        <f>IF(N98="zákl. přenesená",J98,0)</f>
        <v>0</v>
      </c>
      <c r="BH98" s="144">
        <f>IF(N98="sníž. přenesená",J98,0)</f>
        <v>0</v>
      </c>
      <c r="BI98" s="144">
        <f>IF(N98="nulová",J98,0)</f>
        <v>0</v>
      </c>
      <c r="BJ98" s="18" t="s">
        <v>81</v>
      </c>
      <c r="BK98" s="144">
        <f>ROUND(I98*H98,2)</f>
        <v>0</v>
      </c>
      <c r="BL98" s="18" t="s">
        <v>309</v>
      </c>
      <c r="BM98" s="143" t="s">
        <v>4262</v>
      </c>
    </row>
    <row r="99" spans="2:65" s="1" customFormat="1" ht="11.25">
      <c r="B99" s="33"/>
      <c r="D99" s="145" t="s">
        <v>189</v>
      </c>
      <c r="F99" s="146" t="s">
        <v>4261</v>
      </c>
      <c r="I99" s="147"/>
      <c r="L99" s="33"/>
      <c r="M99" s="148"/>
      <c r="T99" s="54"/>
      <c r="AT99" s="18" t="s">
        <v>189</v>
      </c>
      <c r="AU99" s="18" t="s">
        <v>83</v>
      </c>
    </row>
    <row r="100" spans="2:65" s="1" customFormat="1" ht="24.2" customHeight="1">
      <c r="B100" s="33"/>
      <c r="C100" s="132" t="s">
        <v>216</v>
      </c>
      <c r="D100" s="132" t="s">
        <v>182</v>
      </c>
      <c r="E100" s="133" t="s">
        <v>4263</v>
      </c>
      <c r="F100" s="134" t="s">
        <v>4264</v>
      </c>
      <c r="G100" s="135" t="s">
        <v>346</v>
      </c>
      <c r="H100" s="136">
        <v>12</v>
      </c>
      <c r="I100" s="137"/>
      <c r="J100" s="138">
        <f>ROUND(I100*H100,2)</f>
        <v>0</v>
      </c>
      <c r="K100" s="134" t="s">
        <v>3940</v>
      </c>
      <c r="L100" s="33"/>
      <c r="M100" s="139" t="s">
        <v>19</v>
      </c>
      <c r="N100" s="140" t="s">
        <v>44</v>
      </c>
      <c r="P100" s="141">
        <f>O100*H100</f>
        <v>0</v>
      </c>
      <c r="Q100" s="141">
        <v>0</v>
      </c>
      <c r="R100" s="141">
        <f>Q100*H100</f>
        <v>0</v>
      </c>
      <c r="S100" s="141">
        <v>0</v>
      </c>
      <c r="T100" s="142">
        <f>S100*H100</f>
        <v>0</v>
      </c>
      <c r="AR100" s="143" t="s">
        <v>309</v>
      </c>
      <c r="AT100" s="143" t="s">
        <v>182</v>
      </c>
      <c r="AU100" s="143" t="s">
        <v>83</v>
      </c>
      <c r="AY100" s="18" t="s">
        <v>180</v>
      </c>
      <c r="BE100" s="144">
        <f>IF(N100="základní",J100,0)</f>
        <v>0</v>
      </c>
      <c r="BF100" s="144">
        <f>IF(N100="snížená",J100,0)</f>
        <v>0</v>
      </c>
      <c r="BG100" s="144">
        <f>IF(N100="zákl. přenesená",J100,0)</f>
        <v>0</v>
      </c>
      <c r="BH100" s="144">
        <f>IF(N100="sníž. přenesená",J100,0)</f>
        <v>0</v>
      </c>
      <c r="BI100" s="144">
        <f>IF(N100="nulová",J100,0)</f>
        <v>0</v>
      </c>
      <c r="BJ100" s="18" t="s">
        <v>81</v>
      </c>
      <c r="BK100" s="144">
        <f>ROUND(I100*H100,2)</f>
        <v>0</v>
      </c>
      <c r="BL100" s="18" t="s">
        <v>309</v>
      </c>
      <c r="BM100" s="143" t="s">
        <v>4265</v>
      </c>
    </row>
    <row r="101" spans="2:65" s="1" customFormat="1" ht="19.5">
      <c r="B101" s="33"/>
      <c r="D101" s="145" t="s">
        <v>189</v>
      </c>
      <c r="F101" s="146" t="s">
        <v>4264</v>
      </c>
      <c r="I101" s="147"/>
      <c r="L101" s="33"/>
      <c r="M101" s="148"/>
      <c r="T101" s="54"/>
      <c r="AT101" s="18" t="s">
        <v>189</v>
      </c>
      <c r="AU101" s="18" t="s">
        <v>83</v>
      </c>
    </row>
    <row r="102" spans="2:65" s="1" customFormat="1" ht="11.25">
      <c r="B102" s="33"/>
      <c r="D102" s="149" t="s">
        <v>191</v>
      </c>
      <c r="F102" s="150" t="s">
        <v>4266</v>
      </c>
      <c r="I102" s="147"/>
      <c r="L102" s="33"/>
      <c r="M102" s="148"/>
      <c r="T102" s="54"/>
      <c r="AT102" s="18" t="s">
        <v>191</v>
      </c>
      <c r="AU102" s="18" t="s">
        <v>83</v>
      </c>
    </row>
    <row r="103" spans="2:65" s="1" customFormat="1" ht="24.2" customHeight="1">
      <c r="B103" s="33"/>
      <c r="C103" s="171" t="s">
        <v>222</v>
      </c>
      <c r="D103" s="171" t="s">
        <v>353</v>
      </c>
      <c r="E103" s="172" t="s">
        <v>4267</v>
      </c>
      <c r="F103" s="173" t="s">
        <v>4268</v>
      </c>
      <c r="G103" s="174" t="s">
        <v>346</v>
      </c>
      <c r="H103" s="175">
        <v>1</v>
      </c>
      <c r="I103" s="176"/>
      <c r="J103" s="177">
        <f>ROUND(I103*H103,2)</f>
        <v>0</v>
      </c>
      <c r="K103" s="173" t="s">
        <v>19</v>
      </c>
      <c r="L103" s="178"/>
      <c r="M103" s="179" t="s">
        <v>19</v>
      </c>
      <c r="N103" s="180" t="s">
        <v>44</v>
      </c>
      <c r="P103" s="141">
        <f>O103*H103</f>
        <v>0</v>
      </c>
      <c r="Q103" s="141">
        <v>1.2E-4</v>
      </c>
      <c r="R103" s="141">
        <f>Q103*H103</f>
        <v>1.2E-4</v>
      </c>
      <c r="S103" s="141">
        <v>0</v>
      </c>
      <c r="T103" s="142">
        <f>S103*H103</f>
        <v>0</v>
      </c>
      <c r="AR103" s="143" t="s">
        <v>466</v>
      </c>
      <c r="AT103" s="143" t="s">
        <v>353</v>
      </c>
      <c r="AU103" s="143" t="s">
        <v>83</v>
      </c>
      <c r="AY103" s="18" t="s">
        <v>180</v>
      </c>
      <c r="BE103" s="144">
        <f>IF(N103="základní",J103,0)</f>
        <v>0</v>
      </c>
      <c r="BF103" s="144">
        <f>IF(N103="snížená",J103,0)</f>
        <v>0</v>
      </c>
      <c r="BG103" s="144">
        <f>IF(N103="zákl. přenesená",J103,0)</f>
        <v>0</v>
      </c>
      <c r="BH103" s="144">
        <f>IF(N103="sníž. přenesená",J103,0)</f>
        <v>0</v>
      </c>
      <c r="BI103" s="144">
        <f>IF(N103="nulová",J103,0)</f>
        <v>0</v>
      </c>
      <c r="BJ103" s="18" t="s">
        <v>81</v>
      </c>
      <c r="BK103" s="144">
        <f>ROUND(I103*H103,2)</f>
        <v>0</v>
      </c>
      <c r="BL103" s="18" t="s">
        <v>309</v>
      </c>
      <c r="BM103" s="143" t="s">
        <v>4269</v>
      </c>
    </row>
    <row r="104" spans="2:65" s="1" customFormat="1" ht="11.25">
      <c r="B104" s="33"/>
      <c r="D104" s="145" t="s">
        <v>189</v>
      </c>
      <c r="F104" s="146" t="s">
        <v>4268</v>
      </c>
      <c r="I104" s="147"/>
      <c r="L104" s="33"/>
      <c r="M104" s="148"/>
      <c r="T104" s="54"/>
      <c r="AT104" s="18" t="s">
        <v>189</v>
      </c>
      <c r="AU104" s="18" t="s">
        <v>83</v>
      </c>
    </row>
    <row r="105" spans="2:65" s="1" customFormat="1" ht="24.2" customHeight="1">
      <c r="B105" s="33"/>
      <c r="C105" s="171" t="s">
        <v>230</v>
      </c>
      <c r="D105" s="171" t="s">
        <v>353</v>
      </c>
      <c r="E105" s="172" t="s">
        <v>4270</v>
      </c>
      <c r="F105" s="173" t="s">
        <v>4271</v>
      </c>
      <c r="G105" s="174" t="s">
        <v>346</v>
      </c>
      <c r="H105" s="175">
        <v>2</v>
      </c>
      <c r="I105" s="176"/>
      <c r="J105" s="177">
        <f>ROUND(I105*H105,2)</f>
        <v>0</v>
      </c>
      <c r="K105" s="173" t="s">
        <v>19</v>
      </c>
      <c r="L105" s="178"/>
      <c r="M105" s="179" t="s">
        <v>19</v>
      </c>
      <c r="N105" s="180" t="s">
        <v>44</v>
      </c>
      <c r="P105" s="141">
        <f>O105*H105</f>
        <v>0</v>
      </c>
      <c r="Q105" s="141">
        <v>1.2E-4</v>
      </c>
      <c r="R105" s="141">
        <f>Q105*H105</f>
        <v>2.4000000000000001E-4</v>
      </c>
      <c r="S105" s="141">
        <v>0</v>
      </c>
      <c r="T105" s="142">
        <f>S105*H105</f>
        <v>0</v>
      </c>
      <c r="AR105" s="143" t="s">
        <v>466</v>
      </c>
      <c r="AT105" s="143" t="s">
        <v>353</v>
      </c>
      <c r="AU105" s="143" t="s">
        <v>83</v>
      </c>
      <c r="AY105" s="18" t="s">
        <v>180</v>
      </c>
      <c r="BE105" s="144">
        <f>IF(N105="základní",J105,0)</f>
        <v>0</v>
      </c>
      <c r="BF105" s="144">
        <f>IF(N105="snížená",J105,0)</f>
        <v>0</v>
      </c>
      <c r="BG105" s="144">
        <f>IF(N105="zákl. přenesená",J105,0)</f>
        <v>0</v>
      </c>
      <c r="BH105" s="144">
        <f>IF(N105="sníž. přenesená",J105,0)</f>
        <v>0</v>
      </c>
      <c r="BI105" s="144">
        <f>IF(N105="nulová",J105,0)</f>
        <v>0</v>
      </c>
      <c r="BJ105" s="18" t="s">
        <v>81</v>
      </c>
      <c r="BK105" s="144">
        <f>ROUND(I105*H105,2)</f>
        <v>0</v>
      </c>
      <c r="BL105" s="18" t="s">
        <v>309</v>
      </c>
      <c r="BM105" s="143" t="s">
        <v>4272</v>
      </c>
    </row>
    <row r="106" spans="2:65" s="1" customFormat="1" ht="11.25">
      <c r="B106" s="33"/>
      <c r="D106" s="145" t="s">
        <v>189</v>
      </c>
      <c r="F106" s="146" t="s">
        <v>4271</v>
      </c>
      <c r="I106" s="147"/>
      <c r="L106" s="33"/>
      <c r="M106" s="148"/>
      <c r="T106" s="54"/>
      <c r="AT106" s="18" t="s">
        <v>189</v>
      </c>
      <c r="AU106" s="18" t="s">
        <v>83</v>
      </c>
    </row>
    <row r="107" spans="2:65" s="1" customFormat="1" ht="24.2" customHeight="1">
      <c r="B107" s="33"/>
      <c r="C107" s="171" t="s">
        <v>238</v>
      </c>
      <c r="D107" s="171" t="s">
        <v>353</v>
      </c>
      <c r="E107" s="172" t="s">
        <v>4273</v>
      </c>
      <c r="F107" s="173" t="s">
        <v>4274</v>
      </c>
      <c r="G107" s="174" t="s">
        <v>346</v>
      </c>
      <c r="H107" s="175">
        <v>9</v>
      </c>
      <c r="I107" s="176"/>
      <c r="J107" s="177">
        <f>ROUND(I107*H107,2)</f>
        <v>0</v>
      </c>
      <c r="K107" s="173" t="s">
        <v>19</v>
      </c>
      <c r="L107" s="178"/>
      <c r="M107" s="179" t="s">
        <v>19</v>
      </c>
      <c r="N107" s="180" t="s">
        <v>44</v>
      </c>
      <c r="P107" s="141">
        <f>O107*H107</f>
        <v>0</v>
      </c>
      <c r="Q107" s="141">
        <v>1.2E-4</v>
      </c>
      <c r="R107" s="141">
        <f>Q107*H107</f>
        <v>1.08E-3</v>
      </c>
      <c r="S107" s="141">
        <v>0</v>
      </c>
      <c r="T107" s="142">
        <f>S107*H107</f>
        <v>0</v>
      </c>
      <c r="AR107" s="143" t="s">
        <v>466</v>
      </c>
      <c r="AT107" s="143" t="s">
        <v>353</v>
      </c>
      <c r="AU107" s="143" t="s">
        <v>83</v>
      </c>
      <c r="AY107" s="18" t="s">
        <v>180</v>
      </c>
      <c r="BE107" s="144">
        <f>IF(N107="základní",J107,0)</f>
        <v>0</v>
      </c>
      <c r="BF107" s="144">
        <f>IF(N107="snížená",J107,0)</f>
        <v>0</v>
      </c>
      <c r="BG107" s="144">
        <f>IF(N107="zákl. přenesená",J107,0)</f>
        <v>0</v>
      </c>
      <c r="BH107" s="144">
        <f>IF(N107="sníž. přenesená",J107,0)</f>
        <v>0</v>
      </c>
      <c r="BI107" s="144">
        <f>IF(N107="nulová",J107,0)</f>
        <v>0</v>
      </c>
      <c r="BJ107" s="18" t="s">
        <v>81</v>
      </c>
      <c r="BK107" s="144">
        <f>ROUND(I107*H107,2)</f>
        <v>0</v>
      </c>
      <c r="BL107" s="18" t="s">
        <v>309</v>
      </c>
      <c r="BM107" s="143" t="s">
        <v>4275</v>
      </c>
    </row>
    <row r="108" spans="2:65" s="1" customFormat="1" ht="11.25">
      <c r="B108" s="33"/>
      <c r="D108" s="145" t="s">
        <v>189</v>
      </c>
      <c r="F108" s="146" t="s">
        <v>4274</v>
      </c>
      <c r="I108" s="147"/>
      <c r="L108" s="33"/>
      <c r="M108" s="148"/>
      <c r="T108" s="54"/>
      <c r="AT108" s="18" t="s">
        <v>189</v>
      </c>
      <c r="AU108" s="18" t="s">
        <v>83</v>
      </c>
    </row>
    <row r="109" spans="2:65" s="1" customFormat="1" ht="24.2" customHeight="1">
      <c r="B109" s="33"/>
      <c r="C109" s="132" t="s">
        <v>245</v>
      </c>
      <c r="D109" s="132" t="s">
        <v>182</v>
      </c>
      <c r="E109" s="133" t="s">
        <v>4276</v>
      </c>
      <c r="F109" s="134" t="s">
        <v>4277</v>
      </c>
      <c r="G109" s="135" t="s">
        <v>346</v>
      </c>
      <c r="H109" s="136">
        <v>6</v>
      </c>
      <c r="I109" s="137"/>
      <c r="J109" s="138">
        <f>ROUND(I109*H109,2)</f>
        <v>0</v>
      </c>
      <c r="K109" s="134" t="s">
        <v>4119</v>
      </c>
      <c r="L109" s="33"/>
      <c r="M109" s="139" t="s">
        <v>19</v>
      </c>
      <c r="N109" s="140" t="s">
        <v>44</v>
      </c>
      <c r="P109" s="141">
        <f>O109*H109</f>
        <v>0</v>
      </c>
      <c r="Q109" s="141">
        <v>0</v>
      </c>
      <c r="R109" s="141">
        <f>Q109*H109</f>
        <v>0</v>
      </c>
      <c r="S109" s="141">
        <v>0</v>
      </c>
      <c r="T109" s="142">
        <f>S109*H109</f>
        <v>0</v>
      </c>
      <c r="AR109" s="143" t="s">
        <v>309</v>
      </c>
      <c r="AT109" s="143" t="s">
        <v>182</v>
      </c>
      <c r="AU109" s="143" t="s">
        <v>83</v>
      </c>
      <c r="AY109" s="18" t="s">
        <v>180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309</v>
      </c>
      <c r="BM109" s="143" t="s">
        <v>4278</v>
      </c>
    </row>
    <row r="110" spans="2:65" s="1" customFormat="1" ht="11.25">
      <c r="B110" s="33"/>
      <c r="D110" s="145" t="s">
        <v>189</v>
      </c>
      <c r="F110" s="146" t="s">
        <v>4277</v>
      </c>
      <c r="I110" s="147"/>
      <c r="L110" s="33"/>
      <c r="M110" s="148"/>
      <c r="T110" s="54"/>
      <c r="AT110" s="18" t="s">
        <v>189</v>
      </c>
      <c r="AU110" s="18" t="s">
        <v>83</v>
      </c>
    </row>
    <row r="111" spans="2:65" s="1" customFormat="1" ht="11.25">
      <c r="B111" s="33"/>
      <c r="D111" s="149" t="s">
        <v>191</v>
      </c>
      <c r="F111" s="150" t="s">
        <v>4279</v>
      </c>
      <c r="I111" s="147"/>
      <c r="L111" s="33"/>
      <c r="M111" s="148"/>
      <c r="T111" s="54"/>
      <c r="AT111" s="18" t="s">
        <v>191</v>
      </c>
      <c r="AU111" s="18" t="s">
        <v>83</v>
      </c>
    </row>
    <row r="112" spans="2:65" s="1" customFormat="1" ht="24.2" customHeight="1">
      <c r="B112" s="33"/>
      <c r="C112" s="171" t="s">
        <v>254</v>
      </c>
      <c r="D112" s="171" t="s">
        <v>353</v>
      </c>
      <c r="E112" s="172" t="s">
        <v>4280</v>
      </c>
      <c r="F112" s="173" t="s">
        <v>4281</v>
      </c>
      <c r="G112" s="174" t="s">
        <v>346</v>
      </c>
      <c r="H112" s="175">
        <v>1</v>
      </c>
      <c r="I112" s="176"/>
      <c r="J112" s="177">
        <f>ROUND(I112*H112,2)</f>
        <v>0</v>
      </c>
      <c r="K112" s="173" t="s">
        <v>19</v>
      </c>
      <c r="L112" s="178"/>
      <c r="M112" s="179" t="s">
        <v>19</v>
      </c>
      <c r="N112" s="180" t="s">
        <v>44</v>
      </c>
      <c r="P112" s="141">
        <f>O112*H112</f>
        <v>0</v>
      </c>
      <c r="Q112" s="141">
        <v>3.6000000000000002E-4</v>
      </c>
      <c r="R112" s="141">
        <f>Q112*H112</f>
        <v>3.6000000000000002E-4</v>
      </c>
      <c r="S112" s="141">
        <v>0</v>
      </c>
      <c r="T112" s="142">
        <f>S112*H112</f>
        <v>0</v>
      </c>
      <c r="AR112" s="143" t="s">
        <v>466</v>
      </c>
      <c r="AT112" s="143" t="s">
        <v>353</v>
      </c>
      <c r="AU112" s="143" t="s">
        <v>83</v>
      </c>
      <c r="AY112" s="18" t="s">
        <v>180</v>
      </c>
      <c r="BE112" s="144">
        <f>IF(N112="základní",J112,0)</f>
        <v>0</v>
      </c>
      <c r="BF112" s="144">
        <f>IF(N112="snížená",J112,0)</f>
        <v>0</v>
      </c>
      <c r="BG112" s="144">
        <f>IF(N112="zákl. přenesená",J112,0)</f>
        <v>0</v>
      </c>
      <c r="BH112" s="144">
        <f>IF(N112="sníž. přenesená",J112,0)</f>
        <v>0</v>
      </c>
      <c r="BI112" s="144">
        <f>IF(N112="nulová",J112,0)</f>
        <v>0</v>
      </c>
      <c r="BJ112" s="18" t="s">
        <v>81</v>
      </c>
      <c r="BK112" s="144">
        <f>ROUND(I112*H112,2)</f>
        <v>0</v>
      </c>
      <c r="BL112" s="18" t="s">
        <v>309</v>
      </c>
      <c r="BM112" s="143" t="s">
        <v>4282</v>
      </c>
    </row>
    <row r="113" spans="2:65" s="1" customFormat="1" ht="11.25">
      <c r="B113" s="33"/>
      <c r="D113" s="145" t="s">
        <v>189</v>
      </c>
      <c r="F113" s="146" t="s">
        <v>4281</v>
      </c>
      <c r="I113" s="147"/>
      <c r="L113" s="33"/>
      <c r="M113" s="148"/>
      <c r="T113" s="54"/>
      <c r="AT113" s="18" t="s">
        <v>189</v>
      </c>
      <c r="AU113" s="18" t="s">
        <v>83</v>
      </c>
    </row>
    <row r="114" spans="2:65" s="1" customFormat="1" ht="24.2" customHeight="1">
      <c r="B114" s="33"/>
      <c r="C114" s="171" t="s">
        <v>265</v>
      </c>
      <c r="D114" s="171" t="s">
        <v>353</v>
      </c>
      <c r="E114" s="172" t="s">
        <v>4283</v>
      </c>
      <c r="F114" s="173" t="s">
        <v>4284</v>
      </c>
      <c r="G114" s="174" t="s">
        <v>346</v>
      </c>
      <c r="H114" s="175">
        <v>1</v>
      </c>
      <c r="I114" s="176"/>
      <c r="J114" s="177">
        <f>ROUND(I114*H114,2)</f>
        <v>0</v>
      </c>
      <c r="K114" s="173" t="s">
        <v>19</v>
      </c>
      <c r="L114" s="178"/>
      <c r="M114" s="179" t="s">
        <v>19</v>
      </c>
      <c r="N114" s="180" t="s">
        <v>44</v>
      </c>
      <c r="P114" s="141">
        <f>O114*H114</f>
        <v>0</v>
      </c>
      <c r="Q114" s="141">
        <v>3.6000000000000002E-4</v>
      </c>
      <c r="R114" s="141">
        <f>Q114*H114</f>
        <v>3.6000000000000002E-4</v>
      </c>
      <c r="S114" s="141">
        <v>0</v>
      </c>
      <c r="T114" s="142">
        <f>S114*H114</f>
        <v>0</v>
      </c>
      <c r="AR114" s="143" t="s">
        <v>466</v>
      </c>
      <c r="AT114" s="143" t="s">
        <v>353</v>
      </c>
      <c r="AU114" s="143" t="s">
        <v>83</v>
      </c>
      <c r="AY114" s="18" t="s">
        <v>180</v>
      </c>
      <c r="BE114" s="144">
        <f>IF(N114="základní",J114,0)</f>
        <v>0</v>
      </c>
      <c r="BF114" s="144">
        <f>IF(N114="snížená",J114,0)</f>
        <v>0</v>
      </c>
      <c r="BG114" s="144">
        <f>IF(N114="zákl. přenesená",J114,0)</f>
        <v>0</v>
      </c>
      <c r="BH114" s="144">
        <f>IF(N114="sníž. přenesená",J114,0)</f>
        <v>0</v>
      </c>
      <c r="BI114" s="144">
        <f>IF(N114="nulová",J114,0)</f>
        <v>0</v>
      </c>
      <c r="BJ114" s="18" t="s">
        <v>81</v>
      </c>
      <c r="BK114" s="144">
        <f>ROUND(I114*H114,2)</f>
        <v>0</v>
      </c>
      <c r="BL114" s="18" t="s">
        <v>309</v>
      </c>
      <c r="BM114" s="143" t="s">
        <v>4285</v>
      </c>
    </row>
    <row r="115" spans="2:65" s="1" customFormat="1" ht="11.25">
      <c r="B115" s="33"/>
      <c r="D115" s="145" t="s">
        <v>189</v>
      </c>
      <c r="F115" s="146" t="s">
        <v>4284</v>
      </c>
      <c r="I115" s="147"/>
      <c r="L115" s="33"/>
      <c r="M115" s="148"/>
      <c r="T115" s="54"/>
      <c r="AT115" s="18" t="s">
        <v>189</v>
      </c>
      <c r="AU115" s="18" t="s">
        <v>83</v>
      </c>
    </row>
    <row r="116" spans="2:65" s="1" customFormat="1" ht="24.2" customHeight="1">
      <c r="B116" s="33"/>
      <c r="C116" s="171" t="s">
        <v>8</v>
      </c>
      <c r="D116" s="171" t="s">
        <v>353</v>
      </c>
      <c r="E116" s="172" t="s">
        <v>4286</v>
      </c>
      <c r="F116" s="173" t="s">
        <v>4287</v>
      </c>
      <c r="G116" s="174" t="s">
        <v>346</v>
      </c>
      <c r="H116" s="175">
        <v>2</v>
      </c>
      <c r="I116" s="176"/>
      <c r="J116" s="177">
        <f>ROUND(I116*H116,2)</f>
        <v>0</v>
      </c>
      <c r="K116" s="173" t="s">
        <v>19</v>
      </c>
      <c r="L116" s="178"/>
      <c r="M116" s="179" t="s">
        <v>19</v>
      </c>
      <c r="N116" s="180" t="s">
        <v>44</v>
      </c>
      <c r="P116" s="141">
        <f>O116*H116</f>
        <v>0</v>
      </c>
      <c r="Q116" s="141">
        <v>3.6000000000000002E-4</v>
      </c>
      <c r="R116" s="141">
        <f>Q116*H116</f>
        <v>7.2000000000000005E-4</v>
      </c>
      <c r="S116" s="141">
        <v>0</v>
      </c>
      <c r="T116" s="142">
        <f>S116*H116</f>
        <v>0</v>
      </c>
      <c r="AR116" s="143" t="s">
        <v>466</v>
      </c>
      <c r="AT116" s="143" t="s">
        <v>353</v>
      </c>
      <c r="AU116" s="143" t="s">
        <v>83</v>
      </c>
      <c r="AY116" s="18" t="s">
        <v>180</v>
      </c>
      <c r="BE116" s="144">
        <f>IF(N116="základní",J116,0)</f>
        <v>0</v>
      </c>
      <c r="BF116" s="144">
        <f>IF(N116="snížená",J116,0)</f>
        <v>0</v>
      </c>
      <c r="BG116" s="144">
        <f>IF(N116="zákl. přenesená",J116,0)</f>
        <v>0</v>
      </c>
      <c r="BH116" s="144">
        <f>IF(N116="sníž. přenesená",J116,0)</f>
        <v>0</v>
      </c>
      <c r="BI116" s="144">
        <f>IF(N116="nulová",J116,0)</f>
        <v>0</v>
      </c>
      <c r="BJ116" s="18" t="s">
        <v>81</v>
      </c>
      <c r="BK116" s="144">
        <f>ROUND(I116*H116,2)</f>
        <v>0</v>
      </c>
      <c r="BL116" s="18" t="s">
        <v>309</v>
      </c>
      <c r="BM116" s="143" t="s">
        <v>4288</v>
      </c>
    </row>
    <row r="117" spans="2:65" s="1" customFormat="1" ht="11.25">
      <c r="B117" s="33"/>
      <c r="D117" s="145" t="s">
        <v>189</v>
      </c>
      <c r="F117" s="146" t="s">
        <v>4287</v>
      </c>
      <c r="I117" s="147"/>
      <c r="L117" s="33"/>
      <c r="M117" s="148"/>
      <c r="T117" s="54"/>
      <c r="AT117" s="18" t="s">
        <v>189</v>
      </c>
      <c r="AU117" s="18" t="s">
        <v>83</v>
      </c>
    </row>
    <row r="118" spans="2:65" s="1" customFormat="1" ht="24.2" customHeight="1">
      <c r="B118" s="33"/>
      <c r="C118" s="171" t="s">
        <v>280</v>
      </c>
      <c r="D118" s="171" t="s">
        <v>353</v>
      </c>
      <c r="E118" s="172" t="s">
        <v>4289</v>
      </c>
      <c r="F118" s="173" t="s">
        <v>4290</v>
      </c>
      <c r="G118" s="174" t="s">
        <v>346</v>
      </c>
      <c r="H118" s="175">
        <v>1</v>
      </c>
      <c r="I118" s="176"/>
      <c r="J118" s="177">
        <f>ROUND(I118*H118,2)</f>
        <v>0</v>
      </c>
      <c r="K118" s="173" t="s">
        <v>19</v>
      </c>
      <c r="L118" s="178"/>
      <c r="M118" s="179" t="s">
        <v>19</v>
      </c>
      <c r="N118" s="180" t="s">
        <v>44</v>
      </c>
      <c r="P118" s="141">
        <f>O118*H118</f>
        <v>0</v>
      </c>
      <c r="Q118" s="141">
        <v>3.6000000000000002E-4</v>
      </c>
      <c r="R118" s="141">
        <f>Q118*H118</f>
        <v>3.6000000000000002E-4</v>
      </c>
      <c r="S118" s="141">
        <v>0</v>
      </c>
      <c r="T118" s="142">
        <f>S118*H118</f>
        <v>0</v>
      </c>
      <c r="AR118" s="143" t="s">
        <v>466</v>
      </c>
      <c r="AT118" s="143" t="s">
        <v>353</v>
      </c>
      <c r="AU118" s="143" t="s">
        <v>83</v>
      </c>
      <c r="AY118" s="18" t="s">
        <v>180</v>
      </c>
      <c r="BE118" s="144">
        <f>IF(N118="základní",J118,0)</f>
        <v>0</v>
      </c>
      <c r="BF118" s="144">
        <f>IF(N118="snížená",J118,0)</f>
        <v>0</v>
      </c>
      <c r="BG118" s="144">
        <f>IF(N118="zákl. přenesená",J118,0)</f>
        <v>0</v>
      </c>
      <c r="BH118" s="144">
        <f>IF(N118="sníž. přenesená",J118,0)</f>
        <v>0</v>
      </c>
      <c r="BI118" s="144">
        <f>IF(N118="nulová",J118,0)</f>
        <v>0</v>
      </c>
      <c r="BJ118" s="18" t="s">
        <v>81</v>
      </c>
      <c r="BK118" s="144">
        <f>ROUND(I118*H118,2)</f>
        <v>0</v>
      </c>
      <c r="BL118" s="18" t="s">
        <v>309</v>
      </c>
      <c r="BM118" s="143" t="s">
        <v>4291</v>
      </c>
    </row>
    <row r="119" spans="2:65" s="1" customFormat="1" ht="11.25">
      <c r="B119" s="33"/>
      <c r="D119" s="145" t="s">
        <v>189</v>
      </c>
      <c r="F119" s="146" t="s">
        <v>4290</v>
      </c>
      <c r="I119" s="147"/>
      <c r="L119" s="33"/>
      <c r="M119" s="148"/>
      <c r="T119" s="54"/>
      <c r="AT119" s="18" t="s">
        <v>189</v>
      </c>
      <c r="AU119" s="18" t="s">
        <v>83</v>
      </c>
    </row>
    <row r="120" spans="2:65" s="1" customFormat="1" ht="24.2" customHeight="1">
      <c r="B120" s="33"/>
      <c r="C120" s="171" t="s">
        <v>290</v>
      </c>
      <c r="D120" s="171" t="s">
        <v>353</v>
      </c>
      <c r="E120" s="172" t="s">
        <v>4292</v>
      </c>
      <c r="F120" s="173" t="s">
        <v>4293</v>
      </c>
      <c r="G120" s="174" t="s">
        <v>346</v>
      </c>
      <c r="H120" s="175">
        <v>1</v>
      </c>
      <c r="I120" s="176"/>
      <c r="J120" s="177">
        <f>ROUND(I120*H120,2)</f>
        <v>0</v>
      </c>
      <c r="K120" s="173" t="s">
        <v>19</v>
      </c>
      <c r="L120" s="178"/>
      <c r="M120" s="179" t="s">
        <v>19</v>
      </c>
      <c r="N120" s="180" t="s">
        <v>44</v>
      </c>
      <c r="P120" s="141">
        <f>O120*H120</f>
        <v>0</v>
      </c>
      <c r="Q120" s="141">
        <v>3.6000000000000002E-4</v>
      </c>
      <c r="R120" s="141">
        <f>Q120*H120</f>
        <v>3.6000000000000002E-4</v>
      </c>
      <c r="S120" s="141">
        <v>0</v>
      </c>
      <c r="T120" s="142">
        <f>S120*H120</f>
        <v>0</v>
      </c>
      <c r="AR120" s="143" t="s">
        <v>466</v>
      </c>
      <c r="AT120" s="143" t="s">
        <v>353</v>
      </c>
      <c r="AU120" s="143" t="s">
        <v>83</v>
      </c>
      <c r="AY120" s="18" t="s">
        <v>180</v>
      </c>
      <c r="BE120" s="144">
        <f>IF(N120="základní",J120,0)</f>
        <v>0</v>
      </c>
      <c r="BF120" s="144">
        <f>IF(N120="snížená",J120,0)</f>
        <v>0</v>
      </c>
      <c r="BG120" s="144">
        <f>IF(N120="zákl. přenesená",J120,0)</f>
        <v>0</v>
      </c>
      <c r="BH120" s="144">
        <f>IF(N120="sníž. přenesená",J120,0)</f>
        <v>0</v>
      </c>
      <c r="BI120" s="144">
        <f>IF(N120="nulová",J120,0)</f>
        <v>0</v>
      </c>
      <c r="BJ120" s="18" t="s">
        <v>81</v>
      </c>
      <c r="BK120" s="144">
        <f>ROUND(I120*H120,2)</f>
        <v>0</v>
      </c>
      <c r="BL120" s="18" t="s">
        <v>309</v>
      </c>
      <c r="BM120" s="143" t="s">
        <v>4294</v>
      </c>
    </row>
    <row r="121" spans="2:65" s="1" customFormat="1" ht="11.25">
      <c r="B121" s="33"/>
      <c r="D121" s="145" t="s">
        <v>189</v>
      </c>
      <c r="F121" s="146" t="s">
        <v>4293</v>
      </c>
      <c r="I121" s="147"/>
      <c r="L121" s="33"/>
      <c r="M121" s="148"/>
      <c r="T121" s="54"/>
      <c r="AT121" s="18" t="s">
        <v>189</v>
      </c>
      <c r="AU121" s="18" t="s">
        <v>83</v>
      </c>
    </row>
    <row r="122" spans="2:65" s="1" customFormat="1" ht="24.2" customHeight="1">
      <c r="B122" s="33"/>
      <c r="C122" s="132" t="s">
        <v>302</v>
      </c>
      <c r="D122" s="132" t="s">
        <v>182</v>
      </c>
      <c r="E122" s="133" t="s">
        <v>4295</v>
      </c>
      <c r="F122" s="134" t="s">
        <v>4296</v>
      </c>
      <c r="G122" s="135" t="s">
        <v>346</v>
      </c>
      <c r="H122" s="136">
        <v>3</v>
      </c>
      <c r="I122" s="137"/>
      <c r="J122" s="138">
        <f>ROUND(I122*H122,2)</f>
        <v>0</v>
      </c>
      <c r="K122" s="134" t="s">
        <v>3940</v>
      </c>
      <c r="L122" s="33"/>
      <c r="M122" s="139" t="s">
        <v>19</v>
      </c>
      <c r="N122" s="140" t="s">
        <v>44</v>
      </c>
      <c r="P122" s="141">
        <f>O122*H122</f>
        <v>0</v>
      </c>
      <c r="Q122" s="141">
        <v>0</v>
      </c>
      <c r="R122" s="141">
        <f>Q122*H122</f>
        <v>0</v>
      </c>
      <c r="S122" s="141">
        <v>0</v>
      </c>
      <c r="T122" s="142">
        <f>S122*H122</f>
        <v>0</v>
      </c>
      <c r="AR122" s="143" t="s">
        <v>309</v>
      </c>
      <c r="AT122" s="143" t="s">
        <v>182</v>
      </c>
      <c r="AU122" s="143" t="s">
        <v>83</v>
      </c>
      <c r="AY122" s="18" t="s">
        <v>180</v>
      </c>
      <c r="BE122" s="144">
        <f>IF(N122="základní",J122,0)</f>
        <v>0</v>
      </c>
      <c r="BF122" s="144">
        <f>IF(N122="snížená",J122,0)</f>
        <v>0</v>
      </c>
      <c r="BG122" s="144">
        <f>IF(N122="zákl. přenesená",J122,0)</f>
        <v>0</v>
      </c>
      <c r="BH122" s="144">
        <f>IF(N122="sníž. přenesená",J122,0)</f>
        <v>0</v>
      </c>
      <c r="BI122" s="144">
        <f>IF(N122="nulová",J122,0)</f>
        <v>0</v>
      </c>
      <c r="BJ122" s="18" t="s">
        <v>81</v>
      </c>
      <c r="BK122" s="144">
        <f>ROUND(I122*H122,2)</f>
        <v>0</v>
      </c>
      <c r="BL122" s="18" t="s">
        <v>309</v>
      </c>
      <c r="BM122" s="143" t="s">
        <v>4297</v>
      </c>
    </row>
    <row r="123" spans="2:65" s="1" customFormat="1" ht="19.5">
      <c r="B123" s="33"/>
      <c r="D123" s="145" t="s">
        <v>189</v>
      </c>
      <c r="F123" s="146" t="s">
        <v>4296</v>
      </c>
      <c r="I123" s="147"/>
      <c r="L123" s="33"/>
      <c r="M123" s="148"/>
      <c r="T123" s="54"/>
      <c r="AT123" s="18" t="s">
        <v>189</v>
      </c>
      <c r="AU123" s="18" t="s">
        <v>83</v>
      </c>
    </row>
    <row r="124" spans="2:65" s="1" customFormat="1" ht="11.25">
      <c r="B124" s="33"/>
      <c r="D124" s="149" t="s">
        <v>191</v>
      </c>
      <c r="F124" s="150" t="s">
        <v>4298</v>
      </c>
      <c r="I124" s="147"/>
      <c r="L124" s="33"/>
      <c r="M124" s="148"/>
      <c r="T124" s="54"/>
      <c r="AT124" s="18" t="s">
        <v>191</v>
      </c>
      <c r="AU124" s="18" t="s">
        <v>83</v>
      </c>
    </row>
    <row r="125" spans="2:65" s="1" customFormat="1" ht="21.75" customHeight="1">
      <c r="B125" s="33"/>
      <c r="C125" s="171" t="s">
        <v>309</v>
      </c>
      <c r="D125" s="171" t="s">
        <v>353</v>
      </c>
      <c r="E125" s="172" t="s">
        <v>4299</v>
      </c>
      <c r="F125" s="173" t="s">
        <v>4300</v>
      </c>
      <c r="G125" s="174" t="s">
        <v>346</v>
      </c>
      <c r="H125" s="175">
        <v>3</v>
      </c>
      <c r="I125" s="176"/>
      <c r="J125" s="177">
        <f>ROUND(I125*H125,2)</f>
        <v>0</v>
      </c>
      <c r="K125" s="173" t="s">
        <v>19</v>
      </c>
      <c r="L125" s="178"/>
      <c r="M125" s="179" t="s">
        <v>19</v>
      </c>
      <c r="N125" s="180" t="s">
        <v>44</v>
      </c>
      <c r="P125" s="141">
        <f>O125*H125</f>
        <v>0</v>
      </c>
      <c r="Q125" s="141">
        <v>4.0000000000000002E-4</v>
      </c>
      <c r="R125" s="141">
        <f>Q125*H125</f>
        <v>1.2000000000000001E-3</v>
      </c>
      <c r="S125" s="141">
        <v>0</v>
      </c>
      <c r="T125" s="142">
        <f>S125*H125</f>
        <v>0</v>
      </c>
      <c r="AR125" s="143" t="s">
        <v>466</v>
      </c>
      <c r="AT125" s="143" t="s">
        <v>353</v>
      </c>
      <c r="AU125" s="143" t="s">
        <v>83</v>
      </c>
      <c r="AY125" s="18" t="s">
        <v>180</v>
      </c>
      <c r="BE125" s="144">
        <f>IF(N125="základní",J125,0)</f>
        <v>0</v>
      </c>
      <c r="BF125" s="144">
        <f>IF(N125="snížená",J125,0)</f>
        <v>0</v>
      </c>
      <c r="BG125" s="144">
        <f>IF(N125="zákl. přenesená",J125,0)</f>
        <v>0</v>
      </c>
      <c r="BH125" s="144">
        <f>IF(N125="sníž. přenesená",J125,0)</f>
        <v>0</v>
      </c>
      <c r="BI125" s="144">
        <f>IF(N125="nulová",J125,0)</f>
        <v>0</v>
      </c>
      <c r="BJ125" s="18" t="s">
        <v>81</v>
      </c>
      <c r="BK125" s="144">
        <f>ROUND(I125*H125,2)</f>
        <v>0</v>
      </c>
      <c r="BL125" s="18" t="s">
        <v>309</v>
      </c>
      <c r="BM125" s="143" t="s">
        <v>4301</v>
      </c>
    </row>
    <row r="126" spans="2:65" s="1" customFormat="1" ht="11.25">
      <c r="B126" s="33"/>
      <c r="D126" s="145" t="s">
        <v>189</v>
      </c>
      <c r="F126" s="146" t="s">
        <v>4300</v>
      </c>
      <c r="I126" s="147"/>
      <c r="L126" s="33"/>
      <c r="M126" s="148"/>
      <c r="T126" s="54"/>
      <c r="AT126" s="18" t="s">
        <v>189</v>
      </c>
      <c r="AU126" s="18" t="s">
        <v>83</v>
      </c>
    </row>
    <row r="127" spans="2:65" s="1" customFormat="1" ht="16.5" customHeight="1">
      <c r="B127" s="33"/>
      <c r="C127" s="171" t="s">
        <v>335</v>
      </c>
      <c r="D127" s="171" t="s">
        <v>353</v>
      </c>
      <c r="E127" s="172" t="s">
        <v>4302</v>
      </c>
      <c r="F127" s="173" t="s">
        <v>4303</v>
      </c>
      <c r="G127" s="174" t="s">
        <v>346</v>
      </c>
      <c r="H127" s="175">
        <v>3</v>
      </c>
      <c r="I127" s="176"/>
      <c r="J127" s="177">
        <f>ROUND(I127*H127,2)</f>
        <v>0</v>
      </c>
      <c r="K127" s="173" t="s">
        <v>4015</v>
      </c>
      <c r="L127" s="178"/>
      <c r="M127" s="179" t="s">
        <v>19</v>
      </c>
      <c r="N127" s="180" t="s">
        <v>44</v>
      </c>
      <c r="P127" s="141">
        <f>O127*H127</f>
        <v>0</v>
      </c>
      <c r="Q127" s="141">
        <v>1E-4</v>
      </c>
      <c r="R127" s="141">
        <f>Q127*H127</f>
        <v>3.0000000000000003E-4</v>
      </c>
      <c r="S127" s="141">
        <v>0</v>
      </c>
      <c r="T127" s="142">
        <f>S127*H127</f>
        <v>0</v>
      </c>
      <c r="AR127" s="143" t="s">
        <v>466</v>
      </c>
      <c r="AT127" s="143" t="s">
        <v>353</v>
      </c>
      <c r="AU127" s="143" t="s">
        <v>83</v>
      </c>
      <c r="AY127" s="18" t="s">
        <v>180</v>
      </c>
      <c r="BE127" s="144">
        <f>IF(N127="základní",J127,0)</f>
        <v>0</v>
      </c>
      <c r="BF127" s="144">
        <f>IF(N127="snížená",J127,0)</f>
        <v>0</v>
      </c>
      <c r="BG127" s="144">
        <f>IF(N127="zákl. přenesená",J127,0)</f>
        <v>0</v>
      </c>
      <c r="BH127" s="144">
        <f>IF(N127="sníž. přenesená",J127,0)</f>
        <v>0</v>
      </c>
      <c r="BI127" s="144">
        <f>IF(N127="nulová",J127,0)</f>
        <v>0</v>
      </c>
      <c r="BJ127" s="18" t="s">
        <v>81</v>
      </c>
      <c r="BK127" s="144">
        <f>ROUND(I127*H127,2)</f>
        <v>0</v>
      </c>
      <c r="BL127" s="18" t="s">
        <v>309</v>
      </c>
      <c r="BM127" s="143" t="s">
        <v>4304</v>
      </c>
    </row>
    <row r="128" spans="2:65" s="1" customFormat="1" ht="11.25">
      <c r="B128" s="33"/>
      <c r="D128" s="145" t="s">
        <v>189</v>
      </c>
      <c r="F128" s="146" t="s">
        <v>4303</v>
      </c>
      <c r="I128" s="147"/>
      <c r="L128" s="33"/>
      <c r="M128" s="148"/>
      <c r="T128" s="54"/>
      <c r="AT128" s="18" t="s">
        <v>189</v>
      </c>
      <c r="AU128" s="18" t="s">
        <v>83</v>
      </c>
    </row>
    <row r="129" spans="2:65" s="1" customFormat="1" ht="24.2" customHeight="1">
      <c r="B129" s="33"/>
      <c r="C129" s="132" t="s">
        <v>343</v>
      </c>
      <c r="D129" s="132" t="s">
        <v>182</v>
      </c>
      <c r="E129" s="133" t="s">
        <v>4305</v>
      </c>
      <c r="F129" s="134" t="s">
        <v>4306</v>
      </c>
      <c r="G129" s="135" t="s">
        <v>346</v>
      </c>
      <c r="H129" s="136">
        <v>17</v>
      </c>
      <c r="I129" s="137"/>
      <c r="J129" s="138">
        <f>ROUND(I129*H129,2)</f>
        <v>0</v>
      </c>
      <c r="K129" s="134" t="s">
        <v>3940</v>
      </c>
      <c r="L129" s="33"/>
      <c r="M129" s="139" t="s">
        <v>19</v>
      </c>
      <c r="N129" s="140" t="s">
        <v>44</v>
      </c>
      <c r="P129" s="141">
        <f>O129*H129</f>
        <v>0</v>
      </c>
      <c r="Q129" s="141">
        <v>0</v>
      </c>
      <c r="R129" s="141">
        <f>Q129*H129</f>
        <v>0</v>
      </c>
      <c r="S129" s="141">
        <v>0</v>
      </c>
      <c r="T129" s="142">
        <f>S129*H129</f>
        <v>0</v>
      </c>
      <c r="AR129" s="143" t="s">
        <v>309</v>
      </c>
      <c r="AT129" s="143" t="s">
        <v>182</v>
      </c>
      <c r="AU129" s="143" t="s">
        <v>83</v>
      </c>
      <c r="AY129" s="18" t="s">
        <v>180</v>
      </c>
      <c r="BE129" s="144">
        <f>IF(N129="základní",J129,0)</f>
        <v>0</v>
      </c>
      <c r="BF129" s="144">
        <f>IF(N129="snížená",J129,0)</f>
        <v>0</v>
      </c>
      <c r="BG129" s="144">
        <f>IF(N129="zákl. přenesená",J129,0)</f>
        <v>0</v>
      </c>
      <c r="BH129" s="144">
        <f>IF(N129="sníž. přenesená",J129,0)</f>
        <v>0</v>
      </c>
      <c r="BI129" s="144">
        <f>IF(N129="nulová",J129,0)</f>
        <v>0</v>
      </c>
      <c r="BJ129" s="18" t="s">
        <v>81</v>
      </c>
      <c r="BK129" s="144">
        <f>ROUND(I129*H129,2)</f>
        <v>0</v>
      </c>
      <c r="BL129" s="18" t="s">
        <v>309</v>
      </c>
      <c r="BM129" s="143" t="s">
        <v>4307</v>
      </c>
    </row>
    <row r="130" spans="2:65" s="1" customFormat="1" ht="19.5">
      <c r="B130" s="33"/>
      <c r="D130" s="145" t="s">
        <v>189</v>
      </c>
      <c r="F130" s="146" t="s">
        <v>4306</v>
      </c>
      <c r="I130" s="147"/>
      <c r="L130" s="33"/>
      <c r="M130" s="148"/>
      <c r="T130" s="54"/>
      <c r="AT130" s="18" t="s">
        <v>189</v>
      </c>
      <c r="AU130" s="18" t="s">
        <v>83</v>
      </c>
    </row>
    <row r="131" spans="2:65" s="1" customFormat="1" ht="11.25">
      <c r="B131" s="33"/>
      <c r="D131" s="149" t="s">
        <v>191</v>
      </c>
      <c r="F131" s="150" t="s">
        <v>4308</v>
      </c>
      <c r="I131" s="147"/>
      <c r="L131" s="33"/>
      <c r="M131" s="148"/>
      <c r="T131" s="54"/>
      <c r="AT131" s="18" t="s">
        <v>191</v>
      </c>
      <c r="AU131" s="18" t="s">
        <v>83</v>
      </c>
    </row>
    <row r="132" spans="2:65" s="1" customFormat="1" ht="33" customHeight="1">
      <c r="B132" s="33"/>
      <c r="C132" s="171" t="s">
        <v>352</v>
      </c>
      <c r="D132" s="171" t="s">
        <v>353</v>
      </c>
      <c r="E132" s="172" t="s">
        <v>4309</v>
      </c>
      <c r="F132" s="173" t="s">
        <v>4310</v>
      </c>
      <c r="G132" s="174" t="s">
        <v>346</v>
      </c>
      <c r="H132" s="175">
        <v>17</v>
      </c>
      <c r="I132" s="176"/>
      <c r="J132" s="177">
        <f>ROUND(I132*H132,2)</f>
        <v>0</v>
      </c>
      <c r="K132" s="173" t="s">
        <v>19</v>
      </c>
      <c r="L132" s="178"/>
      <c r="M132" s="179" t="s">
        <v>19</v>
      </c>
      <c r="N132" s="180" t="s">
        <v>44</v>
      </c>
      <c r="P132" s="141">
        <f>O132*H132</f>
        <v>0</v>
      </c>
      <c r="Q132" s="141">
        <v>2.0000000000000001E-4</v>
      </c>
      <c r="R132" s="141">
        <f>Q132*H132</f>
        <v>3.4000000000000002E-3</v>
      </c>
      <c r="S132" s="141">
        <v>0</v>
      </c>
      <c r="T132" s="142">
        <f>S132*H132</f>
        <v>0</v>
      </c>
      <c r="AR132" s="143" t="s">
        <v>466</v>
      </c>
      <c r="AT132" s="143" t="s">
        <v>353</v>
      </c>
      <c r="AU132" s="143" t="s">
        <v>83</v>
      </c>
      <c r="AY132" s="18" t="s">
        <v>180</v>
      </c>
      <c r="BE132" s="144">
        <f>IF(N132="základní",J132,0)</f>
        <v>0</v>
      </c>
      <c r="BF132" s="144">
        <f>IF(N132="snížená",J132,0)</f>
        <v>0</v>
      </c>
      <c r="BG132" s="144">
        <f>IF(N132="zákl. přenesená",J132,0)</f>
        <v>0</v>
      </c>
      <c r="BH132" s="144">
        <f>IF(N132="sníž. přenesená",J132,0)</f>
        <v>0</v>
      </c>
      <c r="BI132" s="144">
        <f>IF(N132="nulová",J132,0)</f>
        <v>0</v>
      </c>
      <c r="BJ132" s="18" t="s">
        <v>81</v>
      </c>
      <c r="BK132" s="144">
        <f>ROUND(I132*H132,2)</f>
        <v>0</v>
      </c>
      <c r="BL132" s="18" t="s">
        <v>309</v>
      </c>
      <c r="BM132" s="143" t="s">
        <v>4311</v>
      </c>
    </row>
    <row r="133" spans="2:65" s="1" customFormat="1" ht="19.5">
      <c r="B133" s="33"/>
      <c r="D133" s="145" t="s">
        <v>189</v>
      </c>
      <c r="F133" s="146" t="s">
        <v>4310</v>
      </c>
      <c r="I133" s="147"/>
      <c r="L133" s="33"/>
      <c r="M133" s="148"/>
      <c r="T133" s="54"/>
      <c r="AT133" s="18" t="s">
        <v>189</v>
      </c>
      <c r="AU133" s="18" t="s">
        <v>83</v>
      </c>
    </row>
    <row r="134" spans="2:65" s="1" customFormat="1" ht="33" customHeight="1">
      <c r="B134" s="33"/>
      <c r="C134" s="132" t="s">
        <v>358</v>
      </c>
      <c r="D134" s="132" t="s">
        <v>182</v>
      </c>
      <c r="E134" s="133" t="s">
        <v>4312</v>
      </c>
      <c r="F134" s="134" t="s">
        <v>4313</v>
      </c>
      <c r="G134" s="135" t="s">
        <v>346</v>
      </c>
      <c r="H134" s="136">
        <v>1</v>
      </c>
      <c r="I134" s="137"/>
      <c r="J134" s="138">
        <f>ROUND(I134*H134,2)</f>
        <v>0</v>
      </c>
      <c r="K134" s="134" t="s">
        <v>3940</v>
      </c>
      <c r="L134" s="33"/>
      <c r="M134" s="139" t="s">
        <v>19</v>
      </c>
      <c r="N134" s="140" t="s">
        <v>44</v>
      </c>
      <c r="P134" s="141">
        <f>O134*H134</f>
        <v>0</v>
      </c>
      <c r="Q134" s="141">
        <v>0</v>
      </c>
      <c r="R134" s="141">
        <f>Q134*H134</f>
        <v>0</v>
      </c>
      <c r="S134" s="141">
        <v>0</v>
      </c>
      <c r="T134" s="142">
        <f>S134*H134</f>
        <v>0</v>
      </c>
      <c r="AR134" s="143" t="s">
        <v>309</v>
      </c>
      <c r="AT134" s="143" t="s">
        <v>182</v>
      </c>
      <c r="AU134" s="143" t="s">
        <v>83</v>
      </c>
      <c r="AY134" s="18" t="s">
        <v>180</v>
      </c>
      <c r="BE134" s="144">
        <f>IF(N134="základní",J134,0)</f>
        <v>0</v>
      </c>
      <c r="BF134" s="144">
        <f>IF(N134="snížená",J134,0)</f>
        <v>0</v>
      </c>
      <c r="BG134" s="144">
        <f>IF(N134="zákl. přenesená",J134,0)</f>
        <v>0</v>
      </c>
      <c r="BH134" s="144">
        <f>IF(N134="sníž. přenesená",J134,0)</f>
        <v>0</v>
      </c>
      <c r="BI134" s="144">
        <f>IF(N134="nulová",J134,0)</f>
        <v>0</v>
      </c>
      <c r="BJ134" s="18" t="s">
        <v>81</v>
      </c>
      <c r="BK134" s="144">
        <f>ROUND(I134*H134,2)</f>
        <v>0</v>
      </c>
      <c r="BL134" s="18" t="s">
        <v>309</v>
      </c>
      <c r="BM134" s="143" t="s">
        <v>4314</v>
      </c>
    </row>
    <row r="135" spans="2:65" s="1" customFormat="1" ht="19.5">
      <c r="B135" s="33"/>
      <c r="D135" s="145" t="s">
        <v>189</v>
      </c>
      <c r="F135" s="146" t="s">
        <v>4313</v>
      </c>
      <c r="I135" s="147"/>
      <c r="L135" s="33"/>
      <c r="M135" s="148"/>
      <c r="T135" s="54"/>
      <c r="AT135" s="18" t="s">
        <v>189</v>
      </c>
      <c r="AU135" s="18" t="s">
        <v>83</v>
      </c>
    </row>
    <row r="136" spans="2:65" s="1" customFormat="1" ht="11.25">
      <c r="B136" s="33"/>
      <c r="D136" s="149" t="s">
        <v>191</v>
      </c>
      <c r="F136" s="150" t="s">
        <v>4315</v>
      </c>
      <c r="I136" s="147"/>
      <c r="L136" s="33"/>
      <c r="M136" s="148"/>
      <c r="T136" s="54"/>
      <c r="AT136" s="18" t="s">
        <v>191</v>
      </c>
      <c r="AU136" s="18" t="s">
        <v>83</v>
      </c>
    </row>
    <row r="137" spans="2:65" s="1" customFormat="1" ht="16.5" customHeight="1">
      <c r="B137" s="33"/>
      <c r="C137" s="171" t="s">
        <v>7</v>
      </c>
      <c r="D137" s="171" t="s">
        <v>353</v>
      </c>
      <c r="E137" s="172" t="s">
        <v>4316</v>
      </c>
      <c r="F137" s="173" t="s">
        <v>4317</v>
      </c>
      <c r="G137" s="174" t="s">
        <v>346</v>
      </c>
      <c r="H137" s="175">
        <v>1</v>
      </c>
      <c r="I137" s="176"/>
      <c r="J137" s="177">
        <f>ROUND(I137*H137,2)</f>
        <v>0</v>
      </c>
      <c r="K137" s="173" t="s">
        <v>19</v>
      </c>
      <c r="L137" s="178"/>
      <c r="M137" s="179" t="s">
        <v>19</v>
      </c>
      <c r="N137" s="180" t="s">
        <v>44</v>
      </c>
      <c r="P137" s="141">
        <f>O137*H137</f>
        <v>0</v>
      </c>
      <c r="Q137" s="141">
        <v>9.8999999999999999E-4</v>
      </c>
      <c r="R137" s="141">
        <f>Q137*H137</f>
        <v>9.8999999999999999E-4</v>
      </c>
      <c r="S137" s="141">
        <v>0</v>
      </c>
      <c r="T137" s="142">
        <f>S137*H137</f>
        <v>0</v>
      </c>
      <c r="AR137" s="143" t="s">
        <v>466</v>
      </c>
      <c r="AT137" s="143" t="s">
        <v>353</v>
      </c>
      <c r="AU137" s="143" t="s">
        <v>83</v>
      </c>
      <c r="AY137" s="18" t="s">
        <v>180</v>
      </c>
      <c r="BE137" s="144">
        <f>IF(N137="základní",J137,0)</f>
        <v>0</v>
      </c>
      <c r="BF137" s="144">
        <f>IF(N137="snížená",J137,0)</f>
        <v>0</v>
      </c>
      <c r="BG137" s="144">
        <f>IF(N137="zákl. přenesená",J137,0)</f>
        <v>0</v>
      </c>
      <c r="BH137" s="144">
        <f>IF(N137="sníž. přenesená",J137,0)</f>
        <v>0</v>
      </c>
      <c r="BI137" s="144">
        <f>IF(N137="nulová",J137,0)</f>
        <v>0</v>
      </c>
      <c r="BJ137" s="18" t="s">
        <v>81</v>
      </c>
      <c r="BK137" s="144">
        <f>ROUND(I137*H137,2)</f>
        <v>0</v>
      </c>
      <c r="BL137" s="18" t="s">
        <v>309</v>
      </c>
      <c r="BM137" s="143" t="s">
        <v>4318</v>
      </c>
    </row>
    <row r="138" spans="2:65" s="1" customFormat="1" ht="11.25">
      <c r="B138" s="33"/>
      <c r="D138" s="145" t="s">
        <v>189</v>
      </c>
      <c r="F138" s="146" t="s">
        <v>4317</v>
      </c>
      <c r="I138" s="147"/>
      <c r="L138" s="33"/>
      <c r="M138" s="148"/>
      <c r="T138" s="54"/>
      <c r="AT138" s="18" t="s">
        <v>189</v>
      </c>
      <c r="AU138" s="18" t="s">
        <v>83</v>
      </c>
    </row>
    <row r="139" spans="2:65" s="1" customFormat="1" ht="24.2" customHeight="1">
      <c r="B139" s="33"/>
      <c r="C139" s="132" t="s">
        <v>369</v>
      </c>
      <c r="D139" s="132" t="s">
        <v>182</v>
      </c>
      <c r="E139" s="133" t="s">
        <v>4319</v>
      </c>
      <c r="F139" s="134" t="s">
        <v>4320</v>
      </c>
      <c r="G139" s="135" t="s">
        <v>346</v>
      </c>
      <c r="H139" s="136">
        <v>2</v>
      </c>
      <c r="I139" s="137"/>
      <c r="J139" s="138">
        <f>ROUND(I139*H139,2)</f>
        <v>0</v>
      </c>
      <c r="K139" s="134" t="s">
        <v>4231</v>
      </c>
      <c r="L139" s="33"/>
      <c r="M139" s="139" t="s">
        <v>19</v>
      </c>
      <c r="N139" s="140" t="s">
        <v>44</v>
      </c>
      <c r="P139" s="141">
        <f>O139*H139</f>
        <v>0</v>
      </c>
      <c r="Q139" s="141">
        <v>0</v>
      </c>
      <c r="R139" s="141">
        <f>Q139*H139</f>
        <v>0</v>
      </c>
      <c r="S139" s="141">
        <v>0</v>
      </c>
      <c r="T139" s="142">
        <f>S139*H139</f>
        <v>0</v>
      </c>
      <c r="AR139" s="143" t="s">
        <v>309</v>
      </c>
      <c r="AT139" s="143" t="s">
        <v>182</v>
      </c>
      <c r="AU139" s="143" t="s">
        <v>83</v>
      </c>
      <c r="AY139" s="18" t="s">
        <v>180</v>
      </c>
      <c r="BE139" s="144">
        <f>IF(N139="základní",J139,0)</f>
        <v>0</v>
      </c>
      <c r="BF139" s="144">
        <f>IF(N139="snížená",J139,0)</f>
        <v>0</v>
      </c>
      <c r="BG139" s="144">
        <f>IF(N139="zákl. přenesená",J139,0)</f>
        <v>0</v>
      </c>
      <c r="BH139" s="144">
        <f>IF(N139="sníž. přenesená",J139,0)</f>
        <v>0</v>
      </c>
      <c r="BI139" s="144">
        <f>IF(N139="nulová",J139,0)</f>
        <v>0</v>
      </c>
      <c r="BJ139" s="18" t="s">
        <v>81</v>
      </c>
      <c r="BK139" s="144">
        <f>ROUND(I139*H139,2)</f>
        <v>0</v>
      </c>
      <c r="BL139" s="18" t="s">
        <v>309</v>
      </c>
      <c r="BM139" s="143" t="s">
        <v>4321</v>
      </c>
    </row>
    <row r="140" spans="2:65" s="1" customFormat="1" ht="19.5">
      <c r="B140" s="33"/>
      <c r="D140" s="145" t="s">
        <v>189</v>
      </c>
      <c r="F140" s="146" t="s">
        <v>4320</v>
      </c>
      <c r="I140" s="147"/>
      <c r="L140" s="33"/>
      <c r="M140" s="148"/>
      <c r="T140" s="54"/>
      <c r="AT140" s="18" t="s">
        <v>189</v>
      </c>
      <c r="AU140" s="18" t="s">
        <v>83</v>
      </c>
    </row>
    <row r="141" spans="2:65" s="1" customFormat="1" ht="11.25">
      <c r="B141" s="33"/>
      <c r="D141" s="149" t="s">
        <v>191</v>
      </c>
      <c r="F141" s="150" t="s">
        <v>4322</v>
      </c>
      <c r="I141" s="147"/>
      <c r="L141" s="33"/>
      <c r="M141" s="148"/>
      <c r="T141" s="54"/>
      <c r="AT141" s="18" t="s">
        <v>191</v>
      </c>
      <c r="AU141" s="18" t="s">
        <v>83</v>
      </c>
    </row>
    <row r="142" spans="2:65" s="1" customFormat="1" ht="16.5" customHeight="1">
      <c r="B142" s="33"/>
      <c r="C142" s="171" t="s">
        <v>379</v>
      </c>
      <c r="D142" s="171" t="s">
        <v>353</v>
      </c>
      <c r="E142" s="172" t="s">
        <v>4323</v>
      </c>
      <c r="F142" s="173" t="s">
        <v>4324</v>
      </c>
      <c r="G142" s="174" t="s">
        <v>346</v>
      </c>
      <c r="H142" s="175">
        <v>14</v>
      </c>
      <c r="I142" s="176"/>
      <c r="J142" s="177">
        <f>ROUND(I142*H142,2)</f>
        <v>0</v>
      </c>
      <c r="K142" s="173" t="s">
        <v>19</v>
      </c>
      <c r="L142" s="178"/>
      <c r="M142" s="179" t="s">
        <v>19</v>
      </c>
      <c r="N142" s="180" t="s">
        <v>44</v>
      </c>
      <c r="P142" s="141">
        <f>O142*H142</f>
        <v>0</v>
      </c>
      <c r="Q142" s="141">
        <v>2.9E-4</v>
      </c>
      <c r="R142" s="141">
        <f>Q142*H142</f>
        <v>4.0600000000000002E-3</v>
      </c>
      <c r="S142" s="141">
        <v>0</v>
      </c>
      <c r="T142" s="142">
        <f>S142*H142</f>
        <v>0</v>
      </c>
      <c r="AR142" s="143" t="s">
        <v>466</v>
      </c>
      <c r="AT142" s="143" t="s">
        <v>353</v>
      </c>
      <c r="AU142" s="143" t="s">
        <v>83</v>
      </c>
      <c r="AY142" s="18" t="s">
        <v>180</v>
      </c>
      <c r="BE142" s="144">
        <f>IF(N142="základní",J142,0)</f>
        <v>0</v>
      </c>
      <c r="BF142" s="144">
        <f>IF(N142="snížená",J142,0)</f>
        <v>0</v>
      </c>
      <c r="BG142" s="144">
        <f>IF(N142="zákl. přenesená",J142,0)</f>
        <v>0</v>
      </c>
      <c r="BH142" s="144">
        <f>IF(N142="sníž. přenesená",J142,0)</f>
        <v>0</v>
      </c>
      <c r="BI142" s="144">
        <f>IF(N142="nulová",J142,0)</f>
        <v>0</v>
      </c>
      <c r="BJ142" s="18" t="s">
        <v>81</v>
      </c>
      <c r="BK142" s="144">
        <f>ROUND(I142*H142,2)</f>
        <v>0</v>
      </c>
      <c r="BL142" s="18" t="s">
        <v>309</v>
      </c>
      <c r="BM142" s="143" t="s">
        <v>4325</v>
      </c>
    </row>
    <row r="143" spans="2:65" s="1" customFormat="1" ht="11.25">
      <c r="B143" s="33"/>
      <c r="D143" s="145" t="s">
        <v>189</v>
      </c>
      <c r="F143" s="146" t="s">
        <v>4324</v>
      </c>
      <c r="I143" s="147"/>
      <c r="L143" s="33"/>
      <c r="M143" s="148"/>
      <c r="T143" s="54"/>
      <c r="AT143" s="18" t="s">
        <v>189</v>
      </c>
      <c r="AU143" s="18" t="s">
        <v>83</v>
      </c>
    </row>
    <row r="144" spans="2:65" s="1" customFormat="1" ht="24.2" customHeight="1">
      <c r="B144" s="33"/>
      <c r="C144" s="132" t="s">
        <v>407</v>
      </c>
      <c r="D144" s="132" t="s">
        <v>182</v>
      </c>
      <c r="E144" s="133" t="s">
        <v>4326</v>
      </c>
      <c r="F144" s="134" t="s">
        <v>4320</v>
      </c>
      <c r="G144" s="135" t="s">
        <v>346</v>
      </c>
      <c r="H144" s="136">
        <v>1</v>
      </c>
      <c r="I144" s="137"/>
      <c r="J144" s="138">
        <f>ROUND(I144*H144,2)</f>
        <v>0</v>
      </c>
      <c r="K144" s="134" t="s">
        <v>3940</v>
      </c>
      <c r="L144" s="33"/>
      <c r="M144" s="139" t="s">
        <v>19</v>
      </c>
      <c r="N144" s="140" t="s">
        <v>44</v>
      </c>
      <c r="P144" s="141">
        <f>O144*H144</f>
        <v>0</v>
      </c>
      <c r="Q144" s="141">
        <v>0</v>
      </c>
      <c r="R144" s="141">
        <f>Q144*H144</f>
        <v>0</v>
      </c>
      <c r="S144" s="141">
        <v>0</v>
      </c>
      <c r="T144" s="142">
        <f>S144*H144</f>
        <v>0</v>
      </c>
      <c r="AR144" s="143" t="s">
        <v>309</v>
      </c>
      <c r="AT144" s="143" t="s">
        <v>182</v>
      </c>
      <c r="AU144" s="143" t="s">
        <v>83</v>
      </c>
      <c r="AY144" s="18" t="s">
        <v>180</v>
      </c>
      <c r="BE144" s="144">
        <f>IF(N144="základní",J144,0)</f>
        <v>0</v>
      </c>
      <c r="BF144" s="144">
        <f>IF(N144="snížená",J144,0)</f>
        <v>0</v>
      </c>
      <c r="BG144" s="144">
        <f>IF(N144="zákl. přenesená",J144,0)</f>
        <v>0</v>
      </c>
      <c r="BH144" s="144">
        <f>IF(N144="sníž. přenesená",J144,0)</f>
        <v>0</v>
      </c>
      <c r="BI144" s="144">
        <f>IF(N144="nulová",J144,0)</f>
        <v>0</v>
      </c>
      <c r="BJ144" s="18" t="s">
        <v>81</v>
      </c>
      <c r="BK144" s="144">
        <f>ROUND(I144*H144,2)</f>
        <v>0</v>
      </c>
      <c r="BL144" s="18" t="s">
        <v>309</v>
      </c>
      <c r="BM144" s="143" t="s">
        <v>4327</v>
      </c>
    </row>
    <row r="145" spans="2:65" s="1" customFormat="1" ht="19.5">
      <c r="B145" s="33"/>
      <c r="D145" s="145" t="s">
        <v>189</v>
      </c>
      <c r="F145" s="146" t="s">
        <v>4320</v>
      </c>
      <c r="I145" s="147"/>
      <c r="L145" s="33"/>
      <c r="M145" s="148"/>
      <c r="T145" s="54"/>
      <c r="AT145" s="18" t="s">
        <v>189</v>
      </c>
      <c r="AU145" s="18" t="s">
        <v>83</v>
      </c>
    </row>
    <row r="146" spans="2:65" s="1" customFormat="1" ht="11.25">
      <c r="B146" s="33"/>
      <c r="D146" s="149" t="s">
        <v>191</v>
      </c>
      <c r="F146" s="150" t="s">
        <v>4328</v>
      </c>
      <c r="I146" s="147"/>
      <c r="L146" s="33"/>
      <c r="M146" s="148"/>
      <c r="T146" s="54"/>
      <c r="AT146" s="18" t="s">
        <v>191</v>
      </c>
      <c r="AU146" s="18" t="s">
        <v>83</v>
      </c>
    </row>
    <row r="147" spans="2:65" s="1" customFormat="1" ht="24.2" customHeight="1">
      <c r="B147" s="33"/>
      <c r="C147" s="132" t="s">
        <v>414</v>
      </c>
      <c r="D147" s="132" t="s">
        <v>182</v>
      </c>
      <c r="E147" s="133" t="s">
        <v>4329</v>
      </c>
      <c r="F147" s="134" t="s">
        <v>4330</v>
      </c>
      <c r="G147" s="135" t="s">
        <v>346</v>
      </c>
      <c r="H147" s="136">
        <v>6</v>
      </c>
      <c r="I147" s="137"/>
      <c r="J147" s="138">
        <f>ROUND(I147*H147,2)</f>
        <v>0</v>
      </c>
      <c r="K147" s="134" t="s">
        <v>572</v>
      </c>
      <c r="L147" s="33"/>
      <c r="M147" s="139" t="s">
        <v>19</v>
      </c>
      <c r="N147" s="140" t="s">
        <v>44</v>
      </c>
      <c r="P147" s="141">
        <f>O147*H147</f>
        <v>0</v>
      </c>
      <c r="Q147" s="141">
        <v>0</v>
      </c>
      <c r="R147" s="141">
        <f>Q147*H147</f>
        <v>0</v>
      </c>
      <c r="S147" s="141">
        <v>0</v>
      </c>
      <c r="T147" s="142">
        <f>S147*H147</f>
        <v>0</v>
      </c>
      <c r="AR147" s="143" t="s">
        <v>309</v>
      </c>
      <c r="AT147" s="143" t="s">
        <v>182</v>
      </c>
      <c r="AU147" s="143" t="s">
        <v>83</v>
      </c>
      <c r="AY147" s="18" t="s">
        <v>180</v>
      </c>
      <c r="BE147" s="144">
        <f>IF(N147="základní",J147,0)</f>
        <v>0</v>
      </c>
      <c r="BF147" s="144">
        <f>IF(N147="snížená",J147,0)</f>
        <v>0</v>
      </c>
      <c r="BG147" s="144">
        <f>IF(N147="zákl. přenesená",J147,0)</f>
        <v>0</v>
      </c>
      <c r="BH147" s="144">
        <f>IF(N147="sníž. přenesená",J147,0)</f>
        <v>0</v>
      </c>
      <c r="BI147" s="144">
        <f>IF(N147="nulová",J147,0)</f>
        <v>0</v>
      </c>
      <c r="BJ147" s="18" t="s">
        <v>81</v>
      </c>
      <c r="BK147" s="144">
        <f>ROUND(I147*H147,2)</f>
        <v>0</v>
      </c>
      <c r="BL147" s="18" t="s">
        <v>309</v>
      </c>
      <c r="BM147" s="143" t="s">
        <v>4331</v>
      </c>
    </row>
    <row r="148" spans="2:65" s="1" customFormat="1" ht="19.5">
      <c r="B148" s="33"/>
      <c r="D148" s="145" t="s">
        <v>189</v>
      </c>
      <c r="F148" s="146" t="s">
        <v>4330</v>
      </c>
      <c r="I148" s="147"/>
      <c r="L148" s="33"/>
      <c r="M148" s="148"/>
      <c r="T148" s="54"/>
      <c r="AT148" s="18" t="s">
        <v>189</v>
      </c>
      <c r="AU148" s="18" t="s">
        <v>83</v>
      </c>
    </row>
    <row r="149" spans="2:65" s="1" customFormat="1" ht="11.25">
      <c r="B149" s="33"/>
      <c r="D149" s="149" t="s">
        <v>191</v>
      </c>
      <c r="F149" s="150" t="s">
        <v>4332</v>
      </c>
      <c r="I149" s="147"/>
      <c r="L149" s="33"/>
      <c r="M149" s="148"/>
      <c r="T149" s="54"/>
      <c r="AT149" s="18" t="s">
        <v>191</v>
      </c>
      <c r="AU149" s="18" t="s">
        <v>83</v>
      </c>
    </row>
    <row r="150" spans="2:65" s="1" customFormat="1" ht="16.5" customHeight="1">
      <c r="B150" s="33"/>
      <c r="C150" s="171" t="s">
        <v>421</v>
      </c>
      <c r="D150" s="171" t="s">
        <v>353</v>
      </c>
      <c r="E150" s="172" t="s">
        <v>4333</v>
      </c>
      <c r="F150" s="173" t="s">
        <v>4334</v>
      </c>
      <c r="G150" s="174" t="s">
        <v>346</v>
      </c>
      <c r="H150" s="175">
        <v>6</v>
      </c>
      <c r="I150" s="176"/>
      <c r="J150" s="177">
        <f>ROUND(I150*H150,2)</f>
        <v>0</v>
      </c>
      <c r="K150" s="173" t="s">
        <v>19</v>
      </c>
      <c r="L150" s="178"/>
      <c r="M150" s="179" t="s">
        <v>19</v>
      </c>
      <c r="N150" s="180" t="s">
        <v>44</v>
      </c>
      <c r="P150" s="141">
        <f>O150*H150</f>
        <v>0</v>
      </c>
      <c r="Q150" s="141">
        <v>6.3000000000000003E-4</v>
      </c>
      <c r="R150" s="141">
        <f>Q150*H150</f>
        <v>3.7800000000000004E-3</v>
      </c>
      <c r="S150" s="141">
        <v>0</v>
      </c>
      <c r="T150" s="142">
        <f>S150*H150</f>
        <v>0</v>
      </c>
      <c r="AR150" s="143" t="s">
        <v>466</v>
      </c>
      <c r="AT150" s="143" t="s">
        <v>353</v>
      </c>
      <c r="AU150" s="143" t="s">
        <v>83</v>
      </c>
      <c r="AY150" s="18" t="s">
        <v>180</v>
      </c>
      <c r="BE150" s="144">
        <f>IF(N150="základní",J150,0)</f>
        <v>0</v>
      </c>
      <c r="BF150" s="144">
        <f>IF(N150="snížená",J150,0)</f>
        <v>0</v>
      </c>
      <c r="BG150" s="144">
        <f>IF(N150="zákl. přenesená",J150,0)</f>
        <v>0</v>
      </c>
      <c r="BH150" s="144">
        <f>IF(N150="sníž. přenesená",J150,0)</f>
        <v>0</v>
      </c>
      <c r="BI150" s="144">
        <f>IF(N150="nulová",J150,0)</f>
        <v>0</v>
      </c>
      <c r="BJ150" s="18" t="s">
        <v>81</v>
      </c>
      <c r="BK150" s="144">
        <f>ROUND(I150*H150,2)</f>
        <v>0</v>
      </c>
      <c r="BL150" s="18" t="s">
        <v>309</v>
      </c>
      <c r="BM150" s="143" t="s">
        <v>4335</v>
      </c>
    </row>
    <row r="151" spans="2:65" s="1" customFormat="1" ht="11.25">
      <c r="B151" s="33"/>
      <c r="D151" s="145" t="s">
        <v>189</v>
      </c>
      <c r="F151" s="146" t="s">
        <v>4334</v>
      </c>
      <c r="I151" s="147"/>
      <c r="L151" s="33"/>
      <c r="M151" s="148"/>
      <c r="T151" s="54"/>
      <c r="AT151" s="18" t="s">
        <v>189</v>
      </c>
      <c r="AU151" s="18" t="s">
        <v>83</v>
      </c>
    </row>
    <row r="152" spans="2:65" s="1" customFormat="1" ht="24.2" customHeight="1">
      <c r="B152" s="33"/>
      <c r="C152" s="132" t="s">
        <v>427</v>
      </c>
      <c r="D152" s="132" t="s">
        <v>182</v>
      </c>
      <c r="E152" s="133" t="s">
        <v>3938</v>
      </c>
      <c r="F152" s="134" t="s">
        <v>3939</v>
      </c>
      <c r="G152" s="135" t="s">
        <v>346</v>
      </c>
      <c r="H152" s="136">
        <v>1</v>
      </c>
      <c r="I152" s="137"/>
      <c r="J152" s="138">
        <f>ROUND(I152*H152,2)</f>
        <v>0</v>
      </c>
      <c r="K152" s="134" t="s">
        <v>3940</v>
      </c>
      <c r="L152" s="33"/>
      <c r="M152" s="139" t="s">
        <v>19</v>
      </c>
      <c r="N152" s="140" t="s">
        <v>44</v>
      </c>
      <c r="P152" s="141">
        <f>O152*H152</f>
        <v>0</v>
      </c>
      <c r="Q152" s="141">
        <v>0</v>
      </c>
      <c r="R152" s="141">
        <f>Q152*H152</f>
        <v>0</v>
      </c>
      <c r="S152" s="141">
        <v>0</v>
      </c>
      <c r="T152" s="142">
        <f>S152*H152</f>
        <v>0</v>
      </c>
      <c r="AR152" s="143" t="s">
        <v>309</v>
      </c>
      <c r="AT152" s="143" t="s">
        <v>182</v>
      </c>
      <c r="AU152" s="143" t="s">
        <v>83</v>
      </c>
      <c r="AY152" s="18" t="s">
        <v>180</v>
      </c>
      <c r="BE152" s="144">
        <f>IF(N152="základní",J152,0)</f>
        <v>0</v>
      </c>
      <c r="BF152" s="144">
        <f>IF(N152="snížená",J152,0)</f>
        <v>0</v>
      </c>
      <c r="BG152" s="144">
        <f>IF(N152="zákl. přenesená",J152,0)</f>
        <v>0</v>
      </c>
      <c r="BH152" s="144">
        <f>IF(N152="sníž. přenesená",J152,0)</f>
        <v>0</v>
      </c>
      <c r="BI152" s="144">
        <f>IF(N152="nulová",J152,0)</f>
        <v>0</v>
      </c>
      <c r="BJ152" s="18" t="s">
        <v>81</v>
      </c>
      <c r="BK152" s="144">
        <f>ROUND(I152*H152,2)</f>
        <v>0</v>
      </c>
      <c r="BL152" s="18" t="s">
        <v>309</v>
      </c>
      <c r="BM152" s="143" t="s">
        <v>4336</v>
      </c>
    </row>
    <row r="153" spans="2:65" s="1" customFormat="1" ht="11.25">
      <c r="B153" s="33"/>
      <c r="D153" s="145" t="s">
        <v>189</v>
      </c>
      <c r="F153" s="146" t="s">
        <v>3939</v>
      </c>
      <c r="I153" s="147"/>
      <c r="L153" s="33"/>
      <c r="M153" s="148"/>
      <c r="T153" s="54"/>
      <c r="AT153" s="18" t="s">
        <v>189</v>
      </c>
      <c r="AU153" s="18" t="s">
        <v>83</v>
      </c>
    </row>
    <row r="154" spans="2:65" s="1" customFormat="1" ht="11.25">
      <c r="B154" s="33"/>
      <c r="D154" s="149" t="s">
        <v>191</v>
      </c>
      <c r="F154" s="150" t="s">
        <v>3942</v>
      </c>
      <c r="I154" s="147"/>
      <c r="L154" s="33"/>
      <c r="M154" s="148"/>
      <c r="T154" s="54"/>
      <c r="AT154" s="18" t="s">
        <v>191</v>
      </c>
      <c r="AU154" s="18" t="s">
        <v>83</v>
      </c>
    </row>
    <row r="155" spans="2:65" s="1" customFormat="1" ht="21.75" customHeight="1">
      <c r="B155" s="33"/>
      <c r="C155" s="171" t="s">
        <v>433</v>
      </c>
      <c r="D155" s="171" t="s">
        <v>353</v>
      </c>
      <c r="E155" s="172" t="s">
        <v>4337</v>
      </c>
      <c r="F155" s="173" t="s">
        <v>4338</v>
      </c>
      <c r="G155" s="174" t="s">
        <v>346</v>
      </c>
      <c r="H155" s="175">
        <v>1</v>
      </c>
      <c r="I155" s="176"/>
      <c r="J155" s="177">
        <f>ROUND(I155*H155,2)</f>
        <v>0</v>
      </c>
      <c r="K155" s="173" t="s">
        <v>19</v>
      </c>
      <c r="L155" s="178"/>
      <c r="M155" s="179" t="s">
        <v>19</v>
      </c>
      <c r="N155" s="180" t="s">
        <v>44</v>
      </c>
      <c r="P155" s="141">
        <f>O155*H155</f>
        <v>0</v>
      </c>
      <c r="Q155" s="141">
        <v>2.2000000000000001E-4</v>
      </c>
      <c r="R155" s="141">
        <f>Q155*H155</f>
        <v>2.2000000000000001E-4</v>
      </c>
      <c r="S155" s="141">
        <v>0</v>
      </c>
      <c r="T155" s="142">
        <f>S155*H155</f>
        <v>0</v>
      </c>
      <c r="AR155" s="143" t="s">
        <v>466</v>
      </c>
      <c r="AT155" s="143" t="s">
        <v>353</v>
      </c>
      <c r="AU155" s="143" t="s">
        <v>83</v>
      </c>
      <c r="AY155" s="18" t="s">
        <v>180</v>
      </c>
      <c r="BE155" s="144">
        <f>IF(N155="základní",J155,0)</f>
        <v>0</v>
      </c>
      <c r="BF155" s="144">
        <f>IF(N155="snížená",J155,0)</f>
        <v>0</v>
      </c>
      <c r="BG155" s="144">
        <f>IF(N155="zákl. přenesená",J155,0)</f>
        <v>0</v>
      </c>
      <c r="BH155" s="144">
        <f>IF(N155="sníž. přenesená",J155,0)</f>
        <v>0</v>
      </c>
      <c r="BI155" s="144">
        <f>IF(N155="nulová",J155,0)</f>
        <v>0</v>
      </c>
      <c r="BJ155" s="18" t="s">
        <v>81</v>
      </c>
      <c r="BK155" s="144">
        <f>ROUND(I155*H155,2)</f>
        <v>0</v>
      </c>
      <c r="BL155" s="18" t="s">
        <v>309</v>
      </c>
      <c r="BM155" s="143" t="s">
        <v>4339</v>
      </c>
    </row>
    <row r="156" spans="2:65" s="1" customFormat="1" ht="11.25">
      <c r="B156" s="33"/>
      <c r="D156" s="145" t="s">
        <v>189</v>
      </c>
      <c r="F156" s="146" t="s">
        <v>4338</v>
      </c>
      <c r="I156" s="147"/>
      <c r="L156" s="33"/>
      <c r="M156" s="148"/>
      <c r="T156" s="54"/>
      <c r="AT156" s="18" t="s">
        <v>189</v>
      </c>
      <c r="AU156" s="18" t="s">
        <v>83</v>
      </c>
    </row>
    <row r="157" spans="2:65" s="1" customFormat="1" ht="24.2" customHeight="1">
      <c r="B157" s="33"/>
      <c r="C157" s="132" t="s">
        <v>440</v>
      </c>
      <c r="D157" s="132" t="s">
        <v>182</v>
      </c>
      <c r="E157" s="133" t="s">
        <v>3938</v>
      </c>
      <c r="F157" s="134" t="s">
        <v>3939</v>
      </c>
      <c r="G157" s="135" t="s">
        <v>346</v>
      </c>
      <c r="H157" s="136">
        <v>6</v>
      </c>
      <c r="I157" s="137"/>
      <c r="J157" s="138">
        <f>ROUND(I157*H157,2)</f>
        <v>0</v>
      </c>
      <c r="K157" s="134" t="s">
        <v>3940</v>
      </c>
      <c r="L157" s="33"/>
      <c r="M157" s="139" t="s">
        <v>19</v>
      </c>
      <c r="N157" s="140" t="s">
        <v>44</v>
      </c>
      <c r="P157" s="141">
        <f>O157*H157</f>
        <v>0</v>
      </c>
      <c r="Q157" s="141">
        <v>0</v>
      </c>
      <c r="R157" s="141">
        <f>Q157*H157</f>
        <v>0</v>
      </c>
      <c r="S157" s="141">
        <v>0</v>
      </c>
      <c r="T157" s="142">
        <f>S157*H157</f>
        <v>0</v>
      </c>
      <c r="AR157" s="143" t="s">
        <v>309</v>
      </c>
      <c r="AT157" s="143" t="s">
        <v>182</v>
      </c>
      <c r="AU157" s="143" t="s">
        <v>83</v>
      </c>
      <c r="AY157" s="18" t="s">
        <v>180</v>
      </c>
      <c r="BE157" s="144">
        <f>IF(N157="základní",J157,0)</f>
        <v>0</v>
      </c>
      <c r="BF157" s="144">
        <f>IF(N157="snížená",J157,0)</f>
        <v>0</v>
      </c>
      <c r="BG157" s="144">
        <f>IF(N157="zákl. přenesená",J157,0)</f>
        <v>0</v>
      </c>
      <c r="BH157" s="144">
        <f>IF(N157="sníž. přenesená",J157,0)</f>
        <v>0</v>
      </c>
      <c r="BI157" s="144">
        <f>IF(N157="nulová",J157,0)</f>
        <v>0</v>
      </c>
      <c r="BJ157" s="18" t="s">
        <v>81</v>
      </c>
      <c r="BK157" s="144">
        <f>ROUND(I157*H157,2)</f>
        <v>0</v>
      </c>
      <c r="BL157" s="18" t="s">
        <v>309</v>
      </c>
      <c r="BM157" s="143" t="s">
        <v>4340</v>
      </c>
    </row>
    <row r="158" spans="2:65" s="1" customFormat="1" ht="11.25">
      <c r="B158" s="33"/>
      <c r="D158" s="145" t="s">
        <v>189</v>
      </c>
      <c r="F158" s="146" t="s">
        <v>3939</v>
      </c>
      <c r="I158" s="147"/>
      <c r="L158" s="33"/>
      <c r="M158" s="148"/>
      <c r="T158" s="54"/>
      <c r="AT158" s="18" t="s">
        <v>189</v>
      </c>
      <c r="AU158" s="18" t="s">
        <v>83</v>
      </c>
    </row>
    <row r="159" spans="2:65" s="1" customFormat="1" ht="11.25">
      <c r="B159" s="33"/>
      <c r="D159" s="149" t="s">
        <v>191</v>
      </c>
      <c r="F159" s="150" t="s">
        <v>3942</v>
      </c>
      <c r="I159" s="147"/>
      <c r="L159" s="33"/>
      <c r="M159" s="148"/>
      <c r="T159" s="54"/>
      <c r="AT159" s="18" t="s">
        <v>191</v>
      </c>
      <c r="AU159" s="18" t="s">
        <v>83</v>
      </c>
    </row>
    <row r="160" spans="2:65" s="1" customFormat="1" ht="45" customHeight="1">
      <c r="B160" s="33"/>
      <c r="C160" s="171" t="s">
        <v>448</v>
      </c>
      <c r="D160" s="171" t="s">
        <v>353</v>
      </c>
      <c r="E160" s="172" t="s">
        <v>4341</v>
      </c>
      <c r="F160" s="173" t="s">
        <v>4342</v>
      </c>
      <c r="G160" s="174" t="s">
        <v>346</v>
      </c>
      <c r="H160" s="175">
        <v>3</v>
      </c>
      <c r="I160" s="176"/>
      <c r="J160" s="177">
        <f>ROUND(I160*H160,2)</f>
        <v>0</v>
      </c>
      <c r="K160" s="173" t="s">
        <v>19</v>
      </c>
      <c r="L160" s="178"/>
      <c r="M160" s="179" t="s">
        <v>19</v>
      </c>
      <c r="N160" s="180" t="s">
        <v>44</v>
      </c>
      <c r="P160" s="141">
        <f>O160*H160</f>
        <v>0</v>
      </c>
      <c r="Q160" s="141">
        <v>6.0000000000000002E-5</v>
      </c>
      <c r="R160" s="141">
        <f>Q160*H160</f>
        <v>1.8000000000000001E-4</v>
      </c>
      <c r="S160" s="141">
        <v>0</v>
      </c>
      <c r="T160" s="142">
        <f>S160*H160</f>
        <v>0</v>
      </c>
      <c r="AR160" s="143" t="s">
        <v>466</v>
      </c>
      <c r="AT160" s="143" t="s">
        <v>353</v>
      </c>
      <c r="AU160" s="143" t="s">
        <v>83</v>
      </c>
      <c r="AY160" s="18" t="s">
        <v>180</v>
      </c>
      <c r="BE160" s="144">
        <f>IF(N160="základní",J160,0)</f>
        <v>0</v>
      </c>
      <c r="BF160" s="144">
        <f>IF(N160="snížená",J160,0)</f>
        <v>0</v>
      </c>
      <c r="BG160" s="144">
        <f>IF(N160="zákl. přenesená",J160,0)</f>
        <v>0</v>
      </c>
      <c r="BH160" s="144">
        <f>IF(N160="sníž. přenesená",J160,0)</f>
        <v>0</v>
      </c>
      <c r="BI160" s="144">
        <f>IF(N160="nulová",J160,0)</f>
        <v>0</v>
      </c>
      <c r="BJ160" s="18" t="s">
        <v>81</v>
      </c>
      <c r="BK160" s="144">
        <f>ROUND(I160*H160,2)</f>
        <v>0</v>
      </c>
      <c r="BL160" s="18" t="s">
        <v>309</v>
      </c>
      <c r="BM160" s="143" t="s">
        <v>4343</v>
      </c>
    </row>
    <row r="161" spans="2:65" s="1" customFormat="1" ht="29.25">
      <c r="B161" s="33"/>
      <c r="D161" s="145" t="s">
        <v>189</v>
      </c>
      <c r="F161" s="146" t="s">
        <v>4344</v>
      </c>
      <c r="I161" s="147"/>
      <c r="L161" s="33"/>
      <c r="M161" s="148"/>
      <c r="T161" s="54"/>
      <c r="AT161" s="18" t="s">
        <v>189</v>
      </c>
      <c r="AU161" s="18" t="s">
        <v>83</v>
      </c>
    </row>
    <row r="162" spans="2:65" s="1" customFormat="1" ht="16.5" customHeight="1">
      <c r="B162" s="33"/>
      <c r="C162" s="171" t="s">
        <v>458</v>
      </c>
      <c r="D162" s="171" t="s">
        <v>353</v>
      </c>
      <c r="E162" s="172" t="s">
        <v>4345</v>
      </c>
      <c r="F162" s="173" t="s">
        <v>4346</v>
      </c>
      <c r="G162" s="174" t="s">
        <v>2876</v>
      </c>
      <c r="H162" s="175">
        <v>1</v>
      </c>
      <c r="I162" s="176"/>
      <c r="J162" s="177">
        <f>ROUND(I162*H162,2)</f>
        <v>0</v>
      </c>
      <c r="K162" s="173" t="s">
        <v>19</v>
      </c>
      <c r="L162" s="178"/>
      <c r="M162" s="179" t="s">
        <v>19</v>
      </c>
      <c r="N162" s="180" t="s">
        <v>44</v>
      </c>
      <c r="P162" s="141">
        <f>O162*H162</f>
        <v>0</v>
      </c>
      <c r="Q162" s="141">
        <v>0</v>
      </c>
      <c r="R162" s="141">
        <f>Q162*H162</f>
        <v>0</v>
      </c>
      <c r="S162" s="141">
        <v>0</v>
      </c>
      <c r="T162" s="142">
        <f>S162*H162</f>
        <v>0</v>
      </c>
      <c r="AR162" s="143" t="s">
        <v>466</v>
      </c>
      <c r="AT162" s="143" t="s">
        <v>353</v>
      </c>
      <c r="AU162" s="143" t="s">
        <v>83</v>
      </c>
      <c r="AY162" s="18" t="s">
        <v>180</v>
      </c>
      <c r="BE162" s="144">
        <f>IF(N162="základní",J162,0)</f>
        <v>0</v>
      </c>
      <c r="BF162" s="144">
        <f>IF(N162="snížená",J162,0)</f>
        <v>0</v>
      </c>
      <c r="BG162" s="144">
        <f>IF(N162="zákl. přenesená",J162,0)</f>
        <v>0</v>
      </c>
      <c r="BH162" s="144">
        <f>IF(N162="sníž. přenesená",J162,0)</f>
        <v>0</v>
      </c>
      <c r="BI162" s="144">
        <f>IF(N162="nulová",J162,0)</f>
        <v>0</v>
      </c>
      <c r="BJ162" s="18" t="s">
        <v>81</v>
      </c>
      <c r="BK162" s="144">
        <f>ROUND(I162*H162,2)</f>
        <v>0</v>
      </c>
      <c r="BL162" s="18" t="s">
        <v>309</v>
      </c>
      <c r="BM162" s="143" t="s">
        <v>4347</v>
      </c>
    </row>
    <row r="163" spans="2:65" s="1" customFormat="1" ht="11.25">
      <c r="B163" s="33"/>
      <c r="D163" s="145" t="s">
        <v>189</v>
      </c>
      <c r="F163" s="146" t="s">
        <v>4346</v>
      </c>
      <c r="I163" s="147"/>
      <c r="L163" s="33"/>
      <c r="M163" s="148"/>
      <c r="T163" s="54"/>
      <c r="AT163" s="18" t="s">
        <v>189</v>
      </c>
      <c r="AU163" s="18" t="s">
        <v>83</v>
      </c>
    </row>
    <row r="164" spans="2:65" s="1" customFormat="1" ht="16.5" customHeight="1">
      <c r="B164" s="33"/>
      <c r="C164" s="171" t="s">
        <v>466</v>
      </c>
      <c r="D164" s="171" t="s">
        <v>353</v>
      </c>
      <c r="E164" s="172" t="s">
        <v>4348</v>
      </c>
      <c r="F164" s="173" t="s">
        <v>4349</v>
      </c>
      <c r="G164" s="174" t="s">
        <v>19</v>
      </c>
      <c r="H164" s="175">
        <v>1</v>
      </c>
      <c r="I164" s="176"/>
      <c r="J164" s="177">
        <f>ROUND(I164*H164,2)</f>
        <v>0</v>
      </c>
      <c r="K164" s="173" t="s">
        <v>19</v>
      </c>
      <c r="L164" s="178"/>
      <c r="M164" s="179" t="s">
        <v>19</v>
      </c>
      <c r="N164" s="180" t="s">
        <v>44</v>
      </c>
      <c r="P164" s="141">
        <f>O164*H164</f>
        <v>0</v>
      </c>
      <c r="Q164" s="141">
        <v>0</v>
      </c>
      <c r="R164" s="141">
        <f>Q164*H164</f>
        <v>0</v>
      </c>
      <c r="S164" s="141">
        <v>0</v>
      </c>
      <c r="T164" s="142">
        <f>S164*H164</f>
        <v>0</v>
      </c>
      <c r="AR164" s="143" t="s">
        <v>466</v>
      </c>
      <c r="AT164" s="143" t="s">
        <v>353</v>
      </c>
      <c r="AU164" s="143" t="s">
        <v>83</v>
      </c>
      <c r="AY164" s="18" t="s">
        <v>180</v>
      </c>
      <c r="BE164" s="144">
        <f>IF(N164="základní",J164,0)</f>
        <v>0</v>
      </c>
      <c r="BF164" s="144">
        <f>IF(N164="snížená",J164,0)</f>
        <v>0</v>
      </c>
      <c r="BG164" s="144">
        <f>IF(N164="zákl. přenesená",J164,0)</f>
        <v>0</v>
      </c>
      <c r="BH164" s="144">
        <f>IF(N164="sníž. přenesená",J164,0)</f>
        <v>0</v>
      </c>
      <c r="BI164" s="144">
        <f>IF(N164="nulová",J164,0)</f>
        <v>0</v>
      </c>
      <c r="BJ164" s="18" t="s">
        <v>81</v>
      </c>
      <c r="BK164" s="144">
        <f>ROUND(I164*H164,2)</f>
        <v>0</v>
      </c>
      <c r="BL164" s="18" t="s">
        <v>309</v>
      </c>
      <c r="BM164" s="143" t="s">
        <v>4350</v>
      </c>
    </row>
    <row r="165" spans="2:65" s="1" customFormat="1" ht="11.25">
      <c r="B165" s="33"/>
      <c r="D165" s="145" t="s">
        <v>189</v>
      </c>
      <c r="F165" s="146" t="s">
        <v>4349</v>
      </c>
      <c r="I165" s="147"/>
      <c r="L165" s="33"/>
      <c r="M165" s="193"/>
      <c r="N165" s="194"/>
      <c r="O165" s="194"/>
      <c r="P165" s="194"/>
      <c r="Q165" s="194"/>
      <c r="R165" s="194"/>
      <c r="S165" s="194"/>
      <c r="T165" s="195"/>
      <c r="AT165" s="18" t="s">
        <v>189</v>
      </c>
      <c r="AU165" s="18" t="s">
        <v>83</v>
      </c>
    </row>
    <row r="166" spans="2:65" s="1" customFormat="1" ht="6.95" customHeight="1">
      <c r="B166" s="42"/>
      <c r="C166" s="43"/>
      <c r="D166" s="43"/>
      <c r="E166" s="43"/>
      <c r="F166" s="43"/>
      <c r="G166" s="43"/>
      <c r="H166" s="43"/>
      <c r="I166" s="43"/>
      <c r="J166" s="43"/>
      <c r="K166" s="43"/>
      <c r="L166" s="33"/>
    </row>
  </sheetData>
  <sheetProtection algorithmName="SHA-512" hashValue="9zJB8FFQrL8wrM9WXuiSO2TmHOUGL2cgM0ytC1iCGDlo1G7EtXsppCDNuJ5sILj1iJj1pL5o8lD30xPuEhfU2w==" saltValue="iXJI1Fo+a/xD9pmxt8Jmh/pJuRtKDrVPkRkahaJLQPKC47Ws5Yz2bJFx0+wH3PEqxVSnfaOVyMKxky8QKKG9Xw==" spinCount="100000" sheet="1" objects="1" scenarios="1" formatColumns="0" formatRows="0" autoFilter="0"/>
  <autoFilter ref="C86:K165" xr:uid="{00000000-0009-0000-0000-000008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2" r:id="rId1" xr:uid="{00000000-0004-0000-0800-000000000000}"/>
    <hyperlink ref="F97" r:id="rId2" xr:uid="{00000000-0004-0000-0800-000001000000}"/>
    <hyperlink ref="F102" r:id="rId3" xr:uid="{00000000-0004-0000-0800-000002000000}"/>
    <hyperlink ref="F111" r:id="rId4" xr:uid="{00000000-0004-0000-0800-000003000000}"/>
    <hyperlink ref="F124" r:id="rId5" xr:uid="{00000000-0004-0000-0800-000004000000}"/>
    <hyperlink ref="F131" r:id="rId6" xr:uid="{00000000-0004-0000-0800-000005000000}"/>
    <hyperlink ref="F136" r:id="rId7" xr:uid="{00000000-0004-0000-0800-000006000000}"/>
    <hyperlink ref="F141" r:id="rId8" xr:uid="{00000000-0004-0000-0800-000007000000}"/>
    <hyperlink ref="F146" r:id="rId9" xr:uid="{00000000-0004-0000-0800-000008000000}"/>
    <hyperlink ref="F149" r:id="rId10" xr:uid="{00000000-0004-0000-0800-000009000000}"/>
    <hyperlink ref="F154" r:id="rId11" xr:uid="{00000000-0004-0000-0800-00000A000000}"/>
    <hyperlink ref="F159" r:id="rId12" xr:uid="{00000000-0004-0000-08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4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111</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ht="12" customHeight="1">
      <c r="B8" s="21"/>
      <c r="D8" s="28" t="s">
        <v>134</v>
      </c>
      <c r="L8" s="21"/>
    </row>
    <row r="9" spans="2:46" s="1" customFormat="1" ht="16.5" customHeight="1">
      <c r="B9" s="33"/>
      <c r="E9" s="323" t="s">
        <v>3905</v>
      </c>
      <c r="F9" s="325"/>
      <c r="G9" s="325"/>
      <c r="H9" s="325"/>
      <c r="L9" s="33"/>
    </row>
    <row r="10" spans="2:46" s="1" customFormat="1" ht="12" customHeight="1">
      <c r="B10" s="33"/>
      <c r="D10" s="28" t="s">
        <v>3906</v>
      </c>
      <c r="L10" s="33"/>
    </row>
    <row r="11" spans="2:46" s="1" customFormat="1" ht="16.5" customHeight="1">
      <c r="B11" s="33"/>
      <c r="E11" s="287" t="s">
        <v>4351</v>
      </c>
      <c r="F11" s="325"/>
      <c r="G11" s="325"/>
      <c r="H11" s="325"/>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29. 11. 2024</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27</v>
      </c>
      <c r="I17" s="28" t="s">
        <v>28</v>
      </c>
      <c r="J17" s="26" t="s">
        <v>19</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6" t="str">
        <f>'Rekapitulace stavby'!E14</f>
        <v>Vyplň údaj</v>
      </c>
      <c r="F20" s="293"/>
      <c r="G20" s="293"/>
      <c r="H20" s="293"/>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3908</v>
      </c>
      <c r="L22" s="33"/>
    </row>
    <row r="23" spans="2:12" s="1" customFormat="1" ht="18" customHeight="1">
      <c r="B23" s="33"/>
      <c r="E23" s="26" t="s">
        <v>3909</v>
      </c>
      <c r="I23" s="28" t="s">
        <v>28</v>
      </c>
      <c r="J23" s="26" t="s">
        <v>19</v>
      </c>
      <c r="L23" s="33"/>
    </row>
    <row r="24" spans="2:12" s="1" customFormat="1" ht="6.95" customHeight="1">
      <c r="B24" s="33"/>
      <c r="L24" s="33"/>
    </row>
    <row r="25" spans="2:12" s="1" customFormat="1" ht="12" customHeight="1">
      <c r="B25" s="33"/>
      <c r="D25" s="28" t="s">
        <v>36</v>
      </c>
      <c r="I25" s="28" t="s">
        <v>26</v>
      </c>
      <c r="J25" s="26" t="s">
        <v>3908</v>
      </c>
      <c r="L25" s="33"/>
    </row>
    <row r="26" spans="2:12" s="1" customFormat="1" ht="18" customHeight="1">
      <c r="B26" s="33"/>
      <c r="E26" s="26" t="s">
        <v>3909</v>
      </c>
      <c r="I26" s="28" t="s">
        <v>28</v>
      </c>
      <c r="J26" s="26" t="s">
        <v>19</v>
      </c>
      <c r="L26" s="33"/>
    </row>
    <row r="27" spans="2:12" s="1" customFormat="1" ht="6.95" customHeight="1">
      <c r="B27" s="33"/>
      <c r="L27" s="33"/>
    </row>
    <row r="28" spans="2:12" s="1" customFormat="1" ht="12" customHeight="1">
      <c r="B28" s="33"/>
      <c r="D28" s="28" t="s">
        <v>37</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39</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41</v>
      </c>
      <c r="I34" s="36" t="s">
        <v>40</v>
      </c>
      <c r="J34" s="36" t="s">
        <v>42</v>
      </c>
      <c r="L34" s="33"/>
    </row>
    <row r="35" spans="2:12" s="1" customFormat="1" ht="14.45" customHeight="1">
      <c r="B35" s="33"/>
      <c r="D35" s="53" t="s">
        <v>43</v>
      </c>
      <c r="E35" s="28" t="s">
        <v>44</v>
      </c>
      <c r="F35" s="84">
        <f>ROUND((SUM(BE88:BE139)),  2)</f>
        <v>0</v>
      </c>
      <c r="I35" s="94">
        <v>0.21</v>
      </c>
      <c r="J35" s="84">
        <f>ROUND(((SUM(BE88:BE139))*I35),  2)</f>
        <v>0</v>
      </c>
      <c r="L35" s="33"/>
    </row>
    <row r="36" spans="2:12" s="1" customFormat="1" ht="14.45" customHeight="1">
      <c r="B36" s="33"/>
      <c r="E36" s="28" t="s">
        <v>45</v>
      </c>
      <c r="F36" s="84">
        <f>ROUND((SUM(BF88:BF139)),  2)</f>
        <v>0</v>
      </c>
      <c r="I36" s="94">
        <v>0.12</v>
      </c>
      <c r="J36" s="84">
        <f>ROUND(((SUM(BF88:BF139))*I36),  2)</f>
        <v>0</v>
      </c>
      <c r="L36" s="33"/>
    </row>
    <row r="37" spans="2:12" s="1" customFormat="1" ht="14.45" hidden="1" customHeight="1">
      <c r="B37" s="33"/>
      <c r="E37" s="28" t="s">
        <v>46</v>
      </c>
      <c r="F37" s="84">
        <f>ROUND((SUM(BG88:BG139)),  2)</f>
        <v>0</v>
      </c>
      <c r="I37" s="94">
        <v>0.21</v>
      </c>
      <c r="J37" s="84">
        <f>0</f>
        <v>0</v>
      </c>
      <c r="L37" s="33"/>
    </row>
    <row r="38" spans="2:12" s="1" customFormat="1" ht="14.45" hidden="1" customHeight="1">
      <c r="B38" s="33"/>
      <c r="E38" s="28" t="s">
        <v>47</v>
      </c>
      <c r="F38" s="84">
        <f>ROUND((SUM(BH88:BH139)),  2)</f>
        <v>0</v>
      </c>
      <c r="I38" s="94">
        <v>0.12</v>
      </c>
      <c r="J38" s="84">
        <f>0</f>
        <v>0</v>
      </c>
      <c r="L38" s="33"/>
    </row>
    <row r="39" spans="2:12" s="1" customFormat="1" ht="14.45" hidden="1" customHeight="1">
      <c r="B39" s="33"/>
      <c r="E39" s="28" t="s">
        <v>48</v>
      </c>
      <c r="F39" s="84">
        <f>ROUND((SUM(BI88:BI139)),  2)</f>
        <v>0</v>
      </c>
      <c r="I39" s="94">
        <v>0</v>
      </c>
      <c r="J39" s="84">
        <f>0</f>
        <v>0</v>
      </c>
      <c r="L39" s="33"/>
    </row>
    <row r="40" spans="2:12" s="1" customFormat="1" ht="6.95" customHeight="1">
      <c r="B40" s="33"/>
      <c r="L40" s="33"/>
    </row>
    <row r="41" spans="2:12" s="1" customFormat="1" ht="25.35" customHeight="1">
      <c r="B41" s="33"/>
      <c r="C41" s="95"/>
      <c r="D41" s="96" t="s">
        <v>49</v>
      </c>
      <c r="E41" s="55"/>
      <c r="F41" s="55"/>
      <c r="G41" s="97" t="s">
        <v>50</v>
      </c>
      <c r="H41" s="98" t="s">
        <v>51</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3" t="str">
        <f>E7</f>
        <v>Stavební úpravy obj. pro pečovatelskou službu</v>
      </c>
      <c r="F50" s="324"/>
      <c r="G50" s="324"/>
      <c r="H50" s="324"/>
      <c r="L50" s="33"/>
    </row>
    <row r="51" spans="2:47" ht="12" customHeight="1">
      <c r="B51" s="21"/>
      <c r="C51" s="28" t="s">
        <v>134</v>
      </c>
      <c r="L51" s="21"/>
    </row>
    <row r="52" spans="2:47" s="1" customFormat="1" ht="16.5" customHeight="1">
      <c r="B52" s="33"/>
      <c r="E52" s="323" t="s">
        <v>3905</v>
      </c>
      <c r="F52" s="325"/>
      <c r="G52" s="325"/>
      <c r="H52" s="325"/>
      <c r="L52" s="33"/>
    </row>
    <row r="53" spans="2:47" s="1" customFormat="1" ht="12" customHeight="1">
      <c r="B53" s="33"/>
      <c r="C53" s="28" t="s">
        <v>3906</v>
      </c>
      <c r="L53" s="33"/>
    </row>
    <row r="54" spans="2:47" s="1" customFormat="1" ht="16.5" customHeight="1">
      <c r="B54" s="33"/>
      <c r="E54" s="287" t="str">
        <f>E11</f>
        <v>03 - Rozvaděč R2</v>
      </c>
      <c r="F54" s="325"/>
      <c r="G54" s="325"/>
      <c r="H54" s="325"/>
      <c r="L54" s="33"/>
    </row>
    <row r="55" spans="2:47" s="1" customFormat="1" ht="6.95" customHeight="1">
      <c r="B55" s="33"/>
      <c r="L55" s="33"/>
    </row>
    <row r="56" spans="2:47" s="1" customFormat="1" ht="12" customHeight="1">
      <c r="B56" s="33"/>
      <c r="C56" s="28" t="s">
        <v>21</v>
      </c>
      <c r="F56" s="26" t="str">
        <f>F14</f>
        <v>Neštěmická 795/37, Krásné Březno</v>
      </c>
      <c r="I56" s="28" t="s">
        <v>23</v>
      </c>
      <c r="J56" s="50" t="str">
        <f>IF(J14="","",J14)</f>
        <v>29. 11. 2024</v>
      </c>
      <c r="L56" s="33"/>
    </row>
    <row r="57" spans="2:47" s="1" customFormat="1" ht="6.95" customHeight="1">
      <c r="B57" s="33"/>
      <c r="L57" s="33"/>
    </row>
    <row r="58" spans="2:47" s="1" customFormat="1" ht="15.2" customHeight="1">
      <c r="B58" s="33"/>
      <c r="C58" s="28" t="s">
        <v>25</v>
      </c>
      <c r="F58" s="26" t="str">
        <f>E17</f>
        <v>Statutární město Ústí nad Labem</v>
      </c>
      <c r="I58" s="28" t="s">
        <v>31</v>
      </c>
      <c r="J58" s="31" t="str">
        <f>E23</f>
        <v>G DESIGN</v>
      </c>
      <c r="L58" s="33"/>
    </row>
    <row r="59" spans="2:47" s="1" customFormat="1" ht="15.2" customHeight="1">
      <c r="B59" s="33"/>
      <c r="C59" s="28" t="s">
        <v>29</v>
      </c>
      <c r="F59" s="26" t="str">
        <f>IF(E20="","",E20)</f>
        <v>Vyplň údaj</v>
      </c>
      <c r="I59" s="28" t="s">
        <v>36</v>
      </c>
      <c r="J59" s="31" t="str">
        <f>E26</f>
        <v>G DESIGN</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71</v>
      </c>
      <c r="J63" s="64">
        <f>J88</f>
        <v>0</v>
      </c>
      <c r="L63" s="33"/>
      <c r="AU63" s="18" t="s">
        <v>139</v>
      </c>
    </row>
    <row r="64" spans="2:47" s="8" customFormat="1" ht="24.95" customHeight="1">
      <c r="B64" s="104"/>
      <c r="D64" s="105" t="s">
        <v>3910</v>
      </c>
      <c r="E64" s="106"/>
      <c r="F64" s="106"/>
      <c r="G64" s="106"/>
      <c r="H64" s="106"/>
      <c r="I64" s="106"/>
      <c r="J64" s="107">
        <f>J89</f>
        <v>0</v>
      </c>
      <c r="L64" s="104"/>
    </row>
    <row r="65" spans="2:12" s="9" customFormat="1" ht="19.899999999999999" customHeight="1">
      <c r="B65" s="108"/>
      <c r="D65" s="109" t="s">
        <v>4352</v>
      </c>
      <c r="E65" s="110"/>
      <c r="F65" s="110"/>
      <c r="G65" s="110"/>
      <c r="H65" s="110"/>
      <c r="I65" s="110"/>
      <c r="J65" s="111">
        <f>J90</f>
        <v>0</v>
      </c>
      <c r="L65" s="108"/>
    </row>
    <row r="66" spans="2:12" s="9" customFormat="1" ht="14.85" customHeight="1">
      <c r="B66" s="108"/>
      <c r="D66" s="109" t="s">
        <v>3912</v>
      </c>
      <c r="E66" s="110"/>
      <c r="F66" s="110"/>
      <c r="G66" s="110"/>
      <c r="H66" s="110"/>
      <c r="I66" s="110"/>
      <c r="J66" s="111">
        <f>J91</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165</v>
      </c>
      <c r="L73" s="33"/>
    </row>
    <row r="74" spans="2:12" s="1" customFormat="1" ht="6.95" customHeight="1">
      <c r="B74" s="33"/>
      <c r="L74" s="33"/>
    </row>
    <row r="75" spans="2:12" s="1" customFormat="1" ht="12" customHeight="1">
      <c r="B75" s="33"/>
      <c r="C75" s="28" t="s">
        <v>16</v>
      </c>
      <c r="L75" s="33"/>
    </row>
    <row r="76" spans="2:12" s="1" customFormat="1" ht="16.5" customHeight="1">
      <c r="B76" s="33"/>
      <c r="E76" s="323" t="str">
        <f>E7</f>
        <v>Stavební úpravy obj. pro pečovatelskou službu</v>
      </c>
      <c r="F76" s="324"/>
      <c r="G76" s="324"/>
      <c r="H76" s="324"/>
      <c r="L76" s="33"/>
    </row>
    <row r="77" spans="2:12" ht="12" customHeight="1">
      <c r="B77" s="21"/>
      <c r="C77" s="28" t="s">
        <v>134</v>
      </c>
      <c r="L77" s="21"/>
    </row>
    <row r="78" spans="2:12" s="1" customFormat="1" ht="16.5" customHeight="1">
      <c r="B78" s="33"/>
      <c r="E78" s="323" t="s">
        <v>3905</v>
      </c>
      <c r="F78" s="325"/>
      <c r="G78" s="325"/>
      <c r="H78" s="325"/>
      <c r="L78" s="33"/>
    </row>
    <row r="79" spans="2:12" s="1" customFormat="1" ht="12" customHeight="1">
      <c r="B79" s="33"/>
      <c r="C79" s="28" t="s">
        <v>3906</v>
      </c>
      <c r="L79" s="33"/>
    </row>
    <row r="80" spans="2:12" s="1" customFormat="1" ht="16.5" customHeight="1">
      <c r="B80" s="33"/>
      <c r="E80" s="287" t="str">
        <f>E11</f>
        <v>03 - Rozvaděč R2</v>
      </c>
      <c r="F80" s="325"/>
      <c r="G80" s="325"/>
      <c r="H80" s="325"/>
      <c r="L80" s="33"/>
    </row>
    <row r="81" spans="2:65" s="1" customFormat="1" ht="6.95" customHeight="1">
      <c r="B81" s="33"/>
      <c r="L81" s="33"/>
    </row>
    <row r="82" spans="2:65" s="1" customFormat="1" ht="12" customHeight="1">
      <c r="B82" s="33"/>
      <c r="C82" s="28" t="s">
        <v>21</v>
      </c>
      <c r="F82" s="26" t="str">
        <f>F14</f>
        <v>Neštěmická 795/37, Krásné Březno</v>
      </c>
      <c r="I82" s="28" t="s">
        <v>23</v>
      </c>
      <c r="J82" s="50" t="str">
        <f>IF(J14="","",J14)</f>
        <v>29. 11. 2024</v>
      </c>
      <c r="L82" s="33"/>
    </row>
    <row r="83" spans="2:65" s="1" customFormat="1" ht="6.95" customHeight="1">
      <c r="B83" s="33"/>
      <c r="L83" s="33"/>
    </row>
    <row r="84" spans="2:65" s="1" customFormat="1" ht="15.2" customHeight="1">
      <c r="B84" s="33"/>
      <c r="C84" s="28" t="s">
        <v>25</v>
      </c>
      <c r="F84" s="26" t="str">
        <f>E17</f>
        <v>Statutární město Ústí nad Labem</v>
      </c>
      <c r="I84" s="28" t="s">
        <v>31</v>
      </c>
      <c r="J84" s="31" t="str">
        <f>E23</f>
        <v>G DESIGN</v>
      </c>
      <c r="L84" s="33"/>
    </row>
    <row r="85" spans="2:65" s="1" customFormat="1" ht="15.2" customHeight="1">
      <c r="B85" s="33"/>
      <c r="C85" s="28" t="s">
        <v>29</v>
      </c>
      <c r="F85" s="26" t="str">
        <f>IF(E20="","",E20)</f>
        <v>Vyplň údaj</v>
      </c>
      <c r="I85" s="28" t="s">
        <v>36</v>
      </c>
      <c r="J85" s="31" t="str">
        <f>E26</f>
        <v>G DESIGN</v>
      </c>
      <c r="L85" s="33"/>
    </row>
    <row r="86" spans="2:65" s="1" customFormat="1" ht="10.35" customHeight="1">
      <c r="B86" s="33"/>
      <c r="L86" s="33"/>
    </row>
    <row r="87" spans="2:65" s="10" customFormat="1" ht="29.25" customHeight="1">
      <c r="B87" s="112"/>
      <c r="C87" s="113" t="s">
        <v>166</v>
      </c>
      <c r="D87" s="114" t="s">
        <v>58</v>
      </c>
      <c r="E87" s="114" t="s">
        <v>54</v>
      </c>
      <c r="F87" s="114" t="s">
        <v>55</v>
      </c>
      <c r="G87" s="114" t="s">
        <v>167</v>
      </c>
      <c r="H87" s="114" t="s">
        <v>168</v>
      </c>
      <c r="I87" s="114" t="s">
        <v>169</v>
      </c>
      <c r="J87" s="114" t="s">
        <v>138</v>
      </c>
      <c r="K87" s="115" t="s">
        <v>170</v>
      </c>
      <c r="L87" s="112"/>
      <c r="M87" s="57" t="s">
        <v>19</v>
      </c>
      <c r="N87" s="58" t="s">
        <v>43</v>
      </c>
      <c r="O87" s="58" t="s">
        <v>171</v>
      </c>
      <c r="P87" s="58" t="s">
        <v>172</v>
      </c>
      <c r="Q87" s="58" t="s">
        <v>173</v>
      </c>
      <c r="R87" s="58" t="s">
        <v>174</v>
      </c>
      <c r="S87" s="58" t="s">
        <v>175</v>
      </c>
      <c r="T87" s="59" t="s">
        <v>176</v>
      </c>
    </row>
    <row r="88" spans="2:65" s="1" customFormat="1" ht="22.9" customHeight="1">
      <c r="B88" s="33"/>
      <c r="C88" s="62" t="s">
        <v>177</v>
      </c>
      <c r="J88" s="116">
        <f>BK88</f>
        <v>0</v>
      </c>
      <c r="L88" s="33"/>
      <c r="M88" s="60"/>
      <c r="N88" s="51"/>
      <c r="O88" s="51"/>
      <c r="P88" s="117">
        <f>P89</f>
        <v>0</v>
      </c>
      <c r="Q88" s="51"/>
      <c r="R88" s="117">
        <f>R89</f>
        <v>6.4000000000000003E-3</v>
      </c>
      <c r="S88" s="51"/>
      <c r="T88" s="118">
        <f>T89</f>
        <v>0</v>
      </c>
      <c r="AT88" s="18" t="s">
        <v>72</v>
      </c>
      <c r="AU88" s="18" t="s">
        <v>139</v>
      </c>
      <c r="BK88" s="119">
        <f>BK89</f>
        <v>0</v>
      </c>
    </row>
    <row r="89" spans="2:65" s="11" customFormat="1" ht="25.9" customHeight="1">
      <c r="B89" s="120"/>
      <c r="D89" s="121" t="s">
        <v>72</v>
      </c>
      <c r="E89" s="122" t="s">
        <v>454</v>
      </c>
      <c r="F89" s="122" t="s">
        <v>454</v>
      </c>
      <c r="I89" s="123"/>
      <c r="J89" s="124">
        <f>BK89</f>
        <v>0</v>
      </c>
      <c r="L89" s="120"/>
      <c r="M89" s="125"/>
      <c r="P89" s="126">
        <f>P90</f>
        <v>0</v>
      </c>
      <c r="R89" s="126">
        <f>R90</f>
        <v>6.4000000000000003E-3</v>
      </c>
      <c r="T89" s="127">
        <f>T90</f>
        <v>0</v>
      </c>
      <c r="AR89" s="121" t="s">
        <v>83</v>
      </c>
      <c r="AT89" s="128" t="s">
        <v>72</v>
      </c>
      <c r="AU89" s="128" t="s">
        <v>73</v>
      </c>
      <c r="AY89" s="121" t="s">
        <v>180</v>
      </c>
      <c r="BK89" s="129">
        <f>BK90</f>
        <v>0</v>
      </c>
    </row>
    <row r="90" spans="2:65" s="11" customFormat="1" ht="22.9" customHeight="1">
      <c r="B90" s="120"/>
      <c r="D90" s="121" t="s">
        <v>72</v>
      </c>
      <c r="E90" s="130" t="s">
        <v>107</v>
      </c>
      <c r="F90" s="130" t="s">
        <v>110</v>
      </c>
      <c r="I90" s="123"/>
      <c r="J90" s="131">
        <f>BK90</f>
        <v>0</v>
      </c>
      <c r="L90" s="120"/>
      <c r="M90" s="125"/>
      <c r="P90" s="126">
        <f>P91</f>
        <v>0</v>
      </c>
      <c r="R90" s="126">
        <f>R91</f>
        <v>6.4000000000000003E-3</v>
      </c>
      <c r="T90" s="127">
        <f>T91</f>
        <v>0</v>
      </c>
      <c r="AR90" s="121" t="s">
        <v>83</v>
      </c>
      <c r="AT90" s="128" t="s">
        <v>72</v>
      </c>
      <c r="AU90" s="128" t="s">
        <v>81</v>
      </c>
      <c r="AY90" s="121" t="s">
        <v>180</v>
      </c>
      <c r="BK90" s="129">
        <f>BK91</f>
        <v>0</v>
      </c>
    </row>
    <row r="91" spans="2:65" s="11" customFormat="1" ht="20.85" customHeight="1">
      <c r="B91" s="120"/>
      <c r="D91" s="121" t="s">
        <v>72</v>
      </c>
      <c r="E91" s="130" t="s">
        <v>3913</v>
      </c>
      <c r="F91" s="130" t="s">
        <v>3914</v>
      </c>
      <c r="I91" s="123"/>
      <c r="J91" s="131">
        <f>BK91</f>
        <v>0</v>
      </c>
      <c r="L91" s="120"/>
      <c r="M91" s="125"/>
      <c r="P91" s="126">
        <f>SUM(P92:P139)</f>
        <v>0</v>
      </c>
      <c r="R91" s="126">
        <f>SUM(R92:R139)</f>
        <v>6.4000000000000003E-3</v>
      </c>
      <c r="T91" s="127">
        <f>SUM(T92:T139)</f>
        <v>0</v>
      </c>
      <c r="AR91" s="121" t="s">
        <v>83</v>
      </c>
      <c r="AT91" s="128" t="s">
        <v>72</v>
      </c>
      <c r="AU91" s="128" t="s">
        <v>83</v>
      </c>
      <c r="AY91" s="121" t="s">
        <v>180</v>
      </c>
      <c r="BK91" s="129">
        <f>SUM(BK92:BK139)</f>
        <v>0</v>
      </c>
    </row>
    <row r="92" spans="2:65" s="1" customFormat="1" ht="24.2" customHeight="1">
      <c r="B92" s="33"/>
      <c r="C92" s="132" t="s">
        <v>81</v>
      </c>
      <c r="D92" s="132" t="s">
        <v>182</v>
      </c>
      <c r="E92" s="133" t="s">
        <v>4251</v>
      </c>
      <c r="F92" s="134" t="s">
        <v>4252</v>
      </c>
      <c r="G92" s="135" t="s">
        <v>346</v>
      </c>
      <c r="H92" s="136">
        <v>45</v>
      </c>
      <c r="I92" s="137"/>
      <c r="J92" s="138">
        <f>ROUND(I92*H92,2)</f>
        <v>0</v>
      </c>
      <c r="K92" s="134" t="s">
        <v>572</v>
      </c>
      <c r="L92" s="33"/>
      <c r="M92" s="139" t="s">
        <v>19</v>
      </c>
      <c r="N92" s="140" t="s">
        <v>44</v>
      </c>
      <c r="P92" s="141">
        <f>O92*H92</f>
        <v>0</v>
      </c>
      <c r="Q92" s="141">
        <v>0</v>
      </c>
      <c r="R92" s="141">
        <f>Q92*H92</f>
        <v>0</v>
      </c>
      <c r="S92" s="141">
        <v>0</v>
      </c>
      <c r="T92" s="142">
        <f>S92*H92</f>
        <v>0</v>
      </c>
      <c r="AR92" s="143" t="s">
        <v>309</v>
      </c>
      <c r="AT92" s="143" t="s">
        <v>182</v>
      </c>
      <c r="AU92" s="143" t="s">
        <v>203</v>
      </c>
      <c r="AY92" s="18" t="s">
        <v>180</v>
      </c>
      <c r="BE92" s="144">
        <f>IF(N92="základní",J92,0)</f>
        <v>0</v>
      </c>
      <c r="BF92" s="144">
        <f>IF(N92="snížená",J92,0)</f>
        <v>0</v>
      </c>
      <c r="BG92" s="144">
        <f>IF(N92="zákl. přenesená",J92,0)</f>
        <v>0</v>
      </c>
      <c r="BH92" s="144">
        <f>IF(N92="sníž. přenesená",J92,0)</f>
        <v>0</v>
      </c>
      <c r="BI92" s="144">
        <f>IF(N92="nulová",J92,0)</f>
        <v>0</v>
      </c>
      <c r="BJ92" s="18" t="s">
        <v>81</v>
      </c>
      <c r="BK92" s="144">
        <f>ROUND(I92*H92,2)</f>
        <v>0</v>
      </c>
      <c r="BL92" s="18" t="s">
        <v>309</v>
      </c>
      <c r="BM92" s="143" t="s">
        <v>4353</v>
      </c>
    </row>
    <row r="93" spans="2:65" s="1" customFormat="1" ht="11.25">
      <c r="B93" s="33"/>
      <c r="D93" s="145" t="s">
        <v>189</v>
      </c>
      <c r="F93" s="146" t="s">
        <v>4252</v>
      </c>
      <c r="I93" s="147"/>
      <c r="L93" s="33"/>
      <c r="M93" s="148"/>
      <c r="T93" s="54"/>
      <c r="AT93" s="18" t="s">
        <v>189</v>
      </c>
      <c r="AU93" s="18" t="s">
        <v>203</v>
      </c>
    </row>
    <row r="94" spans="2:65" s="1" customFormat="1" ht="11.25">
      <c r="B94" s="33"/>
      <c r="D94" s="149" t="s">
        <v>191</v>
      </c>
      <c r="F94" s="150" t="s">
        <v>4354</v>
      </c>
      <c r="I94" s="147"/>
      <c r="L94" s="33"/>
      <c r="M94" s="148"/>
      <c r="T94" s="54"/>
      <c r="AT94" s="18" t="s">
        <v>191</v>
      </c>
      <c r="AU94" s="18" t="s">
        <v>203</v>
      </c>
    </row>
    <row r="95" spans="2:65" s="1" customFormat="1" ht="24.2" customHeight="1">
      <c r="B95" s="33"/>
      <c r="C95" s="171" t="s">
        <v>83</v>
      </c>
      <c r="D95" s="171" t="s">
        <v>353</v>
      </c>
      <c r="E95" s="172" t="s">
        <v>4255</v>
      </c>
      <c r="F95" s="173" t="s">
        <v>4256</v>
      </c>
      <c r="G95" s="174" t="s">
        <v>346</v>
      </c>
      <c r="H95" s="175">
        <v>6</v>
      </c>
      <c r="I95" s="176"/>
      <c r="J95" s="177">
        <f>ROUND(I95*H95,2)</f>
        <v>0</v>
      </c>
      <c r="K95" s="173" t="s">
        <v>19</v>
      </c>
      <c r="L95" s="178"/>
      <c r="M95" s="179" t="s">
        <v>19</v>
      </c>
      <c r="N95" s="180" t="s">
        <v>44</v>
      </c>
      <c r="P95" s="141">
        <f>O95*H95</f>
        <v>0</v>
      </c>
      <c r="Q95" s="141">
        <v>0</v>
      </c>
      <c r="R95" s="141">
        <f>Q95*H95</f>
        <v>0</v>
      </c>
      <c r="S95" s="141">
        <v>0</v>
      </c>
      <c r="T95" s="142">
        <f>S95*H95</f>
        <v>0</v>
      </c>
      <c r="AR95" s="143" t="s">
        <v>466</v>
      </c>
      <c r="AT95" s="143" t="s">
        <v>353</v>
      </c>
      <c r="AU95" s="143" t="s">
        <v>203</v>
      </c>
      <c r="AY95" s="18" t="s">
        <v>180</v>
      </c>
      <c r="BE95" s="144">
        <f>IF(N95="základní",J95,0)</f>
        <v>0</v>
      </c>
      <c r="BF95" s="144">
        <f>IF(N95="snížená",J95,0)</f>
        <v>0</v>
      </c>
      <c r="BG95" s="144">
        <f>IF(N95="zákl. přenesená",J95,0)</f>
        <v>0</v>
      </c>
      <c r="BH95" s="144">
        <f>IF(N95="sníž. přenesená",J95,0)</f>
        <v>0</v>
      </c>
      <c r="BI95" s="144">
        <f>IF(N95="nulová",J95,0)</f>
        <v>0</v>
      </c>
      <c r="BJ95" s="18" t="s">
        <v>81</v>
      </c>
      <c r="BK95" s="144">
        <f>ROUND(I95*H95,2)</f>
        <v>0</v>
      </c>
      <c r="BL95" s="18" t="s">
        <v>309</v>
      </c>
      <c r="BM95" s="143" t="s">
        <v>4355</v>
      </c>
    </row>
    <row r="96" spans="2:65" s="1" customFormat="1" ht="11.25">
      <c r="B96" s="33"/>
      <c r="D96" s="145" t="s">
        <v>189</v>
      </c>
      <c r="F96" s="146" t="s">
        <v>4256</v>
      </c>
      <c r="I96" s="147"/>
      <c r="L96" s="33"/>
      <c r="M96" s="148"/>
      <c r="T96" s="54"/>
      <c r="AT96" s="18" t="s">
        <v>189</v>
      </c>
      <c r="AU96" s="18" t="s">
        <v>203</v>
      </c>
    </row>
    <row r="97" spans="2:65" s="1" customFormat="1" ht="33" customHeight="1">
      <c r="B97" s="33"/>
      <c r="C97" s="132" t="s">
        <v>203</v>
      </c>
      <c r="D97" s="132" t="s">
        <v>182</v>
      </c>
      <c r="E97" s="133" t="s">
        <v>4356</v>
      </c>
      <c r="F97" s="134" t="s">
        <v>4357</v>
      </c>
      <c r="G97" s="135" t="s">
        <v>346</v>
      </c>
      <c r="H97" s="136">
        <v>1</v>
      </c>
      <c r="I97" s="137"/>
      <c r="J97" s="138">
        <f>ROUND(I97*H97,2)</f>
        <v>0</v>
      </c>
      <c r="K97" s="134" t="s">
        <v>3940</v>
      </c>
      <c r="L97" s="33"/>
      <c r="M97" s="139" t="s">
        <v>19</v>
      </c>
      <c r="N97" s="140" t="s">
        <v>44</v>
      </c>
      <c r="P97" s="141">
        <f>O97*H97</f>
        <v>0</v>
      </c>
      <c r="Q97" s="141">
        <v>0</v>
      </c>
      <c r="R97" s="141">
        <f>Q97*H97</f>
        <v>0</v>
      </c>
      <c r="S97" s="141">
        <v>0</v>
      </c>
      <c r="T97" s="142">
        <f>S97*H97</f>
        <v>0</v>
      </c>
      <c r="AR97" s="143" t="s">
        <v>309</v>
      </c>
      <c r="AT97" s="143" t="s">
        <v>182</v>
      </c>
      <c r="AU97" s="143" t="s">
        <v>203</v>
      </c>
      <c r="AY97" s="18" t="s">
        <v>180</v>
      </c>
      <c r="BE97" s="144">
        <f>IF(N97="základní",J97,0)</f>
        <v>0</v>
      </c>
      <c r="BF97" s="144">
        <f>IF(N97="snížená",J97,0)</f>
        <v>0</v>
      </c>
      <c r="BG97" s="144">
        <f>IF(N97="zákl. přenesená",J97,0)</f>
        <v>0</v>
      </c>
      <c r="BH97" s="144">
        <f>IF(N97="sníž. přenesená",J97,0)</f>
        <v>0</v>
      </c>
      <c r="BI97" s="144">
        <f>IF(N97="nulová",J97,0)</f>
        <v>0</v>
      </c>
      <c r="BJ97" s="18" t="s">
        <v>81</v>
      </c>
      <c r="BK97" s="144">
        <f>ROUND(I97*H97,2)</f>
        <v>0</v>
      </c>
      <c r="BL97" s="18" t="s">
        <v>309</v>
      </c>
      <c r="BM97" s="143" t="s">
        <v>4358</v>
      </c>
    </row>
    <row r="98" spans="2:65" s="1" customFormat="1" ht="19.5">
      <c r="B98" s="33"/>
      <c r="D98" s="145" t="s">
        <v>189</v>
      </c>
      <c r="F98" s="146" t="s">
        <v>4357</v>
      </c>
      <c r="I98" s="147"/>
      <c r="L98" s="33"/>
      <c r="M98" s="148"/>
      <c r="T98" s="54"/>
      <c r="AT98" s="18" t="s">
        <v>189</v>
      </c>
      <c r="AU98" s="18" t="s">
        <v>203</v>
      </c>
    </row>
    <row r="99" spans="2:65" s="1" customFormat="1" ht="11.25">
      <c r="B99" s="33"/>
      <c r="D99" s="149" t="s">
        <v>191</v>
      </c>
      <c r="F99" s="150" t="s">
        <v>4359</v>
      </c>
      <c r="I99" s="147"/>
      <c r="L99" s="33"/>
      <c r="M99" s="148"/>
      <c r="T99" s="54"/>
      <c r="AT99" s="18" t="s">
        <v>191</v>
      </c>
      <c r="AU99" s="18" t="s">
        <v>203</v>
      </c>
    </row>
    <row r="100" spans="2:65" s="1" customFormat="1" ht="21.75" customHeight="1">
      <c r="B100" s="33"/>
      <c r="C100" s="171" t="s">
        <v>187</v>
      </c>
      <c r="D100" s="171" t="s">
        <v>353</v>
      </c>
      <c r="E100" s="172" t="s">
        <v>4360</v>
      </c>
      <c r="F100" s="173" t="s">
        <v>4361</v>
      </c>
      <c r="G100" s="174" t="s">
        <v>346</v>
      </c>
      <c r="H100" s="175">
        <v>1</v>
      </c>
      <c r="I100" s="176"/>
      <c r="J100" s="177">
        <f>ROUND(I100*H100,2)</f>
        <v>0</v>
      </c>
      <c r="K100" s="173" t="s">
        <v>19</v>
      </c>
      <c r="L100" s="178"/>
      <c r="M100" s="179" t="s">
        <v>19</v>
      </c>
      <c r="N100" s="180" t="s">
        <v>44</v>
      </c>
      <c r="P100" s="141">
        <f>O100*H100</f>
        <v>0</v>
      </c>
      <c r="Q100" s="141">
        <v>0</v>
      </c>
      <c r="R100" s="141">
        <f>Q100*H100</f>
        <v>0</v>
      </c>
      <c r="S100" s="141">
        <v>0</v>
      </c>
      <c r="T100" s="142">
        <f>S100*H100</f>
        <v>0</v>
      </c>
      <c r="AR100" s="143" t="s">
        <v>466</v>
      </c>
      <c r="AT100" s="143" t="s">
        <v>353</v>
      </c>
      <c r="AU100" s="143" t="s">
        <v>203</v>
      </c>
      <c r="AY100" s="18" t="s">
        <v>180</v>
      </c>
      <c r="BE100" s="144">
        <f>IF(N100="základní",J100,0)</f>
        <v>0</v>
      </c>
      <c r="BF100" s="144">
        <f>IF(N100="snížená",J100,0)</f>
        <v>0</v>
      </c>
      <c r="BG100" s="144">
        <f>IF(N100="zákl. přenesená",J100,0)</f>
        <v>0</v>
      </c>
      <c r="BH100" s="144">
        <f>IF(N100="sníž. přenesená",J100,0)</f>
        <v>0</v>
      </c>
      <c r="BI100" s="144">
        <f>IF(N100="nulová",J100,0)</f>
        <v>0</v>
      </c>
      <c r="BJ100" s="18" t="s">
        <v>81</v>
      </c>
      <c r="BK100" s="144">
        <f>ROUND(I100*H100,2)</f>
        <v>0</v>
      </c>
      <c r="BL100" s="18" t="s">
        <v>309</v>
      </c>
      <c r="BM100" s="143" t="s">
        <v>4362</v>
      </c>
    </row>
    <row r="101" spans="2:65" s="1" customFormat="1" ht="11.25">
      <c r="B101" s="33"/>
      <c r="D101" s="145" t="s">
        <v>189</v>
      </c>
      <c r="F101" s="146" t="s">
        <v>4361</v>
      </c>
      <c r="I101" s="147"/>
      <c r="L101" s="33"/>
      <c r="M101" s="148"/>
      <c r="T101" s="54"/>
      <c r="AT101" s="18" t="s">
        <v>189</v>
      </c>
      <c r="AU101" s="18" t="s">
        <v>203</v>
      </c>
    </row>
    <row r="102" spans="2:65" s="1" customFormat="1" ht="24.2" customHeight="1">
      <c r="B102" s="33"/>
      <c r="C102" s="132" t="s">
        <v>216</v>
      </c>
      <c r="D102" s="132" t="s">
        <v>182</v>
      </c>
      <c r="E102" s="133" t="s">
        <v>4263</v>
      </c>
      <c r="F102" s="134" t="s">
        <v>4264</v>
      </c>
      <c r="G102" s="135" t="s">
        <v>346</v>
      </c>
      <c r="H102" s="136">
        <v>14</v>
      </c>
      <c r="I102" s="137"/>
      <c r="J102" s="138">
        <f>ROUND(I102*H102,2)</f>
        <v>0</v>
      </c>
      <c r="K102" s="134" t="s">
        <v>572</v>
      </c>
      <c r="L102" s="33"/>
      <c r="M102" s="139" t="s">
        <v>19</v>
      </c>
      <c r="N102" s="140" t="s">
        <v>44</v>
      </c>
      <c r="P102" s="141">
        <f>O102*H102</f>
        <v>0</v>
      </c>
      <c r="Q102" s="141">
        <v>0</v>
      </c>
      <c r="R102" s="141">
        <f>Q102*H102</f>
        <v>0</v>
      </c>
      <c r="S102" s="141">
        <v>0</v>
      </c>
      <c r="T102" s="142">
        <f>S102*H102</f>
        <v>0</v>
      </c>
      <c r="AR102" s="143" t="s">
        <v>309</v>
      </c>
      <c r="AT102" s="143" t="s">
        <v>182</v>
      </c>
      <c r="AU102" s="143" t="s">
        <v>203</v>
      </c>
      <c r="AY102" s="18" t="s">
        <v>180</v>
      </c>
      <c r="BE102" s="144">
        <f>IF(N102="základní",J102,0)</f>
        <v>0</v>
      </c>
      <c r="BF102" s="144">
        <f>IF(N102="snížená",J102,0)</f>
        <v>0</v>
      </c>
      <c r="BG102" s="144">
        <f>IF(N102="zákl. přenesená",J102,0)</f>
        <v>0</v>
      </c>
      <c r="BH102" s="144">
        <f>IF(N102="sníž. přenesená",J102,0)</f>
        <v>0</v>
      </c>
      <c r="BI102" s="144">
        <f>IF(N102="nulová",J102,0)</f>
        <v>0</v>
      </c>
      <c r="BJ102" s="18" t="s">
        <v>81</v>
      </c>
      <c r="BK102" s="144">
        <f>ROUND(I102*H102,2)</f>
        <v>0</v>
      </c>
      <c r="BL102" s="18" t="s">
        <v>309</v>
      </c>
      <c r="BM102" s="143" t="s">
        <v>4363</v>
      </c>
    </row>
    <row r="103" spans="2:65" s="1" customFormat="1" ht="19.5">
      <c r="B103" s="33"/>
      <c r="D103" s="145" t="s">
        <v>189</v>
      </c>
      <c r="F103" s="146" t="s">
        <v>4264</v>
      </c>
      <c r="I103" s="147"/>
      <c r="L103" s="33"/>
      <c r="M103" s="148"/>
      <c r="T103" s="54"/>
      <c r="AT103" s="18" t="s">
        <v>189</v>
      </c>
      <c r="AU103" s="18" t="s">
        <v>203</v>
      </c>
    </row>
    <row r="104" spans="2:65" s="1" customFormat="1" ht="11.25">
      <c r="B104" s="33"/>
      <c r="D104" s="149" t="s">
        <v>191</v>
      </c>
      <c r="F104" s="150" t="s">
        <v>4364</v>
      </c>
      <c r="I104" s="147"/>
      <c r="L104" s="33"/>
      <c r="M104" s="148"/>
      <c r="T104" s="54"/>
      <c r="AT104" s="18" t="s">
        <v>191</v>
      </c>
      <c r="AU104" s="18" t="s">
        <v>203</v>
      </c>
    </row>
    <row r="105" spans="2:65" s="1" customFormat="1" ht="24.2" customHeight="1">
      <c r="B105" s="33"/>
      <c r="C105" s="171" t="s">
        <v>222</v>
      </c>
      <c r="D105" s="171" t="s">
        <v>353</v>
      </c>
      <c r="E105" s="172" t="s">
        <v>4270</v>
      </c>
      <c r="F105" s="173" t="s">
        <v>4271</v>
      </c>
      <c r="G105" s="174" t="s">
        <v>346</v>
      </c>
      <c r="H105" s="175">
        <v>14</v>
      </c>
      <c r="I105" s="176"/>
      <c r="J105" s="177">
        <f>ROUND(I105*H105,2)</f>
        <v>0</v>
      </c>
      <c r="K105" s="173" t="s">
        <v>19</v>
      </c>
      <c r="L105" s="178"/>
      <c r="M105" s="179" t="s">
        <v>19</v>
      </c>
      <c r="N105" s="180" t="s">
        <v>44</v>
      </c>
      <c r="P105" s="141">
        <f>O105*H105</f>
        <v>0</v>
      </c>
      <c r="Q105" s="141">
        <v>1.2E-4</v>
      </c>
      <c r="R105" s="141">
        <f>Q105*H105</f>
        <v>1.6800000000000001E-3</v>
      </c>
      <c r="S105" s="141">
        <v>0</v>
      </c>
      <c r="T105" s="142">
        <f>S105*H105</f>
        <v>0</v>
      </c>
      <c r="AR105" s="143" t="s">
        <v>466</v>
      </c>
      <c r="AT105" s="143" t="s">
        <v>353</v>
      </c>
      <c r="AU105" s="143" t="s">
        <v>203</v>
      </c>
      <c r="AY105" s="18" t="s">
        <v>180</v>
      </c>
      <c r="BE105" s="144">
        <f>IF(N105="základní",J105,0)</f>
        <v>0</v>
      </c>
      <c r="BF105" s="144">
        <f>IF(N105="snížená",J105,0)</f>
        <v>0</v>
      </c>
      <c r="BG105" s="144">
        <f>IF(N105="zákl. přenesená",J105,0)</f>
        <v>0</v>
      </c>
      <c r="BH105" s="144">
        <f>IF(N105="sníž. přenesená",J105,0)</f>
        <v>0</v>
      </c>
      <c r="BI105" s="144">
        <f>IF(N105="nulová",J105,0)</f>
        <v>0</v>
      </c>
      <c r="BJ105" s="18" t="s">
        <v>81</v>
      </c>
      <c r="BK105" s="144">
        <f>ROUND(I105*H105,2)</f>
        <v>0</v>
      </c>
      <c r="BL105" s="18" t="s">
        <v>309</v>
      </c>
      <c r="BM105" s="143" t="s">
        <v>4365</v>
      </c>
    </row>
    <row r="106" spans="2:65" s="1" customFormat="1" ht="11.25">
      <c r="B106" s="33"/>
      <c r="D106" s="145" t="s">
        <v>189</v>
      </c>
      <c r="F106" s="146" t="s">
        <v>4271</v>
      </c>
      <c r="I106" s="147"/>
      <c r="L106" s="33"/>
      <c r="M106" s="148"/>
      <c r="T106" s="54"/>
      <c r="AT106" s="18" t="s">
        <v>189</v>
      </c>
      <c r="AU106" s="18" t="s">
        <v>203</v>
      </c>
    </row>
    <row r="107" spans="2:65" s="1" customFormat="1" ht="24.2" customHeight="1">
      <c r="B107" s="33"/>
      <c r="C107" s="132" t="s">
        <v>230</v>
      </c>
      <c r="D107" s="132" t="s">
        <v>182</v>
      </c>
      <c r="E107" s="133" t="s">
        <v>4295</v>
      </c>
      <c r="F107" s="134" t="s">
        <v>4296</v>
      </c>
      <c r="G107" s="135" t="s">
        <v>346</v>
      </c>
      <c r="H107" s="136">
        <v>1</v>
      </c>
      <c r="I107" s="137"/>
      <c r="J107" s="138">
        <f>ROUND(I107*H107,2)</f>
        <v>0</v>
      </c>
      <c r="K107" s="134" t="s">
        <v>3940</v>
      </c>
      <c r="L107" s="33"/>
      <c r="M107" s="139" t="s">
        <v>19</v>
      </c>
      <c r="N107" s="140" t="s">
        <v>44</v>
      </c>
      <c r="P107" s="141">
        <f>O107*H107</f>
        <v>0</v>
      </c>
      <c r="Q107" s="141">
        <v>0</v>
      </c>
      <c r="R107" s="141">
        <f>Q107*H107</f>
        <v>0</v>
      </c>
      <c r="S107" s="141">
        <v>0</v>
      </c>
      <c r="T107" s="142">
        <f>S107*H107</f>
        <v>0</v>
      </c>
      <c r="AR107" s="143" t="s">
        <v>309</v>
      </c>
      <c r="AT107" s="143" t="s">
        <v>182</v>
      </c>
      <c r="AU107" s="143" t="s">
        <v>203</v>
      </c>
      <c r="AY107" s="18" t="s">
        <v>180</v>
      </c>
      <c r="BE107" s="144">
        <f>IF(N107="základní",J107,0)</f>
        <v>0</v>
      </c>
      <c r="BF107" s="144">
        <f>IF(N107="snížená",J107,0)</f>
        <v>0</v>
      </c>
      <c r="BG107" s="144">
        <f>IF(N107="zákl. přenesená",J107,0)</f>
        <v>0</v>
      </c>
      <c r="BH107" s="144">
        <f>IF(N107="sníž. přenesená",J107,0)</f>
        <v>0</v>
      </c>
      <c r="BI107" s="144">
        <f>IF(N107="nulová",J107,0)</f>
        <v>0</v>
      </c>
      <c r="BJ107" s="18" t="s">
        <v>81</v>
      </c>
      <c r="BK107" s="144">
        <f>ROUND(I107*H107,2)</f>
        <v>0</v>
      </c>
      <c r="BL107" s="18" t="s">
        <v>309</v>
      </c>
      <c r="BM107" s="143" t="s">
        <v>4366</v>
      </c>
    </row>
    <row r="108" spans="2:65" s="1" customFormat="1" ht="19.5">
      <c r="B108" s="33"/>
      <c r="D108" s="145" t="s">
        <v>189</v>
      </c>
      <c r="F108" s="146" t="s">
        <v>4296</v>
      </c>
      <c r="I108" s="147"/>
      <c r="L108" s="33"/>
      <c r="M108" s="148"/>
      <c r="T108" s="54"/>
      <c r="AT108" s="18" t="s">
        <v>189</v>
      </c>
      <c r="AU108" s="18" t="s">
        <v>203</v>
      </c>
    </row>
    <row r="109" spans="2:65" s="1" customFormat="1" ht="11.25">
      <c r="B109" s="33"/>
      <c r="D109" s="149" t="s">
        <v>191</v>
      </c>
      <c r="F109" s="150" t="s">
        <v>4298</v>
      </c>
      <c r="I109" s="147"/>
      <c r="L109" s="33"/>
      <c r="M109" s="148"/>
      <c r="T109" s="54"/>
      <c r="AT109" s="18" t="s">
        <v>191</v>
      </c>
      <c r="AU109" s="18" t="s">
        <v>203</v>
      </c>
    </row>
    <row r="110" spans="2:65" s="1" customFormat="1" ht="21.75" customHeight="1">
      <c r="B110" s="33"/>
      <c r="C110" s="171" t="s">
        <v>238</v>
      </c>
      <c r="D110" s="171" t="s">
        <v>353</v>
      </c>
      <c r="E110" s="172" t="s">
        <v>4299</v>
      </c>
      <c r="F110" s="173" t="s">
        <v>4300</v>
      </c>
      <c r="G110" s="174" t="s">
        <v>346</v>
      </c>
      <c r="H110" s="175">
        <v>1</v>
      </c>
      <c r="I110" s="176"/>
      <c r="J110" s="177">
        <f>ROUND(I110*H110,2)</f>
        <v>0</v>
      </c>
      <c r="K110" s="173" t="s">
        <v>19</v>
      </c>
      <c r="L110" s="178"/>
      <c r="M110" s="179" t="s">
        <v>19</v>
      </c>
      <c r="N110" s="180" t="s">
        <v>44</v>
      </c>
      <c r="P110" s="141">
        <f>O110*H110</f>
        <v>0</v>
      </c>
      <c r="Q110" s="141">
        <v>4.0000000000000002E-4</v>
      </c>
      <c r="R110" s="141">
        <f>Q110*H110</f>
        <v>4.0000000000000002E-4</v>
      </c>
      <c r="S110" s="141">
        <v>0</v>
      </c>
      <c r="T110" s="142">
        <f>S110*H110</f>
        <v>0</v>
      </c>
      <c r="AR110" s="143" t="s">
        <v>466</v>
      </c>
      <c r="AT110" s="143" t="s">
        <v>353</v>
      </c>
      <c r="AU110" s="143" t="s">
        <v>203</v>
      </c>
      <c r="AY110" s="18" t="s">
        <v>180</v>
      </c>
      <c r="BE110" s="144">
        <f>IF(N110="základní",J110,0)</f>
        <v>0</v>
      </c>
      <c r="BF110" s="144">
        <f>IF(N110="snížená",J110,0)</f>
        <v>0</v>
      </c>
      <c r="BG110" s="144">
        <f>IF(N110="zákl. přenesená",J110,0)</f>
        <v>0</v>
      </c>
      <c r="BH110" s="144">
        <f>IF(N110="sníž. přenesená",J110,0)</f>
        <v>0</v>
      </c>
      <c r="BI110" s="144">
        <f>IF(N110="nulová",J110,0)</f>
        <v>0</v>
      </c>
      <c r="BJ110" s="18" t="s">
        <v>81</v>
      </c>
      <c r="BK110" s="144">
        <f>ROUND(I110*H110,2)</f>
        <v>0</v>
      </c>
      <c r="BL110" s="18" t="s">
        <v>309</v>
      </c>
      <c r="BM110" s="143" t="s">
        <v>4367</v>
      </c>
    </row>
    <row r="111" spans="2:65" s="1" customFormat="1" ht="11.25">
      <c r="B111" s="33"/>
      <c r="D111" s="145" t="s">
        <v>189</v>
      </c>
      <c r="F111" s="146" t="s">
        <v>4300</v>
      </c>
      <c r="I111" s="147"/>
      <c r="L111" s="33"/>
      <c r="M111" s="148"/>
      <c r="T111" s="54"/>
      <c r="AT111" s="18" t="s">
        <v>189</v>
      </c>
      <c r="AU111" s="18" t="s">
        <v>203</v>
      </c>
    </row>
    <row r="112" spans="2:65" s="1" customFormat="1" ht="24.2" customHeight="1">
      <c r="B112" s="33"/>
      <c r="C112" s="132" t="s">
        <v>245</v>
      </c>
      <c r="D112" s="132" t="s">
        <v>182</v>
      </c>
      <c r="E112" s="133" t="s">
        <v>4305</v>
      </c>
      <c r="F112" s="134" t="s">
        <v>4306</v>
      </c>
      <c r="G112" s="135" t="s">
        <v>346</v>
      </c>
      <c r="H112" s="136">
        <v>15</v>
      </c>
      <c r="I112" s="137"/>
      <c r="J112" s="138">
        <f>ROUND(I112*H112,2)</f>
        <v>0</v>
      </c>
      <c r="K112" s="134" t="s">
        <v>3940</v>
      </c>
      <c r="L112" s="33"/>
      <c r="M112" s="139" t="s">
        <v>19</v>
      </c>
      <c r="N112" s="140" t="s">
        <v>44</v>
      </c>
      <c r="P112" s="141">
        <f>O112*H112</f>
        <v>0</v>
      </c>
      <c r="Q112" s="141">
        <v>0</v>
      </c>
      <c r="R112" s="141">
        <f>Q112*H112</f>
        <v>0</v>
      </c>
      <c r="S112" s="141">
        <v>0</v>
      </c>
      <c r="T112" s="142">
        <f>S112*H112</f>
        <v>0</v>
      </c>
      <c r="AR112" s="143" t="s">
        <v>309</v>
      </c>
      <c r="AT112" s="143" t="s">
        <v>182</v>
      </c>
      <c r="AU112" s="143" t="s">
        <v>203</v>
      </c>
      <c r="AY112" s="18" t="s">
        <v>180</v>
      </c>
      <c r="BE112" s="144">
        <f>IF(N112="základní",J112,0)</f>
        <v>0</v>
      </c>
      <c r="BF112" s="144">
        <f>IF(N112="snížená",J112,0)</f>
        <v>0</v>
      </c>
      <c r="BG112" s="144">
        <f>IF(N112="zákl. přenesená",J112,0)</f>
        <v>0</v>
      </c>
      <c r="BH112" s="144">
        <f>IF(N112="sníž. přenesená",J112,0)</f>
        <v>0</v>
      </c>
      <c r="BI112" s="144">
        <f>IF(N112="nulová",J112,0)</f>
        <v>0</v>
      </c>
      <c r="BJ112" s="18" t="s">
        <v>81</v>
      </c>
      <c r="BK112" s="144">
        <f>ROUND(I112*H112,2)</f>
        <v>0</v>
      </c>
      <c r="BL112" s="18" t="s">
        <v>309</v>
      </c>
      <c r="BM112" s="143" t="s">
        <v>4368</v>
      </c>
    </row>
    <row r="113" spans="2:65" s="1" customFormat="1" ht="19.5">
      <c r="B113" s="33"/>
      <c r="D113" s="145" t="s">
        <v>189</v>
      </c>
      <c r="F113" s="146" t="s">
        <v>4306</v>
      </c>
      <c r="I113" s="147"/>
      <c r="L113" s="33"/>
      <c r="M113" s="148"/>
      <c r="T113" s="54"/>
      <c r="AT113" s="18" t="s">
        <v>189</v>
      </c>
      <c r="AU113" s="18" t="s">
        <v>203</v>
      </c>
    </row>
    <row r="114" spans="2:65" s="1" customFormat="1" ht="11.25">
      <c r="B114" s="33"/>
      <c r="D114" s="149" t="s">
        <v>191</v>
      </c>
      <c r="F114" s="150" t="s">
        <v>4308</v>
      </c>
      <c r="I114" s="147"/>
      <c r="L114" s="33"/>
      <c r="M114" s="148"/>
      <c r="T114" s="54"/>
      <c r="AT114" s="18" t="s">
        <v>191</v>
      </c>
      <c r="AU114" s="18" t="s">
        <v>203</v>
      </c>
    </row>
    <row r="115" spans="2:65" s="1" customFormat="1" ht="33" customHeight="1">
      <c r="B115" s="33"/>
      <c r="C115" s="171" t="s">
        <v>254</v>
      </c>
      <c r="D115" s="171" t="s">
        <v>353</v>
      </c>
      <c r="E115" s="172" t="s">
        <v>4309</v>
      </c>
      <c r="F115" s="173" t="s">
        <v>4310</v>
      </c>
      <c r="G115" s="174" t="s">
        <v>346</v>
      </c>
      <c r="H115" s="175">
        <v>15</v>
      </c>
      <c r="I115" s="176"/>
      <c r="J115" s="177">
        <f>ROUND(I115*H115,2)</f>
        <v>0</v>
      </c>
      <c r="K115" s="173" t="s">
        <v>19</v>
      </c>
      <c r="L115" s="178"/>
      <c r="M115" s="179" t="s">
        <v>19</v>
      </c>
      <c r="N115" s="180" t="s">
        <v>44</v>
      </c>
      <c r="P115" s="141">
        <f>O115*H115</f>
        <v>0</v>
      </c>
      <c r="Q115" s="141">
        <v>2.0000000000000001E-4</v>
      </c>
      <c r="R115" s="141">
        <f>Q115*H115</f>
        <v>3.0000000000000001E-3</v>
      </c>
      <c r="S115" s="141">
        <v>0</v>
      </c>
      <c r="T115" s="142">
        <f>S115*H115</f>
        <v>0</v>
      </c>
      <c r="AR115" s="143" t="s">
        <v>466</v>
      </c>
      <c r="AT115" s="143" t="s">
        <v>353</v>
      </c>
      <c r="AU115" s="143" t="s">
        <v>203</v>
      </c>
      <c r="AY115" s="18" t="s">
        <v>180</v>
      </c>
      <c r="BE115" s="144">
        <f>IF(N115="základní",J115,0)</f>
        <v>0</v>
      </c>
      <c r="BF115" s="144">
        <f>IF(N115="snížená",J115,0)</f>
        <v>0</v>
      </c>
      <c r="BG115" s="144">
        <f>IF(N115="zákl. přenesená",J115,0)</f>
        <v>0</v>
      </c>
      <c r="BH115" s="144">
        <f>IF(N115="sníž. přenesená",J115,0)</f>
        <v>0</v>
      </c>
      <c r="BI115" s="144">
        <f>IF(N115="nulová",J115,0)</f>
        <v>0</v>
      </c>
      <c r="BJ115" s="18" t="s">
        <v>81</v>
      </c>
      <c r="BK115" s="144">
        <f>ROUND(I115*H115,2)</f>
        <v>0</v>
      </c>
      <c r="BL115" s="18" t="s">
        <v>309</v>
      </c>
      <c r="BM115" s="143" t="s">
        <v>4369</v>
      </c>
    </row>
    <row r="116" spans="2:65" s="1" customFormat="1" ht="19.5">
      <c r="B116" s="33"/>
      <c r="D116" s="145" t="s">
        <v>189</v>
      </c>
      <c r="F116" s="146" t="s">
        <v>4310</v>
      </c>
      <c r="I116" s="147"/>
      <c r="L116" s="33"/>
      <c r="M116" s="148"/>
      <c r="T116" s="54"/>
      <c r="AT116" s="18" t="s">
        <v>189</v>
      </c>
      <c r="AU116" s="18" t="s">
        <v>203</v>
      </c>
    </row>
    <row r="117" spans="2:65" s="1" customFormat="1" ht="33" customHeight="1">
      <c r="B117" s="33"/>
      <c r="C117" s="132" t="s">
        <v>265</v>
      </c>
      <c r="D117" s="132" t="s">
        <v>182</v>
      </c>
      <c r="E117" s="133" t="s">
        <v>4312</v>
      </c>
      <c r="F117" s="134" t="s">
        <v>4313</v>
      </c>
      <c r="G117" s="135" t="s">
        <v>346</v>
      </c>
      <c r="H117" s="136">
        <v>1</v>
      </c>
      <c r="I117" s="137"/>
      <c r="J117" s="138">
        <f>ROUND(I117*H117,2)</f>
        <v>0</v>
      </c>
      <c r="K117" s="134" t="s">
        <v>3940</v>
      </c>
      <c r="L117" s="33"/>
      <c r="M117" s="139" t="s">
        <v>19</v>
      </c>
      <c r="N117" s="140" t="s">
        <v>44</v>
      </c>
      <c r="P117" s="141">
        <f>O117*H117</f>
        <v>0</v>
      </c>
      <c r="Q117" s="141">
        <v>0</v>
      </c>
      <c r="R117" s="141">
        <f>Q117*H117</f>
        <v>0</v>
      </c>
      <c r="S117" s="141">
        <v>0</v>
      </c>
      <c r="T117" s="142">
        <f>S117*H117</f>
        <v>0</v>
      </c>
      <c r="AR117" s="143" t="s">
        <v>309</v>
      </c>
      <c r="AT117" s="143" t="s">
        <v>182</v>
      </c>
      <c r="AU117" s="143" t="s">
        <v>203</v>
      </c>
      <c r="AY117" s="18" t="s">
        <v>180</v>
      </c>
      <c r="BE117" s="144">
        <f>IF(N117="základní",J117,0)</f>
        <v>0</v>
      </c>
      <c r="BF117" s="144">
        <f>IF(N117="snížená",J117,0)</f>
        <v>0</v>
      </c>
      <c r="BG117" s="144">
        <f>IF(N117="zákl. přenesená",J117,0)</f>
        <v>0</v>
      </c>
      <c r="BH117" s="144">
        <f>IF(N117="sníž. přenesená",J117,0)</f>
        <v>0</v>
      </c>
      <c r="BI117" s="144">
        <f>IF(N117="nulová",J117,0)</f>
        <v>0</v>
      </c>
      <c r="BJ117" s="18" t="s">
        <v>81</v>
      </c>
      <c r="BK117" s="144">
        <f>ROUND(I117*H117,2)</f>
        <v>0</v>
      </c>
      <c r="BL117" s="18" t="s">
        <v>309</v>
      </c>
      <c r="BM117" s="143" t="s">
        <v>4370</v>
      </c>
    </row>
    <row r="118" spans="2:65" s="1" customFormat="1" ht="19.5">
      <c r="B118" s="33"/>
      <c r="D118" s="145" t="s">
        <v>189</v>
      </c>
      <c r="F118" s="146" t="s">
        <v>4313</v>
      </c>
      <c r="I118" s="147"/>
      <c r="L118" s="33"/>
      <c r="M118" s="148"/>
      <c r="T118" s="54"/>
      <c r="AT118" s="18" t="s">
        <v>189</v>
      </c>
      <c r="AU118" s="18" t="s">
        <v>203</v>
      </c>
    </row>
    <row r="119" spans="2:65" s="1" customFormat="1" ht="11.25">
      <c r="B119" s="33"/>
      <c r="D119" s="149" t="s">
        <v>191</v>
      </c>
      <c r="F119" s="150" t="s">
        <v>4315</v>
      </c>
      <c r="I119" s="147"/>
      <c r="L119" s="33"/>
      <c r="M119" s="148"/>
      <c r="T119" s="54"/>
      <c r="AT119" s="18" t="s">
        <v>191</v>
      </c>
      <c r="AU119" s="18" t="s">
        <v>203</v>
      </c>
    </row>
    <row r="120" spans="2:65" s="1" customFormat="1" ht="16.5" customHeight="1">
      <c r="B120" s="33"/>
      <c r="C120" s="171" t="s">
        <v>8</v>
      </c>
      <c r="D120" s="171" t="s">
        <v>353</v>
      </c>
      <c r="E120" s="172" t="s">
        <v>4371</v>
      </c>
      <c r="F120" s="173" t="s">
        <v>4372</v>
      </c>
      <c r="G120" s="174" t="s">
        <v>346</v>
      </c>
      <c r="H120" s="175">
        <v>1</v>
      </c>
      <c r="I120" s="176"/>
      <c r="J120" s="177">
        <f>ROUND(I120*H120,2)</f>
        <v>0</v>
      </c>
      <c r="K120" s="173" t="s">
        <v>19</v>
      </c>
      <c r="L120" s="178"/>
      <c r="M120" s="179" t="s">
        <v>19</v>
      </c>
      <c r="N120" s="180" t="s">
        <v>44</v>
      </c>
      <c r="P120" s="141">
        <f>O120*H120</f>
        <v>0</v>
      </c>
      <c r="Q120" s="141">
        <v>3.8000000000000002E-4</v>
      </c>
      <c r="R120" s="141">
        <f>Q120*H120</f>
        <v>3.8000000000000002E-4</v>
      </c>
      <c r="S120" s="141">
        <v>0</v>
      </c>
      <c r="T120" s="142">
        <f>S120*H120</f>
        <v>0</v>
      </c>
      <c r="AR120" s="143" t="s">
        <v>466</v>
      </c>
      <c r="AT120" s="143" t="s">
        <v>353</v>
      </c>
      <c r="AU120" s="143" t="s">
        <v>203</v>
      </c>
      <c r="AY120" s="18" t="s">
        <v>180</v>
      </c>
      <c r="BE120" s="144">
        <f>IF(N120="základní",J120,0)</f>
        <v>0</v>
      </c>
      <c r="BF120" s="144">
        <f>IF(N120="snížená",J120,0)</f>
        <v>0</v>
      </c>
      <c r="BG120" s="144">
        <f>IF(N120="zákl. přenesená",J120,0)</f>
        <v>0</v>
      </c>
      <c r="BH120" s="144">
        <f>IF(N120="sníž. přenesená",J120,0)</f>
        <v>0</v>
      </c>
      <c r="BI120" s="144">
        <f>IF(N120="nulová",J120,0)</f>
        <v>0</v>
      </c>
      <c r="BJ120" s="18" t="s">
        <v>81</v>
      </c>
      <c r="BK120" s="144">
        <f>ROUND(I120*H120,2)</f>
        <v>0</v>
      </c>
      <c r="BL120" s="18" t="s">
        <v>309</v>
      </c>
      <c r="BM120" s="143" t="s">
        <v>4373</v>
      </c>
    </row>
    <row r="121" spans="2:65" s="1" customFormat="1" ht="11.25">
      <c r="B121" s="33"/>
      <c r="D121" s="145" t="s">
        <v>189</v>
      </c>
      <c r="F121" s="146" t="s">
        <v>4372</v>
      </c>
      <c r="I121" s="147"/>
      <c r="L121" s="33"/>
      <c r="M121" s="148"/>
      <c r="T121" s="54"/>
      <c r="AT121" s="18" t="s">
        <v>189</v>
      </c>
      <c r="AU121" s="18" t="s">
        <v>203</v>
      </c>
    </row>
    <row r="122" spans="2:65" s="1" customFormat="1" ht="16.5" customHeight="1">
      <c r="B122" s="33"/>
      <c r="C122" s="171" t="s">
        <v>280</v>
      </c>
      <c r="D122" s="171" t="s">
        <v>353</v>
      </c>
      <c r="E122" s="172" t="s">
        <v>4345</v>
      </c>
      <c r="F122" s="173" t="s">
        <v>4346</v>
      </c>
      <c r="G122" s="174" t="s">
        <v>2876</v>
      </c>
      <c r="H122" s="175">
        <v>1</v>
      </c>
      <c r="I122" s="176"/>
      <c r="J122" s="177">
        <f>ROUND(I122*H122,2)</f>
        <v>0</v>
      </c>
      <c r="K122" s="173" t="s">
        <v>19</v>
      </c>
      <c r="L122" s="178"/>
      <c r="M122" s="179" t="s">
        <v>19</v>
      </c>
      <c r="N122" s="180" t="s">
        <v>44</v>
      </c>
      <c r="P122" s="141">
        <f>O122*H122</f>
        <v>0</v>
      </c>
      <c r="Q122" s="141">
        <v>0</v>
      </c>
      <c r="R122" s="141">
        <f>Q122*H122</f>
        <v>0</v>
      </c>
      <c r="S122" s="141">
        <v>0</v>
      </c>
      <c r="T122" s="142">
        <f>S122*H122</f>
        <v>0</v>
      </c>
      <c r="AR122" s="143" t="s">
        <v>466</v>
      </c>
      <c r="AT122" s="143" t="s">
        <v>353</v>
      </c>
      <c r="AU122" s="143" t="s">
        <v>203</v>
      </c>
      <c r="AY122" s="18" t="s">
        <v>180</v>
      </c>
      <c r="BE122" s="144">
        <f>IF(N122="základní",J122,0)</f>
        <v>0</v>
      </c>
      <c r="BF122" s="144">
        <f>IF(N122="snížená",J122,0)</f>
        <v>0</v>
      </c>
      <c r="BG122" s="144">
        <f>IF(N122="zákl. přenesená",J122,0)</f>
        <v>0</v>
      </c>
      <c r="BH122" s="144">
        <f>IF(N122="sníž. přenesená",J122,0)</f>
        <v>0</v>
      </c>
      <c r="BI122" s="144">
        <f>IF(N122="nulová",J122,0)</f>
        <v>0</v>
      </c>
      <c r="BJ122" s="18" t="s">
        <v>81</v>
      </c>
      <c r="BK122" s="144">
        <f>ROUND(I122*H122,2)</f>
        <v>0</v>
      </c>
      <c r="BL122" s="18" t="s">
        <v>309</v>
      </c>
      <c r="BM122" s="143" t="s">
        <v>4374</v>
      </c>
    </row>
    <row r="123" spans="2:65" s="1" customFormat="1" ht="11.25">
      <c r="B123" s="33"/>
      <c r="D123" s="145" t="s">
        <v>189</v>
      </c>
      <c r="F123" s="146" t="s">
        <v>4346</v>
      </c>
      <c r="I123" s="147"/>
      <c r="L123" s="33"/>
      <c r="M123" s="148"/>
      <c r="T123" s="54"/>
      <c r="AT123" s="18" t="s">
        <v>189</v>
      </c>
      <c r="AU123" s="18" t="s">
        <v>203</v>
      </c>
    </row>
    <row r="124" spans="2:65" s="1" customFormat="1" ht="16.5" customHeight="1">
      <c r="B124" s="33"/>
      <c r="C124" s="171" t="s">
        <v>290</v>
      </c>
      <c r="D124" s="171" t="s">
        <v>353</v>
      </c>
      <c r="E124" s="172" t="s">
        <v>4348</v>
      </c>
      <c r="F124" s="173" t="s">
        <v>4349</v>
      </c>
      <c r="G124" s="174" t="s">
        <v>19</v>
      </c>
      <c r="H124" s="175">
        <v>1</v>
      </c>
      <c r="I124" s="176"/>
      <c r="J124" s="177">
        <f>ROUND(I124*H124,2)</f>
        <v>0</v>
      </c>
      <c r="K124" s="173" t="s">
        <v>19</v>
      </c>
      <c r="L124" s="178"/>
      <c r="M124" s="179" t="s">
        <v>19</v>
      </c>
      <c r="N124" s="180" t="s">
        <v>44</v>
      </c>
      <c r="P124" s="141">
        <f>O124*H124</f>
        <v>0</v>
      </c>
      <c r="Q124" s="141">
        <v>0</v>
      </c>
      <c r="R124" s="141">
        <f>Q124*H124</f>
        <v>0</v>
      </c>
      <c r="S124" s="141">
        <v>0</v>
      </c>
      <c r="T124" s="142">
        <f>S124*H124</f>
        <v>0</v>
      </c>
      <c r="AR124" s="143" t="s">
        <v>466</v>
      </c>
      <c r="AT124" s="143" t="s">
        <v>353</v>
      </c>
      <c r="AU124" s="143" t="s">
        <v>203</v>
      </c>
      <c r="AY124" s="18" t="s">
        <v>180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309</v>
      </c>
      <c r="BM124" s="143" t="s">
        <v>4375</v>
      </c>
    </row>
    <row r="125" spans="2:65" s="1" customFormat="1" ht="11.25">
      <c r="B125" s="33"/>
      <c r="D125" s="145" t="s">
        <v>189</v>
      </c>
      <c r="F125" s="146" t="s">
        <v>4349</v>
      </c>
      <c r="I125" s="147"/>
      <c r="L125" s="33"/>
      <c r="M125" s="148"/>
      <c r="T125" s="54"/>
      <c r="AT125" s="18" t="s">
        <v>189</v>
      </c>
      <c r="AU125" s="18" t="s">
        <v>203</v>
      </c>
    </row>
    <row r="126" spans="2:65" s="1" customFormat="1" ht="24.2" customHeight="1">
      <c r="B126" s="33"/>
      <c r="C126" s="132" t="s">
        <v>302</v>
      </c>
      <c r="D126" s="132" t="s">
        <v>182</v>
      </c>
      <c r="E126" s="133" t="s">
        <v>4376</v>
      </c>
      <c r="F126" s="134" t="s">
        <v>4377</v>
      </c>
      <c r="G126" s="135" t="s">
        <v>346</v>
      </c>
      <c r="H126" s="136">
        <v>3</v>
      </c>
      <c r="I126" s="137"/>
      <c r="J126" s="138">
        <f>ROUND(I126*H126,2)</f>
        <v>0</v>
      </c>
      <c r="K126" s="134" t="s">
        <v>3940</v>
      </c>
      <c r="L126" s="33"/>
      <c r="M126" s="139" t="s">
        <v>19</v>
      </c>
      <c r="N126" s="140" t="s">
        <v>44</v>
      </c>
      <c r="P126" s="141">
        <f>O126*H126</f>
        <v>0</v>
      </c>
      <c r="Q126" s="141">
        <v>0</v>
      </c>
      <c r="R126" s="141">
        <f>Q126*H126</f>
        <v>0</v>
      </c>
      <c r="S126" s="141">
        <v>0</v>
      </c>
      <c r="T126" s="142">
        <f>S126*H126</f>
        <v>0</v>
      </c>
      <c r="AR126" s="143" t="s">
        <v>309</v>
      </c>
      <c r="AT126" s="143" t="s">
        <v>182</v>
      </c>
      <c r="AU126" s="143" t="s">
        <v>203</v>
      </c>
      <c r="AY126" s="18" t="s">
        <v>180</v>
      </c>
      <c r="BE126" s="144">
        <f>IF(N126="základní",J126,0)</f>
        <v>0</v>
      </c>
      <c r="BF126" s="144">
        <f>IF(N126="snížená",J126,0)</f>
        <v>0</v>
      </c>
      <c r="BG126" s="144">
        <f>IF(N126="zákl. přenesená",J126,0)</f>
        <v>0</v>
      </c>
      <c r="BH126" s="144">
        <f>IF(N126="sníž. přenesená",J126,0)</f>
        <v>0</v>
      </c>
      <c r="BI126" s="144">
        <f>IF(N126="nulová",J126,0)</f>
        <v>0</v>
      </c>
      <c r="BJ126" s="18" t="s">
        <v>81</v>
      </c>
      <c r="BK126" s="144">
        <f>ROUND(I126*H126,2)</f>
        <v>0</v>
      </c>
      <c r="BL126" s="18" t="s">
        <v>309</v>
      </c>
      <c r="BM126" s="143" t="s">
        <v>4378</v>
      </c>
    </row>
    <row r="127" spans="2:65" s="1" customFormat="1" ht="19.5">
      <c r="B127" s="33"/>
      <c r="D127" s="145" t="s">
        <v>189</v>
      </c>
      <c r="F127" s="146" t="s">
        <v>4377</v>
      </c>
      <c r="I127" s="147"/>
      <c r="L127" s="33"/>
      <c r="M127" s="148"/>
      <c r="T127" s="54"/>
      <c r="AT127" s="18" t="s">
        <v>189</v>
      </c>
      <c r="AU127" s="18" t="s">
        <v>203</v>
      </c>
    </row>
    <row r="128" spans="2:65" s="1" customFormat="1" ht="11.25">
      <c r="B128" s="33"/>
      <c r="D128" s="149" t="s">
        <v>191</v>
      </c>
      <c r="F128" s="150" t="s">
        <v>4379</v>
      </c>
      <c r="I128" s="147"/>
      <c r="L128" s="33"/>
      <c r="M128" s="148"/>
      <c r="T128" s="54"/>
      <c r="AT128" s="18" t="s">
        <v>191</v>
      </c>
      <c r="AU128" s="18" t="s">
        <v>203</v>
      </c>
    </row>
    <row r="129" spans="2:65" s="1" customFormat="1" ht="21.75" customHeight="1">
      <c r="B129" s="33"/>
      <c r="C129" s="171" t="s">
        <v>309</v>
      </c>
      <c r="D129" s="171" t="s">
        <v>353</v>
      </c>
      <c r="E129" s="172" t="s">
        <v>4380</v>
      </c>
      <c r="F129" s="173" t="s">
        <v>4381</v>
      </c>
      <c r="G129" s="174" t="s">
        <v>346</v>
      </c>
      <c r="H129" s="175">
        <v>3</v>
      </c>
      <c r="I129" s="176"/>
      <c r="J129" s="177">
        <f>ROUND(I129*H129,2)</f>
        <v>0</v>
      </c>
      <c r="K129" s="173" t="s">
        <v>19</v>
      </c>
      <c r="L129" s="178"/>
      <c r="M129" s="179" t="s">
        <v>19</v>
      </c>
      <c r="N129" s="180" t="s">
        <v>44</v>
      </c>
      <c r="P129" s="141">
        <f>O129*H129</f>
        <v>0</v>
      </c>
      <c r="Q129" s="141">
        <v>1.3999999999999999E-4</v>
      </c>
      <c r="R129" s="141">
        <f>Q129*H129</f>
        <v>4.1999999999999996E-4</v>
      </c>
      <c r="S129" s="141">
        <v>0</v>
      </c>
      <c r="T129" s="142">
        <f>S129*H129</f>
        <v>0</v>
      </c>
      <c r="AR129" s="143" t="s">
        <v>466</v>
      </c>
      <c r="AT129" s="143" t="s">
        <v>353</v>
      </c>
      <c r="AU129" s="143" t="s">
        <v>203</v>
      </c>
      <c r="AY129" s="18" t="s">
        <v>180</v>
      </c>
      <c r="BE129" s="144">
        <f>IF(N129="základní",J129,0)</f>
        <v>0</v>
      </c>
      <c r="BF129" s="144">
        <f>IF(N129="snížená",J129,0)</f>
        <v>0</v>
      </c>
      <c r="BG129" s="144">
        <f>IF(N129="zákl. přenesená",J129,0)</f>
        <v>0</v>
      </c>
      <c r="BH129" s="144">
        <f>IF(N129="sníž. přenesená",J129,0)</f>
        <v>0</v>
      </c>
      <c r="BI129" s="144">
        <f>IF(N129="nulová",J129,0)</f>
        <v>0</v>
      </c>
      <c r="BJ129" s="18" t="s">
        <v>81</v>
      </c>
      <c r="BK129" s="144">
        <f>ROUND(I129*H129,2)</f>
        <v>0</v>
      </c>
      <c r="BL129" s="18" t="s">
        <v>309</v>
      </c>
      <c r="BM129" s="143" t="s">
        <v>4382</v>
      </c>
    </row>
    <row r="130" spans="2:65" s="1" customFormat="1" ht="11.25">
      <c r="B130" s="33"/>
      <c r="D130" s="145" t="s">
        <v>189</v>
      </c>
      <c r="F130" s="146" t="s">
        <v>4381</v>
      </c>
      <c r="I130" s="147"/>
      <c r="L130" s="33"/>
      <c r="M130" s="148"/>
      <c r="T130" s="54"/>
      <c r="AT130" s="18" t="s">
        <v>189</v>
      </c>
      <c r="AU130" s="18" t="s">
        <v>203</v>
      </c>
    </row>
    <row r="131" spans="2:65" s="1" customFormat="1" ht="24.2" customHeight="1">
      <c r="B131" s="33"/>
      <c r="C131" s="132" t="s">
        <v>335</v>
      </c>
      <c r="D131" s="132" t="s">
        <v>182</v>
      </c>
      <c r="E131" s="133" t="s">
        <v>3938</v>
      </c>
      <c r="F131" s="134" t="s">
        <v>3939</v>
      </c>
      <c r="G131" s="135" t="s">
        <v>346</v>
      </c>
      <c r="H131" s="136">
        <v>6</v>
      </c>
      <c r="I131" s="137"/>
      <c r="J131" s="138">
        <f>ROUND(I131*H131,2)</f>
        <v>0</v>
      </c>
      <c r="K131" s="134" t="s">
        <v>3940</v>
      </c>
      <c r="L131" s="33"/>
      <c r="M131" s="139" t="s">
        <v>19</v>
      </c>
      <c r="N131" s="140" t="s">
        <v>44</v>
      </c>
      <c r="P131" s="141">
        <f>O131*H131</f>
        <v>0</v>
      </c>
      <c r="Q131" s="141">
        <v>0</v>
      </c>
      <c r="R131" s="141">
        <f>Q131*H131</f>
        <v>0</v>
      </c>
      <c r="S131" s="141">
        <v>0</v>
      </c>
      <c r="T131" s="142">
        <f>S131*H131</f>
        <v>0</v>
      </c>
      <c r="AR131" s="143" t="s">
        <v>309</v>
      </c>
      <c r="AT131" s="143" t="s">
        <v>182</v>
      </c>
      <c r="AU131" s="143" t="s">
        <v>203</v>
      </c>
      <c r="AY131" s="18" t="s">
        <v>180</v>
      </c>
      <c r="BE131" s="144">
        <f>IF(N131="základní",J131,0)</f>
        <v>0</v>
      </c>
      <c r="BF131" s="144">
        <f>IF(N131="snížená",J131,0)</f>
        <v>0</v>
      </c>
      <c r="BG131" s="144">
        <f>IF(N131="zákl. přenesená",J131,0)</f>
        <v>0</v>
      </c>
      <c r="BH131" s="144">
        <f>IF(N131="sníž. přenesená",J131,0)</f>
        <v>0</v>
      </c>
      <c r="BI131" s="144">
        <f>IF(N131="nulová",J131,0)</f>
        <v>0</v>
      </c>
      <c r="BJ131" s="18" t="s">
        <v>81</v>
      </c>
      <c r="BK131" s="144">
        <f>ROUND(I131*H131,2)</f>
        <v>0</v>
      </c>
      <c r="BL131" s="18" t="s">
        <v>309</v>
      </c>
      <c r="BM131" s="143" t="s">
        <v>4383</v>
      </c>
    </row>
    <row r="132" spans="2:65" s="1" customFormat="1" ht="11.25">
      <c r="B132" s="33"/>
      <c r="D132" s="145" t="s">
        <v>189</v>
      </c>
      <c r="F132" s="146" t="s">
        <v>3939</v>
      </c>
      <c r="I132" s="147"/>
      <c r="L132" s="33"/>
      <c r="M132" s="148"/>
      <c r="T132" s="54"/>
      <c r="AT132" s="18" t="s">
        <v>189</v>
      </c>
      <c r="AU132" s="18" t="s">
        <v>203</v>
      </c>
    </row>
    <row r="133" spans="2:65" s="1" customFormat="1" ht="11.25">
      <c r="B133" s="33"/>
      <c r="D133" s="149" t="s">
        <v>191</v>
      </c>
      <c r="F133" s="150" t="s">
        <v>3942</v>
      </c>
      <c r="I133" s="147"/>
      <c r="L133" s="33"/>
      <c r="M133" s="148"/>
      <c r="T133" s="54"/>
      <c r="AT133" s="18" t="s">
        <v>191</v>
      </c>
      <c r="AU133" s="18" t="s">
        <v>203</v>
      </c>
    </row>
    <row r="134" spans="2:65" s="1" customFormat="1" ht="24.2" customHeight="1">
      <c r="B134" s="33"/>
      <c r="C134" s="171" t="s">
        <v>343</v>
      </c>
      <c r="D134" s="171" t="s">
        <v>353</v>
      </c>
      <c r="E134" s="172" t="s">
        <v>4384</v>
      </c>
      <c r="F134" s="173" t="s">
        <v>4385</v>
      </c>
      <c r="G134" s="174" t="s">
        <v>346</v>
      </c>
      <c r="H134" s="175">
        <v>2</v>
      </c>
      <c r="I134" s="176"/>
      <c r="J134" s="177">
        <f>ROUND(I134*H134,2)</f>
        <v>0</v>
      </c>
      <c r="K134" s="173" t="s">
        <v>19</v>
      </c>
      <c r="L134" s="178"/>
      <c r="M134" s="179" t="s">
        <v>19</v>
      </c>
      <c r="N134" s="180" t="s">
        <v>44</v>
      </c>
      <c r="P134" s="141">
        <f>O134*H134</f>
        <v>0</v>
      </c>
      <c r="Q134" s="141">
        <v>1.3999999999999999E-4</v>
      </c>
      <c r="R134" s="141">
        <f>Q134*H134</f>
        <v>2.7999999999999998E-4</v>
      </c>
      <c r="S134" s="141">
        <v>0</v>
      </c>
      <c r="T134" s="142">
        <f>S134*H134</f>
        <v>0</v>
      </c>
      <c r="AR134" s="143" t="s">
        <v>466</v>
      </c>
      <c r="AT134" s="143" t="s">
        <v>353</v>
      </c>
      <c r="AU134" s="143" t="s">
        <v>203</v>
      </c>
      <c r="AY134" s="18" t="s">
        <v>180</v>
      </c>
      <c r="BE134" s="144">
        <f>IF(N134="základní",J134,0)</f>
        <v>0</v>
      </c>
      <c r="BF134" s="144">
        <f>IF(N134="snížená",J134,0)</f>
        <v>0</v>
      </c>
      <c r="BG134" s="144">
        <f>IF(N134="zákl. přenesená",J134,0)</f>
        <v>0</v>
      </c>
      <c r="BH134" s="144">
        <f>IF(N134="sníž. přenesená",J134,0)</f>
        <v>0</v>
      </c>
      <c r="BI134" s="144">
        <f>IF(N134="nulová",J134,0)</f>
        <v>0</v>
      </c>
      <c r="BJ134" s="18" t="s">
        <v>81</v>
      </c>
      <c r="BK134" s="144">
        <f>ROUND(I134*H134,2)</f>
        <v>0</v>
      </c>
      <c r="BL134" s="18" t="s">
        <v>309</v>
      </c>
      <c r="BM134" s="143" t="s">
        <v>4386</v>
      </c>
    </row>
    <row r="135" spans="2:65" s="1" customFormat="1" ht="19.5">
      <c r="B135" s="33"/>
      <c r="D135" s="145" t="s">
        <v>189</v>
      </c>
      <c r="F135" s="146" t="s">
        <v>4385</v>
      </c>
      <c r="I135" s="147"/>
      <c r="L135" s="33"/>
      <c r="M135" s="148"/>
      <c r="T135" s="54"/>
      <c r="AT135" s="18" t="s">
        <v>189</v>
      </c>
      <c r="AU135" s="18" t="s">
        <v>203</v>
      </c>
    </row>
    <row r="136" spans="2:65" s="1" customFormat="1" ht="38.65" customHeight="1">
      <c r="B136" s="33"/>
      <c r="C136" s="171" t="s">
        <v>352</v>
      </c>
      <c r="D136" s="171" t="s">
        <v>353</v>
      </c>
      <c r="E136" s="172" t="s">
        <v>3943</v>
      </c>
      <c r="F136" s="173" t="s">
        <v>4387</v>
      </c>
      <c r="G136" s="174" t="s">
        <v>346</v>
      </c>
      <c r="H136" s="175">
        <v>1</v>
      </c>
      <c r="I136" s="176"/>
      <c r="J136" s="177">
        <f>ROUND(I136*H136,2)</f>
        <v>0</v>
      </c>
      <c r="K136" s="173" t="s">
        <v>19</v>
      </c>
      <c r="L136" s="178"/>
      <c r="M136" s="179" t="s">
        <v>19</v>
      </c>
      <c r="N136" s="180" t="s">
        <v>44</v>
      </c>
      <c r="P136" s="141">
        <f>O136*H136</f>
        <v>0</v>
      </c>
      <c r="Q136" s="141">
        <v>6.0000000000000002E-5</v>
      </c>
      <c r="R136" s="141">
        <f>Q136*H136</f>
        <v>6.0000000000000002E-5</v>
      </c>
      <c r="S136" s="141">
        <v>0</v>
      </c>
      <c r="T136" s="142">
        <f>S136*H136</f>
        <v>0</v>
      </c>
      <c r="AR136" s="143" t="s">
        <v>466</v>
      </c>
      <c r="AT136" s="143" t="s">
        <v>353</v>
      </c>
      <c r="AU136" s="143" t="s">
        <v>203</v>
      </c>
      <c r="AY136" s="18" t="s">
        <v>180</v>
      </c>
      <c r="BE136" s="144">
        <f>IF(N136="základní",J136,0)</f>
        <v>0</v>
      </c>
      <c r="BF136" s="144">
        <f>IF(N136="snížená",J136,0)</f>
        <v>0</v>
      </c>
      <c r="BG136" s="144">
        <f>IF(N136="zákl. přenesená",J136,0)</f>
        <v>0</v>
      </c>
      <c r="BH136" s="144">
        <f>IF(N136="sníž. přenesená",J136,0)</f>
        <v>0</v>
      </c>
      <c r="BI136" s="144">
        <f>IF(N136="nulová",J136,0)</f>
        <v>0</v>
      </c>
      <c r="BJ136" s="18" t="s">
        <v>81</v>
      </c>
      <c r="BK136" s="144">
        <f>ROUND(I136*H136,2)</f>
        <v>0</v>
      </c>
      <c r="BL136" s="18" t="s">
        <v>309</v>
      </c>
      <c r="BM136" s="143" t="s">
        <v>4388</v>
      </c>
    </row>
    <row r="137" spans="2:65" s="1" customFormat="1" ht="29.25">
      <c r="B137" s="33"/>
      <c r="D137" s="145" t="s">
        <v>189</v>
      </c>
      <c r="F137" s="146" t="s">
        <v>4389</v>
      </c>
      <c r="I137" s="147"/>
      <c r="L137" s="33"/>
      <c r="M137" s="148"/>
      <c r="T137" s="54"/>
      <c r="AT137" s="18" t="s">
        <v>189</v>
      </c>
      <c r="AU137" s="18" t="s">
        <v>203</v>
      </c>
    </row>
    <row r="138" spans="2:65" s="1" customFormat="1" ht="45" customHeight="1">
      <c r="B138" s="33"/>
      <c r="C138" s="171" t="s">
        <v>358</v>
      </c>
      <c r="D138" s="171" t="s">
        <v>353</v>
      </c>
      <c r="E138" s="172" t="s">
        <v>4341</v>
      </c>
      <c r="F138" s="173" t="s">
        <v>4342</v>
      </c>
      <c r="G138" s="174" t="s">
        <v>346</v>
      </c>
      <c r="H138" s="175">
        <v>3</v>
      </c>
      <c r="I138" s="176"/>
      <c r="J138" s="177">
        <f>ROUND(I138*H138,2)</f>
        <v>0</v>
      </c>
      <c r="K138" s="173" t="s">
        <v>19</v>
      </c>
      <c r="L138" s="178"/>
      <c r="M138" s="179" t="s">
        <v>19</v>
      </c>
      <c r="N138" s="180" t="s">
        <v>44</v>
      </c>
      <c r="P138" s="141">
        <f>O138*H138</f>
        <v>0</v>
      </c>
      <c r="Q138" s="141">
        <v>6.0000000000000002E-5</v>
      </c>
      <c r="R138" s="141">
        <f>Q138*H138</f>
        <v>1.8000000000000001E-4</v>
      </c>
      <c r="S138" s="141">
        <v>0</v>
      </c>
      <c r="T138" s="142">
        <f>S138*H138</f>
        <v>0</v>
      </c>
      <c r="AR138" s="143" t="s">
        <v>466</v>
      </c>
      <c r="AT138" s="143" t="s">
        <v>353</v>
      </c>
      <c r="AU138" s="143" t="s">
        <v>203</v>
      </c>
      <c r="AY138" s="18" t="s">
        <v>180</v>
      </c>
      <c r="BE138" s="144">
        <f>IF(N138="základní",J138,0)</f>
        <v>0</v>
      </c>
      <c r="BF138" s="144">
        <f>IF(N138="snížená",J138,0)</f>
        <v>0</v>
      </c>
      <c r="BG138" s="144">
        <f>IF(N138="zákl. přenesená",J138,0)</f>
        <v>0</v>
      </c>
      <c r="BH138" s="144">
        <f>IF(N138="sníž. přenesená",J138,0)</f>
        <v>0</v>
      </c>
      <c r="BI138" s="144">
        <f>IF(N138="nulová",J138,0)</f>
        <v>0</v>
      </c>
      <c r="BJ138" s="18" t="s">
        <v>81</v>
      </c>
      <c r="BK138" s="144">
        <f>ROUND(I138*H138,2)</f>
        <v>0</v>
      </c>
      <c r="BL138" s="18" t="s">
        <v>309</v>
      </c>
      <c r="BM138" s="143" t="s">
        <v>4390</v>
      </c>
    </row>
    <row r="139" spans="2:65" s="1" customFormat="1" ht="29.25">
      <c r="B139" s="33"/>
      <c r="D139" s="145" t="s">
        <v>189</v>
      </c>
      <c r="F139" s="146" t="s">
        <v>4344</v>
      </c>
      <c r="I139" s="147"/>
      <c r="L139" s="33"/>
      <c r="M139" s="193"/>
      <c r="N139" s="194"/>
      <c r="O139" s="194"/>
      <c r="P139" s="194"/>
      <c r="Q139" s="194"/>
      <c r="R139" s="194"/>
      <c r="S139" s="194"/>
      <c r="T139" s="195"/>
      <c r="AT139" s="18" t="s">
        <v>189</v>
      </c>
      <c r="AU139" s="18" t="s">
        <v>203</v>
      </c>
    </row>
    <row r="140" spans="2:65" s="1" customFormat="1" ht="6.95" customHeight="1">
      <c r="B140" s="42"/>
      <c r="C140" s="43"/>
      <c r="D140" s="43"/>
      <c r="E140" s="43"/>
      <c r="F140" s="43"/>
      <c r="G140" s="43"/>
      <c r="H140" s="43"/>
      <c r="I140" s="43"/>
      <c r="J140" s="43"/>
      <c r="K140" s="43"/>
      <c r="L140" s="33"/>
    </row>
  </sheetData>
  <sheetProtection algorithmName="SHA-512" hashValue="2UCIN2hJxqRLxhoSrC4X9P/jHPiwhyVyNNUxXmhvGEXoRyGZlqrFeZSWMyGP49Sz6JScrn6YrZfERgFkNQ9cwg==" saltValue="tbJ6IQe5wdwcjHIYwRUNMqFEs1eQl9ul/gEesv8NuH518mR7wO+6e40Tu4nQ70Us9HFGK4Sp4wYNIl5Sc13b2g==" spinCount="100000" sheet="1" objects="1" scenarios="1" formatColumns="0" formatRows="0" autoFilter="0"/>
  <autoFilter ref="C87:K139" xr:uid="{00000000-0009-0000-0000-000009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4" r:id="rId1" xr:uid="{00000000-0004-0000-0900-000000000000}"/>
    <hyperlink ref="F99" r:id="rId2" xr:uid="{00000000-0004-0000-0900-000001000000}"/>
    <hyperlink ref="F104" r:id="rId3" xr:uid="{00000000-0004-0000-0900-000002000000}"/>
    <hyperlink ref="F109" r:id="rId4" xr:uid="{00000000-0004-0000-0900-000003000000}"/>
    <hyperlink ref="F114" r:id="rId5" xr:uid="{00000000-0004-0000-0900-000004000000}"/>
    <hyperlink ref="F119" r:id="rId6" xr:uid="{00000000-0004-0000-0900-000005000000}"/>
    <hyperlink ref="F128" r:id="rId7" xr:uid="{00000000-0004-0000-0900-000006000000}"/>
    <hyperlink ref="F133" r:id="rId8" xr:uid="{00000000-0004-0000-09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1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114</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ht="12" customHeight="1">
      <c r="B8" s="21"/>
      <c r="D8" s="28" t="s">
        <v>134</v>
      </c>
      <c r="L8" s="21"/>
    </row>
    <row r="9" spans="2:46" s="1" customFormat="1" ht="16.5" customHeight="1">
      <c r="B9" s="33"/>
      <c r="E9" s="323" t="s">
        <v>3905</v>
      </c>
      <c r="F9" s="325"/>
      <c r="G9" s="325"/>
      <c r="H9" s="325"/>
      <c r="L9" s="33"/>
    </row>
    <row r="10" spans="2:46" s="1" customFormat="1" ht="12" customHeight="1">
      <c r="B10" s="33"/>
      <c r="D10" s="28" t="s">
        <v>3906</v>
      </c>
      <c r="L10" s="33"/>
    </row>
    <row r="11" spans="2:46" s="1" customFormat="1" ht="16.5" customHeight="1">
      <c r="B11" s="33"/>
      <c r="E11" s="287" t="s">
        <v>4391</v>
      </c>
      <c r="F11" s="325"/>
      <c r="G11" s="325"/>
      <c r="H11" s="325"/>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29. 11. 2024</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27</v>
      </c>
      <c r="I17" s="28" t="s">
        <v>28</v>
      </c>
      <c r="J17" s="26" t="s">
        <v>19</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6" t="str">
        <f>'Rekapitulace stavby'!E14</f>
        <v>Vyplň údaj</v>
      </c>
      <c r="F20" s="293"/>
      <c r="G20" s="293"/>
      <c r="H20" s="293"/>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3908</v>
      </c>
      <c r="L22" s="33"/>
    </row>
    <row r="23" spans="2:12" s="1" customFormat="1" ht="18" customHeight="1">
      <c r="B23" s="33"/>
      <c r="E23" s="26" t="s">
        <v>3909</v>
      </c>
      <c r="I23" s="28" t="s">
        <v>28</v>
      </c>
      <c r="J23" s="26" t="s">
        <v>19</v>
      </c>
      <c r="L23" s="33"/>
    </row>
    <row r="24" spans="2:12" s="1" customFormat="1" ht="6.95" customHeight="1">
      <c r="B24" s="33"/>
      <c r="L24" s="33"/>
    </row>
    <row r="25" spans="2:12" s="1" customFormat="1" ht="12" customHeight="1">
      <c r="B25" s="33"/>
      <c r="D25" s="28" t="s">
        <v>36</v>
      </c>
      <c r="I25" s="28" t="s">
        <v>26</v>
      </c>
      <c r="J25" s="26" t="s">
        <v>3908</v>
      </c>
      <c r="L25" s="33"/>
    </row>
    <row r="26" spans="2:12" s="1" customFormat="1" ht="18" customHeight="1">
      <c r="B26" s="33"/>
      <c r="E26" s="26" t="s">
        <v>3909</v>
      </c>
      <c r="I26" s="28" t="s">
        <v>28</v>
      </c>
      <c r="J26" s="26" t="s">
        <v>19</v>
      </c>
      <c r="L26" s="33"/>
    </row>
    <row r="27" spans="2:12" s="1" customFormat="1" ht="6.95" customHeight="1">
      <c r="B27" s="33"/>
      <c r="L27" s="33"/>
    </row>
    <row r="28" spans="2:12" s="1" customFormat="1" ht="12" customHeight="1">
      <c r="B28" s="33"/>
      <c r="D28" s="28" t="s">
        <v>37</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39</v>
      </c>
      <c r="J32" s="64">
        <f>ROUND(J93, 2)</f>
        <v>0</v>
      </c>
      <c r="L32" s="33"/>
    </row>
    <row r="33" spans="2:12" s="1" customFormat="1" ht="6.95" customHeight="1">
      <c r="B33" s="33"/>
      <c r="D33" s="51"/>
      <c r="E33" s="51"/>
      <c r="F33" s="51"/>
      <c r="G33" s="51"/>
      <c r="H33" s="51"/>
      <c r="I33" s="51"/>
      <c r="J33" s="51"/>
      <c r="K33" s="51"/>
      <c r="L33" s="33"/>
    </row>
    <row r="34" spans="2:12" s="1" customFormat="1" ht="14.45" customHeight="1">
      <c r="B34" s="33"/>
      <c r="F34" s="36" t="s">
        <v>41</v>
      </c>
      <c r="I34" s="36" t="s">
        <v>40</v>
      </c>
      <c r="J34" s="36" t="s">
        <v>42</v>
      </c>
      <c r="L34" s="33"/>
    </row>
    <row r="35" spans="2:12" s="1" customFormat="1" ht="14.45" customHeight="1">
      <c r="B35" s="33"/>
      <c r="D35" s="53" t="s">
        <v>43</v>
      </c>
      <c r="E35" s="28" t="s">
        <v>44</v>
      </c>
      <c r="F35" s="84">
        <f>ROUND((SUM(BE93:BE215)),  2)</f>
        <v>0</v>
      </c>
      <c r="I35" s="94">
        <v>0.21</v>
      </c>
      <c r="J35" s="84">
        <f>ROUND(((SUM(BE93:BE215))*I35),  2)</f>
        <v>0</v>
      </c>
      <c r="L35" s="33"/>
    </row>
    <row r="36" spans="2:12" s="1" customFormat="1" ht="14.45" customHeight="1">
      <c r="B36" s="33"/>
      <c r="E36" s="28" t="s">
        <v>45</v>
      </c>
      <c r="F36" s="84">
        <f>ROUND((SUM(BF93:BF215)),  2)</f>
        <v>0</v>
      </c>
      <c r="I36" s="94">
        <v>0.12</v>
      </c>
      <c r="J36" s="84">
        <f>ROUND(((SUM(BF93:BF215))*I36),  2)</f>
        <v>0</v>
      </c>
      <c r="L36" s="33"/>
    </row>
    <row r="37" spans="2:12" s="1" customFormat="1" ht="14.45" hidden="1" customHeight="1">
      <c r="B37" s="33"/>
      <c r="E37" s="28" t="s">
        <v>46</v>
      </c>
      <c r="F37" s="84">
        <f>ROUND((SUM(BG93:BG215)),  2)</f>
        <v>0</v>
      </c>
      <c r="I37" s="94">
        <v>0.21</v>
      </c>
      <c r="J37" s="84">
        <f>0</f>
        <v>0</v>
      </c>
      <c r="L37" s="33"/>
    </row>
    <row r="38" spans="2:12" s="1" customFormat="1" ht="14.45" hidden="1" customHeight="1">
      <c r="B38" s="33"/>
      <c r="E38" s="28" t="s">
        <v>47</v>
      </c>
      <c r="F38" s="84">
        <f>ROUND((SUM(BH93:BH215)),  2)</f>
        <v>0</v>
      </c>
      <c r="I38" s="94">
        <v>0.12</v>
      </c>
      <c r="J38" s="84">
        <f>0</f>
        <v>0</v>
      </c>
      <c r="L38" s="33"/>
    </row>
    <row r="39" spans="2:12" s="1" customFormat="1" ht="14.45" hidden="1" customHeight="1">
      <c r="B39" s="33"/>
      <c r="E39" s="28" t="s">
        <v>48</v>
      </c>
      <c r="F39" s="84">
        <f>ROUND((SUM(BI93:BI215)),  2)</f>
        <v>0</v>
      </c>
      <c r="I39" s="94">
        <v>0</v>
      </c>
      <c r="J39" s="84">
        <f>0</f>
        <v>0</v>
      </c>
      <c r="L39" s="33"/>
    </row>
    <row r="40" spans="2:12" s="1" customFormat="1" ht="6.95" customHeight="1">
      <c r="B40" s="33"/>
      <c r="L40" s="33"/>
    </row>
    <row r="41" spans="2:12" s="1" customFormat="1" ht="25.35" customHeight="1">
      <c r="B41" s="33"/>
      <c r="C41" s="95"/>
      <c r="D41" s="96" t="s">
        <v>49</v>
      </c>
      <c r="E41" s="55"/>
      <c r="F41" s="55"/>
      <c r="G41" s="97" t="s">
        <v>50</v>
      </c>
      <c r="H41" s="98" t="s">
        <v>51</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3" t="str">
        <f>E7</f>
        <v>Stavební úpravy obj. pro pečovatelskou službu</v>
      </c>
      <c r="F50" s="324"/>
      <c r="G50" s="324"/>
      <c r="H50" s="324"/>
      <c r="L50" s="33"/>
    </row>
    <row r="51" spans="2:47" ht="12" customHeight="1">
      <c r="B51" s="21"/>
      <c r="C51" s="28" t="s">
        <v>134</v>
      </c>
      <c r="L51" s="21"/>
    </row>
    <row r="52" spans="2:47" s="1" customFormat="1" ht="16.5" customHeight="1">
      <c r="B52" s="33"/>
      <c r="E52" s="323" t="s">
        <v>3905</v>
      </c>
      <c r="F52" s="325"/>
      <c r="G52" s="325"/>
      <c r="H52" s="325"/>
      <c r="L52" s="33"/>
    </row>
    <row r="53" spans="2:47" s="1" customFormat="1" ht="12" customHeight="1">
      <c r="B53" s="33"/>
      <c r="C53" s="28" t="s">
        <v>3906</v>
      </c>
      <c r="L53" s="33"/>
    </row>
    <row r="54" spans="2:47" s="1" customFormat="1" ht="16.5" customHeight="1">
      <c r="B54" s="33"/>
      <c r="E54" s="287" t="str">
        <f>E11</f>
        <v>04 - Slaboporudé rozvody</v>
      </c>
      <c r="F54" s="325"/>
      <c r="G54" s="325"/>
      <c r="H54" s="325"/>
      <c r="L54" s="33"/>
    </row>
    <row r="55" spans="2:47" s="1" customFormat="1" ht="6.95" customHeight="1">
      <c r="B55" s="33"/>
      <c r="L55" s="33"/>
    </row>
    <row r="56" spans="2:47" s="1" customFormat="1" ht="12" customHeight="1">
      <c r="B56" s="33"/>
      <c r="C56" s="28" t="s">
        <v>21</v>
      </c>
      <c r="F56" s="26" t="str">
        <f>F14</f>
        <v>Neštěmická 795/37, Krásné Březno</v>
      </c>
      <c r="I56" s="28" t="s">
        <v>23</v>
      </c>
      <c r="J56" s="50" t="str">
        <f>IF(J14="","",J14)</f>
        <v>29. 11. 2024</v>
      </c>
      <c r="L56" s="33"/>
    </row>
    <row r="57" spans="2:47" s="1" customFormat="1" ht="6.95" customHeight="1">
      <c r="B57" s="33"/>
      <c r="L57" s="33"/>
    </row>
    <row r="58" spans="2:47" s="1" customFormat="1" ht="15.2" customHeight="1">
      <c r="B58" s="33"/>
      <c r="C58" s="28" t="s">
        <v>25</v>
      </c>
      <c r="F58" s="26" t="str">
        <f>E17</f>
        <v>Statutární město Ústí nad Labem</v>
      </c>
      <c r="I58" s="28" t="s">
        <v>31</v>
      </c>
      <c r="J58" s="31" t="str">
        <f>E23</f>
        <v>G DESIGN</v>
      </c>
      <c r="L58" s="33"/>
    </row>
    <row r="59" spans="2:47" s="1" customFormat="1" ht="15.2" customHeight="1">
      <c r="B59" s="33"/>
      <c r="C59" s="28" t="s">
        <v>29</v>
      </c>
      <c r="F59" s="26" t="str">
        <f>IF(E20="","",E20)</f>
        <v>Vyplň údaj</v>
      </c>
      <c r="I59" s="28" t="s">
        <v>36</v>
      </c>
      <c r="J59" s="31" t="str">
        <f>E26</f>
        <v>G DESIGN</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71</v>
      </c>
      <c r="J63" s="64">
        <f>J93</f>
        <v>0</v>
      </c>
      <c r="L63" s="33"/>
      <c r="AU63" s="18" t="s">
        <v>139</v>
      </c>
    </row>
    <row r="64" spans="2:47" s="8" customFormat="1" ht="24.95" customHeight="1">
      <c r="B64" s="104"/>
      <c r="D64" s="105" t="s">
        <v>148</v>
      </c>
      <c r="E64" s="106"/>
      <c r="F64" s="106"/>
      <c r="G64" s="106"/>
      <c r="H64" s="106"/>
      <c r="I64" s="106"/>
      <c r="J64" s="107">
        <f>J94</f>
        <v>0</v>
      </c>
      <c r="L64" s="104"/>
    </row>
    <row r="65" spans="2:12" s="9" customFormat="1" ht="19.899999999999999" customHeight="1">
      <c r="B65" s="108"/>
      <c r="D65" s="109" t="s">
        <v>4250</v>
      </c>
      <c r="E65" s="110"/>
      <c r="F65" s="110"/>
      <c r="G65" s="110"/>
      <c r="H65" s="110"/>
      <c r="I65" s="110"/>
      <c r="J65" s="111">
        <f>J95</f>
        <v>0</v>
      </c>
      <c r="L65" s="108"/>
    </row>
    <row r="66" spans="2:12" s="9" customFormat="1" ht="19.899999999999999" customHeight="1">
      <c r="B66" s="108"/>
      <c r="D66" s="109" t="s">
        <v>4392</v>
      </c>
      <c r="E66" s="110"/>
      <c r="F66" s="110"/>
      <c r="G66" s="110"/>
      <c r="H66" s="110"/>
      <c r="I66" s="110"/>
      <c r="J66" s="111">
        <f>J118</f>
        <v>0</v>
      </c>
      <c r="L66" s="108"/>
    </row>
    <row r="67" spans="2:12" s="9" customFormat="1" ht="19.899999999999999" customHeight="1">
      <c r="B67" s="108"/>
      <c r="D67" s="109" t="s">
        <v>4393</v>
      </c>
      <c r="E67" s="110"/>
      <c r="F67" s="110"/>
      <c r="G67" s="110"/>
      <c r="H67" s="110"/>
      <c r="I67" s="110"/>
      <c r="J67" s="111">
        <f>J183</f>
        <v>0</v>
      </c>
      <c r="L67" s="108"/>
    </row>
    <row r="68" spans="2:12" s="8" customFormat="1" ht="24.95" customHeight="1">
      <c r="B68" s="104"/>
      <c r="D68" s="105" t="s">
        <v>4394</v>
      </c>
      <c r="E68" s="106"/>
      <c r="F68" s="106"/>
      <c r="G68" s="106"/>
      <c r="H68" s="106"/>
      <c r="I68" s="106"/>
      <c r="J68" s="107">
        <f>J200</f>
        <v>0</v>
      </c>
      <c r="L68" s="104"/>
    </row>
    <row r="69" spans="2:12" s="9" customFormat="1" ht="19.899999999999999" customHeight="1">
      <c r="B69" s="108"/>
      <c r="D69" s="109" t="s">
        <v>4395</v>
      </c>
      <c r="E69" s="110"/>
      <c r="F69" s="110"/>
      <c r="G69" s="110"/>
      <c r="H69" s="110"/>
      <c r="I69" s="110"/>
      <c r="J69" s="111">
        <f>J201</f>
        <v>0</v>
      </c>
      <c r="L69" s="108"/>
    </row>
    <row r="70" spans="2:12" s="9" customFormat="1" ht="19.899999999999999" customHeight="1">
      <c r="B70" s="108"/>
      <c r="D70" s="109" t="s">
        <v>4396</v>
      </c>
      <c r="E70" s="110"/>
      <c r="F70" s="110"/>
      <c r="G70" s="110"/>
      <c r="H70" s="110"/>
      <c r="I70" s="110"/>
      <c r="J70" s="111">
        <f>J208</f>
        <v>0</v>
      </c>
      <c r="L70" s="108"/>
    </row>
    <row r="71" spans="2:12" s="9" customFormat="1" ht="19.899999999999999" customHeight="1">
      <c r="B71" s="108"/>
      <c r="D71" s="109" t="s">
        <v>4397</v>
      </c>
      <c r="E71" s="110"/>
      <c r="F71" s="110"/>
      <c r="G71" s="110"/>
      <c r="H71" s="110"/>
      <c r="I71" s="110"/>
      <c r="J71" s="111">
        <f>J212</f>
        <v>0</v>
      </c>
      <c r="L71" s="108"/>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165</v>
      </c>
      <c r="L78" s="33"/>
    </row>
    <row r="79" spans="2:12" s="1" customFormat="1" ht="6.95" customHeight="1">
      <c r="B79" s="33"/>
      <c r="L79" s="33"/>
    </row>
    <row r="80" spans="2:12" s="1" customFormat="1" ht="12" customHeight="1">
      <c r="B80" s="33"/>
      <c r="C80" s="28" t="s">
        <v>16</v>
      </c>
      <c r="L80" s="33"/>
    </row>
    <row r="81" spans="2:65" s="1" customFormat="1" ht="16.5" customHeight="1">
      <c r="B81" s="33"/>
      <c r="E81" s="323" t="str">
        <f>E7</f>
        <v>Stavební úpravy obj. pro pečovatelskou službu</v>
      </c>
      <c r="F81" s="324"/>
      <c r="G81" s="324"/>
      <c r="H81" s="324"/>
      <c r="L81" s="33"/>
    </row>
    <row r="82" spans="2:65" ht="12" customHeight="1">
      <c r="B82" s="21"/>
      <c r="C82" s="28" t="s">
        <v>134</v>
      </c>
      <c r="L82" s="21"/>
    </row>
    <row r="83" spans="2:65" s="1" customFormat="1" ht="16.5" customHeight="1">
      <c r="B83" s="33"/>
      <c r="E83" s="323" t="s">
        <v>3905</v>
      </c>
      <c r="F83" s="325"/>
      <c r="G83" s="325"/>
      <c r="H83" s="325"/>
      <c r="L83" s="33"/>
    </row>
    <row r="84" spans="2:65" s="1" customFormat="1" ht="12" customHeight="1">
      <c r="B84" s="33"/>
      <c r="C84" s="28" t="s">
        <v>3906</v>
      </c>
      <c r="L84" s="33"/>
    </row>
    <row r="85" spans="2:65" s="1" customFormat="1" ht="16.5" customHeight="1">
      <c r="B85" s="33"/>
      <c r="E85" s="287" t="str">
        <f>E11</f>
        <v>04 - Slaboporudé rozvody</v>
      </c>
      <c r="F85" s="325"/>
      <c r="G85" s="325"/>
      <c r="H85" s="325"/>
      <c r="L85" s="33"/>
    </row>
    <row r="86" spans="2:65" s="1" customFormat="1" ht="6.95" customHeight="1">
      <c r="B86" s="33"/>
      <c r="L86" s="33"/>
    </row>
    <row r="87" spans="2:65" s="1" customFormat="1" ht="12" customHeight="1">
      <c r="B87" s="33"/>
      <c r="C87" s="28" t="s">
        <v>21</v>
      </c>
      <c r="F87" s="26" t="str">
        <f>F14</f>
        <v>Neštěmická 795/37, Krásné Březno</v>
      </c>
      <c r="I87" s="28" t="s">
        <v>23</v>
      </c>
      <c r="J87" s="50" t="str">
        <f>IF(J14="","",J14)</f>
        <v>29. 11. 2024</v>
      </c>
      <c r="L87" s="33"/>
    </row>
    <row r="88" spans="2:65" s="1" customFormat="1" ht="6.95" customHeight="1">
      <c r="B88" s="33"/>
      <c r="L88" s="33"/>
    </row>
    <row r="89" spans="2:65" s="1" customFormat="1" ht="15.2" customHeight="1">
      <c r="B89" s="33"/>
      <c r="C89" s="28" t="s">
        <v>25</v>
      </c>
      <c r="F89" s="26" t="str">
        <f>E17</f>
        <v>Statutární město Ústí nad Labem</v>
      </c>
      <c r="I89" s="28" t="s">
        <v>31</v>
      </c>
      <c r="J89" s="31" t="str">
        <f>E23</f>
        <v>G DESIGN</v>
      </c>
      <c r="L89" s="33"/>
    </row>
    <row r="90" spans="2:65" s="1" customFormat="1" ht="15.2" customHeight="1">
      <c r="B90" s="33"/>
      <c r="C90" s="28" t="s">
        <v>29</v>
      </c>
      <c r="F90" s="26" t="str">
        <f>IF(E20="","",E20)</f>
        <v>Vyplň údaj</v>
      </c>
      <c r="I90" s="28" t="s">
        <v>36</v>
      </c>
      <c r="J90" s="31" t="str">
        <f>E26</f>
        <v>G DESIGN</v>
      </c>
      <c r="L90" s="33"/>
    </row>
    <row r="91" spans="2:65" s="1" customFormat="1" ht="10.35" customHeight="1">
      <c r="B91" s="33"/>
      <c r="L91" s="33"/>
    </row>
    <row r="92" spans="2:65" s="10" customFormat="1" ht="29.25" customHeight="1">
      <c r="B92" s="112"/>
      <c r="C92" s="113" t="s">
        <v>166</v>
      </c>
      <c r="D92" s="114" t="s">
        <v>58</v>
      </c>
      <c r="E92" s="114" t="s">
        <v>54</v>
      </c>
      <c r="F92" s="114" t="s">
        <v>55</v>
      </c>
      <c r="G92" s="114" t="s">
        <v>167</v>
      </c>
      <c r="H92" s="114" t="s">
        <v>168</v>
      </c>
      <c r="I92" s="114" t="s">
        <v>169</v>
      </c>
      <c r="J92" s="114" t="s">
        <v>138</v>
      </c>
      <c r="K92" s="115" t="s">
        <v>170</v>
      </c>
      <c r="L92" s="112"/>
      <c r="M92" s="57" t="s">
        <v>19</v>
      </c>
      <c r="N92" s="58" t="s">
        <v>43</v>
      </c>
      <c r="O92" s="58" t="s">
        <v>171</v>
      </c>
      <c r="P92" s="58" t="s">
        <v>172</v>
      </c>
      <c r="Q92" s="58" t="s">
        <v>173</v>
      </c>
      <c r="R92" s="58" t="s">
        <v>174</v>
      </c>
      <c r="S92" s="58" t="s">
        <v>175</v>
      </c>
      <c r="T92" s="59" t="s">
        <v>176</v>
      </c>
    </row>
    <row r="93" spans="2:65" s="1" customFormat="1" ht="22.9" customHeight="1">
      <c r="B93" s="33"/>
      <c r="C93" s="62" t="s">
        <v>177</v>
      </c>
      <c r="J93" s="116">
        <f>BK93</f>
        <v>0</v>
      </c>
      <c r="L93" s="33"/>
      <c r="M93" s="60"/>
      <c r="N93" s="51"/>
      <c r="O93" s="51"/>
      <c r="P93" s="117">
        <f>P94+P200</f>
        <v>0</v>
      </c>
      <c r="Q93" s="51"/>
      <c r="R93" s="117">
        <f>R94+R200</f>
        <v>0.27937232000000001</v>
      </c>
      <c r="S93" s="51"/>
      <c r="T93" s="118">
        <f>T94+T200</f>
        <v>0.124</v>
      </c>
      <c r="AT93" s="18" t="s">
        <v>72</v>
      </c>
      <c r="AU93" s="18" t="s">
        <v>139</v>
      </c>
      <c r="BK93" s="119">
        <f>BK94+BK200</f>
        <v>0</v>
      </c>
    </row>
    <row r="94" spans="2:65" s="11" customFormat="1" ht="25.9" customHeight="1">
      <c r="B94" s="120"/>
      <c r="D94" s="121" t="s">
        <v>72</v>
      </c>
      <c r="E94" s="122" t="s">
        <v>454</v>
      </c>
      <c r="F94" s="122" t="s">
        <v>455</v>
      </c>
      <c r="I94" s="123"/>
      <c r="J94" s="124">
        <f>BK94</f>
        <v>0</v>
      </c>
      <c r="L94" s="120"/>
      <c r="M94" s="125"/>
      <c r="P94" s="126">
        <f>P95+P118+P183</f>
        <v>0</v>
      </c>
      <c r="R94" s="126">
        <f>R95+R118+R183</f>
        <v>0.27937232000000001</v>
      </c>
      <c r="T94" s="127">
        <f>T95+T118+T183</f>
        <v>0.124</v>
      </c>
      <c r="AR94" s="121" t="s">
        <v>83</v>
      </c>
      <c r="AT94" s="128" t="s">
        <v>72</v>
      </c>
      <c r="AU94" s="128" t="s">
        <v>73</v>
      </c>
      <c r="AY94" s="121" t="s">
        <v>180</v>
      </c>
      <c r="BK94" s="129">
        <f>BK95+BK118+BK183</f>
        <v>0</v>
      </c>
    </row>
    <row r="95" spans="2:65" s="11" customFormat="1" ht="22.9" customHeight="1">
      <c r="B95" s="120"/>
      <c r="D95" s="121" t="s">
        <v>72</v>
      </c>
      <c r="E95" s="130" t="s">
        <v>3913</v>
      </c>
      <c r="F95" s="130" t="s">
        <v>3914</v>
      </c>
      <c r="I95" s="123"/>
      <c r="J95" s="131">
        <f>BK95</f>
        <v>0</v>
      </c>
      <c r="L95" s="120"/>
      <c r="M95" s="125"/>
      <c r="P95" s="126">
        <f>SUM(P96:P117)</f>
        <v>0</v>
      </c>
      <c r="R95" s="126">
        <f>SUM(R96:R117)</f>
        <v>5.7342320000000002E-2</v>
      </c>
      <c r="T95" s="127">
        <f>SUM(T96:T117)</f>
        <v>0</v>
      </c>
      <c r="AR95" s="121" t="s">
        <v>83</v>
      </c>
      <c r="AT95" s="128" t="s">
        <v>72</v>
      </c>
      <c r="AU95" s="128" t="s">
        <v>81</v>
      </c>
      <c r="AY95" s="121" t="s">
        <v>180</v>
      </c>
      <c r="BK95" s="129">
        <f>SUM(BK96:BK117)</f>
        <v>0</v>
      </c>
    </row>
    <row r="96" spans="2:65" s="1" customFormat="1" ht="37.9" customHeight="1">
      <c r="B96" s="33"/>
      <c r="C96" s="132" t="s">
        <v>81</v>
      </c>
      <c r="D96" s="132" t="s">
        <v>182</v>
      </c>
      <c r="E96" s="133" t="s">
        <v>4398</v>
      </c>
      <c r="F96" s="134" t="s">
        <v>4399</v>
      </c>
      <c r="G96" s="135" t="s">
        <v>338</v>
      </c>
      <c r="H96" s="136">
        <v>120</v>
      </c>
      <c r="I96" s="137"/>
      <c r="J96" s="138">
        <f>ROUND(I96*H96,2)</f>
        <v>0</v>
      </c>
      <c r="K96" s="134" t="s">
        <v>572</v>
      </c>
      <c r="L96" s="33"/>
      <c r="M96" s="139" t="s">
        <v>19</v>
      </c>
      <c r="N96" s="140" t="s">
        <v>44</v>
      </c>
      <c r="P96" s="141">
        <f>O96*H96</f>
        <v>0</v>
      </c>
      <c r="Q96" s="141">
        <v>0</v>
      </c>
      <c r="R96" s="141">
        <f>Q96*H96</f>
        <v>0</v>
      </c>
      <c r="S96" s="141">
        <v>0</v>
      </c>
      <c r="T96" s="142">
        <f>S96*H96</f>
        <v>0</v>
      </c>
      <c r="AR96" s="143" t="s">
        <v>309</v>
      </c>
      <c r="AT96" s="143" t="s">
        <v>182</v>
      </c>
      <c r="AU96" s="143" t="s">
        <v>83</v>
      </c>
      <c r="AY96" s="18" t="s">
        <v>180</v>
      </c>
      <c r="BE96" s="144">
        <f>IF(N96="základní",J96,0)</f>
        <v>0</v>
      </c>
      <c r="BF96" s="144">
        <f>IF(N96="snížená",J96,0)</f>
        <v>0</v>
      </c>
      <c r="BG96" s="144">
        <f>IF(N96="zákl. přenesená",J96,0)</f>
        <v>0</v>
      </c>
      <c r="BH96" s="144">
        <f>IF(N96="sníž. přenesená",J96,0)</f>
        <v>0</v>
      </c>
      <c r="BI96" s="144">
        <f>IF(N96="nulová",J96,0)</f>
        <v>0</v>
      </c>
      <c r="BJ96" s="18" t="s">
        <v>81</v>
      </c>
      <c r="BK96" s="144">
        <f>ROUND(I96*H96,2)</f>
        <v>0</v>
      </c>
      <c r="BL96" s="18" t="s">
        <v>309</v>
      </c>
      <c r="BM96" s="143" t="s">
        <v>4400</v>
      </c>
    </row>
    <row r="97" spans="2:65" s="1" customFormat="1" ht="29.25">
      <c r="B97" s="33"/>
      <c r="D97" s="145" t="s">
        <v>189</v>
      </c>
      <c r="F97" s="146" t="s">
        <v>4399</v>
      </c>
      <c r="I97" s="147"/>
      <c r="L97" s="33"/>
      <c r="M97" s="148"/>
      <c r="T97" s="54"/>
      <c r="AT97" s="18" t="s">
        <v>189</v>
      </c>
      <c r="AU97" s="18" t="s">
        <v>83</v>
      </c>
    </row>
    <row r="98" spans="2:65" s="1" customFormat="1" ht="11.25">
      <c r="B98" s="33"/>
      <c r="D98" s="149" t="s">
        <v>191</v>
      </c>
      <c r="F98" s="150" t="s">
        <v>4401</v>
      </c>
      <c r="I98" s="147"/>
      <c r="L98" s="33"/>
      <c r="M98" s="148"/>
      <c r="T98" s="54"/>
      <c r="AT98" s="18" t="s">
        <v>191</v>
      </c>
      <c r="AU98" s="18" t="s">
        <v>83</v>
      </c>
    </row>
    <row r="99" spans="2:65" s="1" customFormat="1" ht="24.2" customHeight="1">
      <c r="B99" s="33"/>
      <c r="C99" s="171" t="s">
        <v>83</v>
      </c>
      <c r="D99" s="171" t="s">
        <v>353</v>
      </c>
      <c r="E99" s="172" t="s">
        <v>4402</v>
      </c>
      <c r="F99" s="173" t="s">
        <v>4403</v>
      </c>
      <c r="G99" s="174" t="s">
        <v>338</v>
      </c>
      <c r="H99" s="175">
        <v>120</v>
      </c>
      <c r="I99" s="176"/>
      <c r="J99" s="177">
        <f>ROUND(I99*H99,2)</f>
        <v>0</v>
      </c>
      <c r="K99" s="173" t="s">
        <v>572</v>
      </c>
      <c r="L99" s="178"/>
      <c r="M99" s="179" t="s">
        <v>19</v>
      </c>
      <c r="N99" s="180" t="s">
        <v>44</v>
      </c>
      <c r="P99" s="141">
        <f>O99*H99</f>
        <v>0</v>
      </c>
      <c r="Q99" s="141">
        <v>1.9000000000000001E-4</v>
      </c>
      <c r="R99" s="141">
        <f>Q99*H99</f>
        <v>2.2800000000000001E-2</v>
      </c>
      <c r="S99" s="141">
        <v>0</v>
      </c>
      <c r="T99" s="142">
        <f>S99*H99</f>
        <v>0</v>
      </c>
      <c r="AR99" s="143" t="s">
        <v>466</v>
      </c>
      <c r="AT99" s="143" t="s">
        <v>353</v>
      </c>
      <c r="AU99" s="143" t="s">
        <v>83</v>
      </c>
      <c r="AY99" s="18" t="s">
        <v>180</v>
      </c>
      <c r="BE99" s="144">
        <f>IF(N99="základní",J99,0)</f>
        <v>0</v>
      </c>
      <c r="BF99" s="144">
        <f>IF(N99="snížená",J99,0)</f>
        <v>0</v>
      </c>
      <c r="BG99" s="144">
        <f>IF(N99="zákl. přenesená",J99,0)</f>
        <v>0</v>
      </c>
      <c r="BH99" s="144">
        <f>IF(N99="sníž. přenesená",J99,0)</f>
        <v>0</v>
      </c>
      <c r="BI99" s="144">
        <f>IF(N99="nulová",J99,0)</f>
        <v>0</v>
      </c>
      <c r="BJ99" s="18" t="s">
        <v>81</v>
      </c>
      <c r="BK99" s="144">
        <f>ROUND(I99*H99,2)</f>
        <v>0</v>
      </c>
      <c r="BL99" s="18" t="s">
        <v>309</v>
      </c>
      <c r="BM99" s="143" t="s">
        <v>4404</v>
      </c>
    </row>
    <row r="100" spans="2:65" s="1" customFormat="1" ht="11.25">
      <c r="B100" s="33"/>
      <c r="D100" s="145" t="s">
        <v>189</v>
      </c>
      <c r="F100" s="146" t="s">
        <v>4403</v>
      </c>
      <c r="I100" s="147"/>
      <c r="L100" s="33"/>
      <c r="M100" s="148"/>
      <c r="T100" s="54"/>
      <c r="AT100" s="18" t="s">
        <v>189</v>
      </c>
      <c r="AU100" s="18" t="s">
        <v>83</v>
      </c>
    </row>
    <row r="101" spans="2:65" s="1" customFormat="1" ht="37.9" customHeight="1">
      <c r="B101" s="33"/>
      <c r="C101" s="132" t="s">
        <v>203</v>
      </c>
      <c r="D101" s="132" t="s">
        <v>182</v>
      </c>
      <c r="E101" s="133" t="s">
        <v>4405</v>
      </c>
      <c r="F101" s="134" t="s">
        <v>4406</v>
      </c>
      <c r="G101" s="135" t="s">
        <v>338</v>
      </c>
      <c r="H101" s="136">
        <v>80</v>
      </c>
      <c r="I101" s="137"/>
      <c r="J101" s="138">
        <f>ROUND(I101*H101,2)</f>
        <v>0</v>
      </c>
      <c r="K101" s="134" t="s">
        <v>572</v>
      </c>
      <c r="L101" s="33"/>
      <c r="M101" s="139" t="s">
        <v>19</v>
      </c>
      <c r="N101" s="140" t="s">
        <v>44</v>
      </c>
      <c r="P101" s="141">
        <f>O101*H101</f>
        <v>0</v>
      </c>
      <c r="Q101" s="141">
        <v>0</v>
      </c>
      <c r="R101" s="141">
        <f>Q101*H101</f>
        <v>0</v>
      </c>
      <c r="S101" s="141">
        <v>0</v>
      </c>
      <c r="T101" s="142">
        <f>S101*H101</f>
        <v>0</v>
      </c>
      <c r="AR101" s="143" t="s">
        <v>309</v>
      </c>
      <c r="AT101" s="143" t="s">
        <v>182</v>
      </c>
      <c r="AU101" s="143" t="s">
        <v>83</v>
      </c>
      <c r="AY101" s="18" t="s">
        <v>180</v>
      </c>
      <c r="BE101" s="144">
        <f>IF(N101="základní",J101,0)</f>
        <v>0</v>
      </c>
      <c r="BF101" s="144">
        <f>IF(N101="snížená",J101,0)</f>
        <v>0</v>
      </c>
      <c r="BG101" s="144">
        <f>IF(N101="zákl. přenesená",J101,0)</f>
        <v>0</v>
      </c>
      <c r="BH101" s="144">
        <f>IF(N101="sníž. přenesená",J101,0)</f>
        <v>0</v>
      </c>
      <c r="BI101" s="144">
        <f>IF(N101="nulová",J101,0)</f>
        <v>0</v>
      </c>
      <c r="BJ101" s="18" t="s">
        <v>81</v>
      </c>
      <c r="BK101" s="144">
        <f>ROUND(I101*H101,2)</f>
        <v>0</v>
      </c>
      <c r="BL101" s="18" t="s">
        <v>309</v>
      </c>
      <c r="BM101" s="143" t="s">
        <v>4407</v>
      </c>
    </row>
    <row r="102" spans="2:65" s="1" customFormat="1" ht="29.25">
      <c r="B102" s="33"/>
      <c r="D102" s="145" t="s">
        <v>189</v>
      </c>
      <c r="F102" s="146" t="s">
        <v>4406</v>
      </c>
      <c r="I102" s="147"/>
      <c r="L102" s="33"/>
      <c r="M102" s="148"/>
      <c r="T102" s="54"/>
      <c r="AT102" s="18" t="s">
        <v>189</v>
      </c>
      <c r="AU102" s="18" t="s">
        <v>83</v>
      </c>
    </row>
    <row r="103" spans="2:65" s="1" customFormat="1" ht="11.25">
      <c r="B103" s="33"/>
      <c r="D103" s="149" t="s">
        <v>191</v>
      </c>
      <c r="F103" s="150" t="s">
        <v>4408</v>
      </c>
      <c r="I103" s="147"/>
      <c r="L103" s="33"/>
      <c r="M103" s="148"/>
      <c r="T103" s="54"/>
      <c r="AT103" s="18" t="s">
        <v>191</v>
      </c>
      <c r="AU103" s="18" t="s">
        <v>83</v>
      </c>
    </row>
    <row r="104" spans="2:65" s="1" customFormat="1" ht="24.2" customHeight="1">
      <c r="B104" s="33"/>
      <c r="C104" s="171" t="s">
        <v>187</v>
      </c>
      <c r="D104" s="171" t="s">
        <v>353</v>
      </c>
      <c r="E104" s="172" t="s">
        <v>4409</v>
      </c>
      <c r="F104" s="173" t="s">
        <v>4410</v>
      </c>
      <c r="G104" s="174" t="s">
        <v>338</v>
      </c>
      <c r="H104" s="175">
        <v>80</v>
      </c>
      <c r="I104" s="176"/>
      <c r="J104" s="177">
        <f>ROUND(I104*H104,2)</f>
        <v>0</v>
      </c>
      <c r="K104" s="173" t="s">
        <v>572</v>
      </c>
      <c r="L104" s="178"/>
      <c r="M104" s="179" t="s">
        <v>19</v>
      </c>
      <c r="N104" s="180" t="s">
        <v>44</v>
      </c>
      <c r="P104" s="141">
        <f>O104*H104</f>
        <v>0</v>
      </c>
      <c r="Q104" s="141">
        <v>3.1E-4</v>
      </c>
      <c r="R104" s="141">
        <f>Q104*H104</f>
        <v>2.4799999999999999E-2</v>
      </c>
      <c r="S104" s="141">
        <v>0</v>
      </c>
      <c r="T104" s="142">
        <f>S104*H104</f>
        <v>0</v>
      </c>
      <c r="AR104" s="143" t="s">
        <v>466</v>
      </c>
      <c r="AT104" s="143" t="s">
        <v>353</v>
      </c>
      <c r="AU104" s="143" t="s">
        <v>83</v>
      </c>
      <c r="AY104" s="18" t="s">
        <v>180</v>
      </c>
      <c r="BE104" s="144">
        <f>IF(N104="základní",J104,0)</f>
        <v>0</v>
      </c>
      <c r="BF104" s="144">
        <f>IF(N104="snížená",J104,0)</f>
        <v>0</v>
      </c>
      <c r="BG104" s="144">
        <f>IF(N104="zákl. přenesená",J104,0)</f>
        <v>0</v>
      </c>
      <c r="BH104" s="144">
        <f>IF(N104="sníž. přenesená",J104,0)</f>
        <v>0</v>
      </c>
      <c r="BI104" s="144">
        <f>IF(N104="nulová",J104,0)</f>
        <v>0</v>
      </c>
      <c r="BJ104" s="18" t="s">
        <v>81</v>
      </c>
      <c r="BK104" s="144">
        <f>ROUND(I104*H104,2)</f>
        <v>0</v>
      </c>
      <c r="BL104" s="18" t="s">
        <v>309</v>
      </c>
      <c r="BM104" s="143" t="s">
        <v>4411</v>
      </c>
    </row>
    <row r="105" spans="2:65" s="1" customFormat="1" ht="11.25">
      <c r="B105" s="33"/>
      <c r="D105" s="145" t="s">
        <v>189</v>
      </c>
      <c r="F105" s="146" t="s">
        <v>4410</v>
      </c>
      <c r="I105" s="147"/>
      <c r="L105" s="33"/>
      <c r="M105" s="148"/>
      <c r="T105" s="54"/>
      <c r="AT105" s="18" t="s">
        <v>189</v>
      </c>
      <c r="AU105" s="18" t="s">
        <v>83</v>
      </c>
    </row>
    <row r="106" spans="2:65" s="1" customFormat="1" ht="44.25" customHeight="1">
      <c r="B106" s="33"/>
      <c r="C106" s="132" t="s">
        <v>216</v>
      </c>
      <c r="D106" s="132" t="s">
        <v>182</v>
      </c>
      <c r="E106" s="133" t="s">
        <v>4412</v>
      </c>
      <c r="F106" s="134" t="s">
        <v>4413</v>
      </c>
      <c r="G106" s="135" t="s">
        <v>338</v>
      </c>
      <c r="H106" s="136">
        <v>2</v>
      </c>
      <c r="I106" s="137"/>
      <c r="J106" s="138">
        <f>ROUND(I106*H106,2)</f>
        <v>0</v>
      </c>
      <c r="K106" s="134" t="s">
        <v>4119</v>
      </c>
      <c r="L106" s="33"/>
      <c r="M106" s="139" t="s">
        <v>19</v>
      </c>
      <c r="N106" s="140" t="s">
        <v>44</v>
      </c>
      <c r="P106" s="141">
        <f>O106*H106</f>
        <v>0</v>
      </c>
      <c r="Q106" s="141">
        <v>0</v>
      </c>
      <c r="R106" s="141">
        <f>Q106*H106</f>
        <v>0</v>
      </c>
      <c r="S106" s="141">
        <v>0</v>
      </c>
      <c r="T106" s="142">
        <f>S106*H106</f>
        <v>0</v>
      </c>
      <c r="AR106" s="143" t="s">
        <v>309</v>
      </c>
      <c r="AT106" s="143" t="s">
        <v>182</v>
      </c>
      <c r="AU106" s="143" t="s">
        <v>83</v>
      </c>
      <c r="AY106" s="18" t="s">
        <v>180</v>
      </c>
      <c r="BE106" s="144">
        <f>IF(N106="základní",J106,0)</f>
        <v>0</v>
      </c>
      <c r="BF106" s="144">
        <f>IF(N106="snížená",J106,0)</f>
        <v>0</v>
      </c>
      <c r="BG106" s="144">
        <f>IF(N106="zákl. přenesená",J106,0)</f>
        <v>0</v>
      </c>
      <c r="BH106" s="144">
        <f>IF(N106="sníž. přenesená",J106,0)</f>
        <v>0</v>
      </c>
      <c r="BI106" s="144">
        <f>IF(N106="nulová",J106,0)</f>
        <v>0</v>
      </c>
      <c r="BJ106" s="18" t="s">
        <v>81</v>
      </c>
      <c r="BK106" s="144">
        <f>ROUND(I106*H106,2)</f>
        <v>0</v>
      </c>
      <c r="BL106" s="18" t="s">
        <v>309</v>
      </c>
      <c r="BM106" s="143" t="s">
        <v>4414</v>
      </c>
    </row>
    <row r="107" spans="2:65" s="1" customFormat="1" ht="29.25">
      <c r="B107" s="33"/>
      <c r="D107" s="145" t="s">
        <v>189</v>
      </c>
      <c r="F107" s="146" t="s">
        <v>4413</v>
      </c>
      <c r="I107" s="147"/>
      <c r="L107" s="33"/>
      <c r="M107" s="148"/>
      <c r="T107" s="54"/>
      <c r="AT107" s="18" t="s">
        <v>189</v>
      </c>
      <c r="AU107" s="18" t="s">
        <v>83</v>
      </c>
    </row>
    <row r="108" spans="2:65" s="1" customFormat="1" ht="11.25">
      <c r="B108" s="33"/>
      <c r="D108" s="149" t="s">
        <v>191</v>
      </c>
      <c r="F108" s="150" t="s">
        <v>4415</v>
      </c>
      <c r="I108" s="147"/>
      <c r="L108" s="33"/>
      <c r="M108" s="148"/>
      <c r="T108" s="54"/>
      <c r="AT108" s="18" t="s">
        <v>191</v>
      </c>
      <c r="AU108" s="18" t="s">
        <v>83</v>
      </c>
    </row>
    <row r="109" spans="2:65" s="1" customFormat="1" ht="16.5" customHeight="1">
      <c r="B109" s="33"/>
      <c r="C109" s="171" t="s">
        <v>222</v>
      </c>
      <c r="D109" s="171" t="s">
        <v>353</v>
      </c>
      <c r="E109" s="172" t="s">
        <v>4416</v>
      </c>
      <c r="F109" s="173" t="s">
        <v>4417</v>
      </c>
      <c r="G109" s="174" t="s">
        <v>4418</v>
      </c>
      <c r="H109" s="175">
        <v>2.3759999999999999</v>
      </c>
      <c r="I109" s="176"/>
      <c r="J109" s="177">
        <f>ROUND(I109*H109,2)</f>
        <v>0</v>
      </c>
      <c r="K109" s="173" t="s">
        <v>572</v>
      </c>
      <c r="L109" s="178"/>
      <c r="M109" s="179" t="s">
        <v>19</v>
      </c>
      <c r="N109" s="180" t="s">
        <v>44</v>
      </c>
      <c r="P109" s="141">
        <f>O109*H109</f>
        <v>0</v>
      </c>
      <c r="Q109" s="141">
        <v>1.07E-3</v>
      </c>
      <c r="R109" s="141">
        <f>Q109*H109</f>
        <v>2.5423199999999998E-3</v>
      </c>
      <c r="S109" s="141">
        <v>0</v>
      </c>
      <c r="T109" s="142">
        <f>S109*H109</f>
        <v>0</v>
      </c>
      <c r="AR109" s="143" t="s">
        <v>466</v>
      </c>
      <c r="AT109" s="143" t="s">
        <v>353</v>
      </c>
      <c r="AU109" s="143" t="s">
        <v>83</v>
      </c>
      <c r="AY109" s="18" t="s">
        <v>180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309</v>
      </c>
      <c r="BM109" s="143" t="s">
        <v>4419</v>
      </c>
    </row>
    <row r="110" spans="2:65" s="1" customFormat="1" ht="11.25">
      <c r="B110" s="33"/>
      <c r="D110" s="145" t="s">
        <v>189</v>
      </c>
      <c r="F110" s="146" t="s">
        <v>4417</v>
      </c>
      <c r="I110" s="147"/>
      <c r="L110" s="33"/>
      <c r="M110" s="148"/>
      <c r="T110" s="54"/>
      <c r="AT110" s="18" t="s">
        <v>189</v>
      </c>
      <c r="AU110" s="18" t="s">
        <v>83</v>
      </c>
    </row>
    <row r="111" spans="2:65" s="13" customFormat="1" ht="11.25">
      <c r="B111" s="157"/>
      <c r="D111" s="145" t="s">
        <v>193</v>
      </c>
      <c r="E111" s="158" t="s">
        <v>19</v>
      </c>
      <c r="F111" s="159" t="s">
        <v>4420</v>
      </c>
      <c r="H111" s="160">
        <v>2.3759999999999999</v>
      </c>
      <c r="I111" s="161"/>
      <c r="L111" s="157"/>
      <c r="M111" s="162"/>
      <c r="T111" s="163"/>
      <c r="AT111" s="158" t="s">
        <v>193</v>
      </c>
      <c r="AU111" s="158" t="s">
        <v>83</v>
      </c>
      <c r="AV111" s="13" t="s">
        <v>83</v>
      </c>
      <c r="AW111" s="13" t="s">
        <v>35</v>
      </c>
      <c r="AX111" s="13" t="s">
        <v>81</v>
      </c>
      <c r="AY111" s="158" t="s">
        <v>180</v>
      </c>
    </row>
    <row r="112" spans="2:65" s="1" customFormat="1" ht="37.9" customHeight="1">
      <c r="B112" s="33"/>
      <c r="C112" s="132" t="s">
        <v>230</v>
      </c>
      <c r="D112" s="132" t="s">
        <v>182</v>
      </c>
      <c r="E112" s="133" t="s">
        <v>4421</v>
      </c>
      <c r="F112" s="134" t="s">
        <v>4422</v>
      </c>
      <c r="G112" s="135" t="s">
        <v>338</v>
      </c>
      <c r="H112" s="136">
        <v>60</v>
      </c>
      <c r="I112" s="137"/>
      <c r="J112" s="138">
        <f>ROUND(I112*H112,2)</f>
        <v>0</v>
      </c>
      <c r="K112" s="134" t="s">
        <v>572</v>
      </c>
      <c r="L112" s="33"/>
      <c r="M112" s="139" t="s">
        <v>19</v>
      </c>
      <c r="N112" s="140" t="s">
        <v>44</v>
      </c>
      <c r="P112" s="141">
        <f>O112*H112</f>
        <v>0</v>
      </c>
      <c r="Q112" s="141">
        <v>0</v>
      </c>
      <c r="R112" s="141">
        <f>Q112*H112</f>
        <v>0</v>
      </c>
      <c r="S112" s="141">
        <v>0</v>
      </c>
      <c r="T112" s="142">
        <f>S112*H112</f>
        <v>0</v>
      </c>
      <c r="AR112" s="143" t="s">
        <v>309</v>
      </c>
      <c r="AT112" s="143" t="s">
        <v>182</v>
      </c>
      <c r="AU112" s="143" t="s">
        <v>83</v>
      </c>
      <c r="AY112" s="18" t="s">
        <v>180</v>
      </c>
      <c r="BE112" s="144">
        <f>IF(N112="základní",J112,0)</f>
        <v>0</v>
      </c>
      <c r="BF112" s="144">
        <f>IF(N112="snížená",J112,0)</f>
        <v>0</v>
      </c>
      <c r="BG112" s="144">
        <f>IF(N112="zákl. přenesená",J112,0)</f>
        <v>0</v>
      </c>
      <c r="BH112" s="144">
        <f>IF(N112="sníž. přenesená",J112,0)</f>
        <v>0</v>
      </c>
      <c r="BI112" s="144">
        <f>IF(N112="nulová",J112,0)</f>
        <v>0</v>
      </c>
      <c r="BJ112" s="18" t="s">
        <v>81</v>
      </c>
      <c r="BK112" s="144">
        <f>ROUND(I112*H112,2)</f>
        <v>0</v>
      </c>
      <c r="BL112" s="18" t="s">
        <v>309</v>
      </c>
      <c r="BM112" s="143" t="s">
        <v>4423</v>
      </c>
    </row>
    <row r="113" spans="2:65" s="1" customFormat="1" ht="19.5">
      <c r="B113" s="33"/>
      <c r="D113" s="145" t="s">
        <v>189</v>
      </c>
      <c r="F113" s="146" t="s">
        <v>4422</v>
      </c>
      <c r="I113" s="147"/>
      <c r="L113" s="33"/>
      <c r="M113" s="148"/>
      <c r="T113" s="54"/>
      <c r="AT113" s="18" t="s">
        <v>189</v>
      </c>
      <c r="AU113" s="18" t="s">
        <v>83</v>
      </c>
    </row>
    <row r="114" spans="2:65" s="1" customFormat="1" ht="11.25">
      <c r="B114" s="33"/>
      <c r="D114" s="149" t="s">
        <v>191</v>
      </c>
      <c r="F114" s="150" t="s">
        <v>4424</v>
      </c>
      <c r="I114" s="147"/>
      <c r="L114" s="33"/>
      <c r="M114" s="148"/>
      <c r="T114" s="54"/>
      <c r="AT114" s="18" t="s">
        <v>191</v>
      </c>
      <c r="AU114" s="18" t="s">
        <v>83</v>
      </c>
    </row>
    <row r="115" spans="2:65" s="1" customFormat="1" ht="24.2" customHeight="1">
      <c r="B115" s="33"/>
      <c r="C115" s="171" t="s">
        <v>238</v>
      </c>
      <c r="D115" s="171" t="s">
        <v>353</v>
      </c>
      <c r="E115" s="172" t="s">
        <v>4033</v>
      </c>
      <c r="F115" s="173" t="s">
        <v>4034</v>
      </c>
      <c r="G115" s="174" t="s">
        <v>338</v>
      </c>
      <c r="H115" s="175">
        <v>60</v>
      </c>
      <c r="I115" s="176"/>
      <c r="J115" s="177">
        <f>ROUND(I115*H115,2)</f>
        <v>0</v>
      </c>
      <c r="K115" s="173" t="s">
        <v>572</v>
      </c>
      <c r="L115" s="178"/>
      <c r="M115" s="179" t="s">
        <v>19</v>
      </c>
      <c r="N115" s="180" t="s">
        <v>44</v>
      </c>
      <c r="P115" s="141">
        <f>O115*H115</f>
        <v>0</v>
      </c>
      <c r="Q115" s="141">
        <v>1.2E-4</v>
      </c>
      <c r="R115" s="141">
        <f>Q115*H115</f>
        <v>7.1999999999999998E-3</v>
      </c>
      <c r="S115" s="141">
        <v>0</v>
      </c>
      <c r="T115" s="142">
        <f>S115*H115</f>
        <v>0</v>
      </c>
      <c r="AR115" s="143" t="s">
        <v>466</v>
      </c>
      <c r="AT115" s="143" t="s">
        <v>353</v>
      </c>
      <c r="AU115" s="143" t="s">
        <v>83</v>
      </c>
      <c r="AY115" s="18" t="s">
        <v>180</v>
      </c>
      <c r="BE115" s="144">
        <f>IF(N115="základní",J115,0)</f>
        <v>0</v>
      </c>
      <c r="BF115" s="144">
        <f>IF(N115="snížená",J115,0)</f>
        <v>0</v>
      </c>
      <c r="BG115" s="144">
        <f>IF(N115="zákl. přenesená",J115,0)</f>
        <v>0</v>
      </c>
      <c r="BH115" s="144">
        <f>IF(N115="sníž. přenesená",J115,0)</f>
        <v>0</v>
      </c>
      <c r="BI115" s="144">
        <f>IF(N115="nulová",J115,0)</f>
        <v>0</v>
      </c>
      <c r="BJ115" s="18" t="s">
        <v>81</v>
      </c>
      <c r="BK115" s="144">
        <f>ROUND(I115*H115,2)</f>
        <v>0</v>
      </c>
      <c r="BL115" s="18" t="s">
        <v>309</v>
      </c>
      <c r="BM115" s="143" t="s">
        <v>4425</v>
      </c>
    </row>
    <row r="116" spans="2:65" s="1" customFormat="1" ht="19.5">
      <c r="B116" s="33"/>
      <c r="D116" s="145" t="s">
        <v>189</v>
      </c>
      <c r="F116" s="146" t="s">
        <v>4034</v>
      </c>
      <c r="I116" s="147"/>
      <c r="L116" s="33"/>
      <c r="M116" s="148"/>
      <c r="T116" s="54"/>
      <c r="AT116" s="18" t="s">
        <v>189</v>
      </c>
      <c r="AU116" s="18" t="s">
        <v>83</v>
      </c>
    </row>
    <row r="117" spans="2:65" s="13" customFormat="1" ht="22.5">
      <c r="B117" s="157"/>
      <c r="D117" s="145" t="s">
        <v>193</v>
      </c>
      <c r="E117" s="158" t="s">
        <v>19</v>
      </c>
      <c r="F117" s="159" t="s">
        <v>4426</v>
      </c>
      <c r="H117" s="160">
        <v>60</v>
      </c>
      <c r="I117" s="161"/>
      <c r="L117" s="157"/>
      <c r="M117" s="162"/>
      <c r="T117" s="163"/>
      <c r="AT117" s="158" t="s">
        <v>193</v>
      </c>
      <c r="AU117" s="158" t="s">
        <v>83</v>
      </c>
      <c r="AV117" s="13" t="s">
        <v>83</v>
      </c>
      <c r="AW117" s="13" t="s">
        <v>35</v>
      </c>
      <c r="AX117" s="13" t="s">
        <v>81</v>
      </c>
      <c r="AY117" s="158" t="s">
        <v>180</v>
      </c>
    </row>
    <row r="118" spans="2:65" s="11" customFormat="1" ht="22.9" customHeight="1">
      <c r="B118" s="120"/>
      <c r="D118" s="121" t="s">
        <v>72</v>
      </c>
      <c r="E118" s="130" t="s">
        <v>4427</v>
      </c>
      <c r="F118" s="130" t="s">
        <v>4428</v>
      </c>
      <c r="I118" s="123"/>
      <c r="J118" s="131">
        <f>BK118</f>
        <v>0</v>
      </c>
      <c r="L118" s="120"/>
      <c r="M118" s="125"/>
      <c r="P118" s="126">
        <f>SUM(P119:P182)</f>
        <v>0</v>
      </c>
      <c r="R118" s="126">
        <f>SUM(R119:R182)</f>
        <v>4.1149999999999992E-2</v>
      </c>
      <c r="T118" s="127">
        <f>SUM(T119:T182)</f>
        <v>0</v>
      </c>
      <c r="AR118" s="121" t="s">
        <v>83</v>
      </c>
      <c r="AT118" s="128" t="s">
        <v>72</v>
      </c>
      <c r="AU118" s="128" t="s">
        <v>81</v>
      </c>
      <c r="AY118" s="121" t="s">
        <v>180</v>
      </c>
      <c r="BK118" s="129">
        <f>SUM(BK119:BK182)</f>
        <v>0</v>
      </c>
    </row>
    <row r="119" spans="2:65" s="1" customFormat="1" ht="76.349999999999994" customHeight="1">
      <c r="B119" s="33"/>
      <c r="C119" s="171" t="s">
        <v>245</v>
      </c>
      <c r="D119" s="171" t="s">
        <v>353</v>
      </c>
      <c r="E119" s="172" t="s">
        <v>4429</v>
      </c>
      <c r="F119" s="173" t="s">
        <v>4430</v>
      </c>
      <c r="G119" s="174" t="s">
        <v>346</v>
      </c>
      <c r="H119" s="175">
        <v>1</v>
      </c>
      <c r="I119" s="176"/>
      <c r="J119" s="177">
        <f>ROUND(I119*H119,2)</f>
        <v>0</v>
      </c>
      <c r="K119" s="173" t="s">
        <v>19</v>
      </c>
      <c r="L119" s="178"/>
      <c r="M119" s="179" t="s">
        <v>19</v>
      </c>
      <c r="N119" s="180" t="s">
        <v>44</v>
      </c>
      <c r="P119" s="141">
        <f>O119*H119</f>
        <v>0</v>
      </c>
      <c r="Q119" s="141">
        <v>0</v>
      </c>
      <c r="R119" s="141">
        <f>Q119*H119</f>
        <v>0</v>
      </c>
      <c r="S119" s="141">
        <v>0</v>
      </c>
      <c r="T119" s="142">
        <f>S119*H119</f>
        <v>0</v>
      </c>
      <c r="AR119" s="143" t="s">
        <v>466</v>
      </c>
      <c r="AT119" s="143" t="s">
        <v>353</v>
      </c>
      <c r="AU119" s="143" t="s">
        <v>83</v>
      </c>
      <c r="AY119" s="18" t="s">
        <v>180</v>
      </c>
      <c r="BE119" s="144">
        <f>IF(N119="základní",J119,0)</f>
        <v>0</v>
      </c>
      <c r="BF119" s="144">
        <f>IF(N119="snížená",J119,0)</f>
        <v>0</v>
      </c>
      <c r="BG119" s="144">
        <f>IF(N119="zákl. přenesená",J119,0)</f>
        <v>0</v>
      </c>
      <c r="BH119" s="144">
        <f>IF(N119="sníž. přenesená",J119,0)</f>
        <v>0</v>
      </c>
      <c r="BI119" s="144">
        <f>IF(N119="nulová",J119,0)</f>
        <v>0</v>
      </c>
      <c r="BJ119" s="18" t="s">
        <v>81</v>
      </c>
      <c r="BK119" s="144">
        <f>ROUND(I119*H119,2)</f>
        <v>0</v>
      </c>
      <c r="BL119" s="18" t="s">
        <v>309</v>
      </c>
      <c r="BM119" s="143" t="s">
        <v>4431</v>
      </c>
    </row>
    <row r="120" spans="2:65" s="1" customFormat="1" ht="409.5">
      <c r="B120" s="33"/>
      <c r="D120" s="145" t="s">
        <v>189</v>
      </c>
      <c r="F120" s="196" t="s">
        <v>4432</v>
      </c>
      <c r="I120" s="147"/>
      <c r="L120" s="33"/>
      <c r="M120" s="148"/>
      <c r="T120" s="54"/>
      <c r="AT120" s="18" t="s">
        <v>189</v>
      </c>
      <c r="AU120" s="18" t="s">
        <v>83</v>
      </c>
    </row>
    <row r="121" spans="2:65" s="1" customFormat="1" ht="24.2" customHeight="1">
      <c r="B121" s="33"/>
      <c r="C121" s="132" t="s">
        <v>254</v>
      </c>
      <c r="D121" s="132" t="s">
        <v>182</v>
      </c>
      <c r="E121" s="133" t="s">
        <v>4433</v>
      </c>
      <c r="F121" s="134" t="s">
        <v>4434</v>
      </c>
      <c r="G121" s="135" t="s">
        <v>338</v>
      </c>
      <c r="H121" s="136">
        <v>250</v>
      </c>
      <c r="I121" s="137"/>
      <c r="J121" s="138">
        <f>ROUND(I121*H121,2)</f>
        <v>0</v>
      </c>
      <c r="K121" s="134" t="s">
        <v>3940</v>
      </c>
      <c r="L121" s="33"/>
      <c r="M121" s="139" t="s">
        <v>19</v>
      </c>
      <c r="N121" s="140" t="s">
        <v>44</v>
      </c>
      <c r="P121" s="141">
        <f>O121*H121</f>
        <v>0</v>
      </c>
      <c r="Q121" s="141">
        <v>0</v>
      </c>
      <c r="R121" s="141">
        <f>Q121*H121</f>
        <v>0</v>
      </c>
      <c r="S121" s="141">
        <v>0</v>
      </c>
      <c r="T121" s="142">
        <f>S121*H121</f>
        <v>0</v>
      </c>
      <c r="AR121" s="143" t="s">
        <v>187</v>
      </c>
      <c r="AT121" s="143" t="s">
        <v>182</v>
      </c>
      <c r="AU121" s="143" t="s">
        <v>83</v>
      </c>
      <c r="AY121" s="18" t="s">
        <v>180</v>
      </c>
      <c r="BE121" s="144">
        <f>IF(N121="základní",J121,0)</f>
        <v>0</v>
      </c>
      <c r="BF121" s="144">
        <f>IF(N121="snížená",J121,0)</f>
        <v>0</v>
      </c>
      <c r="BG121" s="144">
        <f>IF(N121="zákl. přenesená",J121,0)</f>
        <v>0</v>
      </c>
      <c r="BH121" s="144">
        <f>IF(N121="sníž. přenesená",J121,0)</f>
        <v>0</v>
      </c>
      <c r="BI121" s="144">
        <f>IF(N121="nulová",J121,0)</f>
        <v>0</v>
      </c>
      <c r="BJ121" s="18" t="s">
        <v>81</v>
      </c>
      <c r="BK121" s="144">
        <f>ROUND(I121*H121,2)</f>
        <v>0</v>
      </c>
      <c r="BL121" s="18" t="s">
        <v>187</v>
      </c>
      <c r="BM121" s="143" t="s">
        <v>4435</v>
      </c>
    </row>
    <row r="122" spans="2:65" s="1" customFormat="1" ht="19.5">
      <c r="B122" s="33"/>
      <c r="D122" s="145" t="s">
        <v>189</v>
      </c>
      <c r="F122" s="146" t="s">
        <v>4434</v>
      </c>
      <c r="I122" s="147"/>
      <c r="L122" s="33"/>
      <c r="M122" s="148"/>
      <c r="T122" s="54"/>
      <c r="AT122" s="18" t="s">
        <v>189</v>
      </c>
      <c r="AU122" s="18" t="s">
        <v>83</v>
      </c>
    </row>
    <row r="123" spans="2:65" s="1" customFormat="1" ht="11.25">
      <c r="B123" s="33"/>
      <c r="D123" s="149" t="s">
        <v>191</v>
      </c>
      <c r="F123" s="150" t="s">
        <v>4436</v>
      </c>
      <c r="I123" s="147"/>
      <c r="L123" s="33"/>
      <c r="M123" s="148"/>
      <c r="T123" s="54"/>
      <c r="AT123" s="18" t="s">
        <v>191</v>
      </c>
      <c r="AU123" s="18" t="s">
        <v>83</v>
      </c>
    </row>
    <row r="124" spans="2:65" s="1" customFormat="1" ht="21.75" customHeight="1">
      <c r="B124" s="33"/>
      <c r="C124" s="171" t="s">
        <v>265</v>
      </c>
      <c r="D124" s="171" t="s">
        <v>353</v>
      </c>
      <c r="E124" s="172" t="s">
        <v>4437</v>
      </c>
      <c r="F124" s="173" t="s">
        <v>4438</v>
      </c>
      <c r="G124" s="174" t="s">
        <v>338</v>
      </c>
      <c r="H124" s="175">
        <v>250</v>
      </c>
      <c r="I124" s="176"/>
      <c r="J124" s="177">
        <f>ROUND(I124*H124,2)</f>
        <v>0</v>
      </c>
      <c r="K124" s="173" t="s">
        <v>572</v>
      </c>
      <c r="L124" s="178"/>
      <c r="M124" s="179" t="s">
        <v>19</v>
      </c>
      <c r="N124" s="180" t="s">
        <v>44</v>
      </c>
      <c r="P124" s="141">
        <f>O124*H124</f>
        <v>0</v>
      </c>
      <c r="Q124" s="141">
        <v>6.9999999999999994E-5</v>
      </c>
      <c r="R124" s="141">
        <f>Q124*H124</f>
        <v>1.7499999999999998E-2</v>
      </c>
      <c r="S124" s="141">
        <v>0</v>
      </c>
      <c r="T124" s="142">
        <f>S124*H124</f>
        <v>0</v>
      </c>
      <c r="AR124" s="143" t="s">
        <v>466</v>
      </c>
      <c r="AT124" s="143" t="s">
        <v>353</v>
      </c>
      <c r="AU124" s="143" t="s">
        <v>83</v>
      </c>
      <c r="AY124" s="18" t="s">
        <v>180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309</v>
      </c>
      <c r="BM124" s="143" t="s">
        <v>4439</v>
      </c>
    </row>
    <row r="125" spans="2:65" s="1" customFormat="1" ht="11.25">
      <c r="B125" s="33"/>
      <c r="D125" s="145" t="s">
        <v>189</v>
      </c>
      <c r="F125" s="146" t="s">
        <v>4438</v>
      </c>
      <c r="I125" s="147"/>
      <c r="L125" s="33"/>
      <c r="M125" s="148"/>
      <c r="T125" s="54"/>
      <c r="AT125" s="18" t="s">
        <v>189</v>
      </c>
      <c r="AU125" s="18" t="s">
        <v>83</v>
      </c>
    </row>
    <row r="126" spans="2:65" s="1" customFormat="1" ht="16.5" customHeight="1">
      <c r="B126" s="33"/>
      <c r="C126" s="132" t="s">
        <v>8</v>
      </c>
      <c r="D126" s="132" t="s">
        <v>182</v>
      </c>
      <c r="E126" s="133" t="s">
        <v>4440</v>
      </c>
      <c r="F126" s="134" t="s">
        <v>4441</v>
      </c>
      <c r="G126" s="135" t="s">
        <v>338</v>
      </c>
      <c r="H126" s="136">
        <v>80</v>
      </c>
      <c r="I126" s="137"/>
      <c r="J126" s="138">
        <f>ROUND(I126*H126,2)</f>
        <v>0</v>
      </c>
      <c r="K126" s="134" t="s">
        <v>19</v>
      </c>
      <c r="L126" s="33"/>
      <c r="M126" s="139" t="s">
        <v>19</v>
      </c>
      <c r="N126" s="140" t="s">
        <v>44</v>
      </c>
      <c r="P126" s="141">
        <f>O126*H126</f>
        <v>0</v>
      </c>
      <c r="Q126" s="141">
        <v>0</v>
      </c>
      <c r="R126" s="141">
        <f>Q126*H126</f>
        <v>0</v>
      </c>
      <c r="S126" s="141">
        <v>0</v>
      </c>
      <c r="T126" s="142">
        <f>S126*H126</f>
        <v>0</v>
      </c>
      <c r="AR126" s="143" t="s">
        <v>309</v>
      </c>
      <c r="AT126" s="143" t="s">
        <v>182</v>
      </c>
      <c r="AU126" s="143" t="s">
        <v>83</v>
      </c>
      <c r="AY126" s="18" t="s">
        <v>180</v>
      </c>
      <c r="BE126" s="144">
        <f>IF(N126="základní",J126,0)</f>
        <v>0</v>
      </c>
      <c r="BF126" s="144">
        <f>IF(N126="snížená",J126,0)</f>
        <v>0</v>
      </c>
      <c r="BG126" s="144">
        <f>IF(N126="zákl. přenesená",J126,0)</f>
        <v>0</v>
      </c>
      <c r="BH126" s="144">
        <f>IF(N126="sníž. přenesená",J126,0)</f>
        <v>0</v>
      </c>
      <c r="BI126" s="144">
        <f>IF(N126="nulová",J126,0)</f>
        <v>0</v>
      </c>
      <c r="BJ126" s="18" t="s">
        <v>81</v>
      </c>
      <c r="BK126" s="144">
        <f>ROUND(I126*H126,2)</f>
        <v>0</v>
      </c>
      <c r="BL126" s="18" t="s">
        <v>309</v>
      </c>
      <c r="BM126" s="143" t="s">
        <v>4442</v>
      </c>
    </row>
    <row r="127" spans="2:65" s="1" customFormat="1" ht="11.25">
      <c r="B127" s="33"/>
      <c r="D127" s="145" t="s">
        <v>189</v>
      </c>
      <c r="F127" s="146" t="s">
        <v>4441</v>
      </c>
      <c r="I127" s="147"/>
      <c r="L127" s="33"/>
      <c r="M127" s="148"/>
      <c r="T127" s="54"/>
      <c r="AT127" s="18" t="s">
        <v>189</v>
      </c>
      <c r="AU127" s="18" t="s">
        <v>83</v>
      </c>
    </row>
    <row r="128" spans="2:65" s="1" customFormat="1" ht="16.5" customHeight="1">
      <c r="B128" s="33"/>
      <c r="C128" s="171" t="s">
        <v>280</v>
      </c>
      <c r="D128" s="171" t="s">
        <v>353</v>
      </c>
      <c r="E128" s="172" t="s">
        <v>4443</v>
      </c>
      <c r="F128" s="173" t="s">
        <v>4444</v>
      </c>
      <c r="G128" s="174" t="s">
        <v>338</v>
      </c>
      <c r="H128" s="175">
        <v>80</v>
      </c>
      <c r="I128" s="176"/>
      <c r="J128" s="177">
        <f>ROUND(I128*H128,2)</f>
        <v>0</v>
      </c>
      <c r="K128" s="173" t="s">
        <v>19</v>
      </c>
      <c r="L128" s="178"/>
      <c r="M128" s="179" t="s">
        <v>19</v>
      </c>
      <c r="N128" s="180" t="s">
        <v>44</v>
      </c>
      <c r="P128" s="141">
        <f>O128*H128</f>
        <v>0</v>
      </c>
      <c r="Q128" s="141">
        <v>0</v>
      </c>
      <c r="R128" s="141">
        <f>Q128*H128</f>
        <v>0</v>
      </c>
      <c r="S128" s="141">
        <v>0</v>
      </c>
      <c r="T128" s="142">
        <f>S128*H128</f>
        <v>0</v>
      </c>
      <c r="AR128" s="143" t="s">
        <v>466</v>
      </c>
      <c r="AT128" s="143" t="s">
        <v>353</v>
      </c>
      <c r="AU128" s="143" t="s">
        <v>83</v>
      </c>
      <c r="AY128" s="18" t="s">
        <v>180</v>
      </c>
      <c r="BE128" s="144">
        <f>IF(N128="základní",J128,0)</f>
        <v>0</v>
      </c>
      <c r="BF128" s="144">
        <f>IF(N128="snížená",J128,0)</f>
        <v>0</v>
      </c>
      <c r="BG128" s="144">
        <f>IF(N128="zákl. přenesená",J128,0)</f>
        <v>0</v>
      </c>
      <c r="BH128" s="144">
        <f>IF(N128="sníž. přenesená",J128,0)</f>
        <v>0</v>
      </c>
      <c r="BI128" s="144">
        <f>IF(N128="nulová",J128,0)</f>
        <v>0</v>
      </c>
      <c r="BJ128" s="18" t="s">
        <v>81</v>
      </c>
      <c r="BK128" s="144">
        <f>ROUND(I128*H128,2)</f>
        <v>0</v>
      </c>
      <c r="BL128" s="18" t="s">
        <v>309</v>
      </c>
      <c r="BM128" s="143" t="s">
        <v>4445</v>
      </c>
    </row>
    <row r="129" spans="2:65" s="1" customFormat="1" ht="11.25">
      <c r="B129" s="33"/>
      <c r="D129" s="145" t="s">
        <v>189</v>
      </c>
      <c r="F129" s="146" t="s">
        <v>4444</v>
      </c>
      <c r="I129" s="147"/>
      <c r="L129" s="33"/>
      <c r="M129" s="148"/>
      <c r="T129" s="54"/>
      <c r="AT129" s="18" t="s">
        <v>189</v>
      </c>
      <c r="AU129" s="18" t="s">
        <v>83</v>
      </c>
    </row>
    <row r="130" spans="2:65" s="1" customFormat="1" ht="24.2" customHeight="1">
      <c r="B130" s="33"/>
      <c r="C130" s="132" t="s">
        <v>290</v>
      </c>
      <c r="D130" s="132" t="s">
        <v>182</v>
      </c>
      <c r="E130" s="133" t="s">
        <v>4446</v>
      </c>
      <c r="F130" s="134" t="s">
        <v>4447</v>
      </c>
      <c r="G130" s="135" t="s">
        <v>338</v>
      </c>
      <c r="H130" s="136">
        <v>3850</v>
      </c>
      <c r="I130" s="137"/>
      <c r="J130" s="138">
        <f>ROUND(I130*H130,2)</f>
        <v>0</v>
      </c>
      <c r="K130" s="134" t="s">
        <v>19</v>
      </c>
      <c r="L130" s="33"/>
      <c r="M130" s="139" t="s">
        <v>19</v>
      </c>
      <c r="N130" s="140" t="s">
        <v>44</v>
      </c>
      <c r="P130" s="141">
        <f>O130*H130</f>
        <v>0</v>
      </c>
      <c r="Q130" s="141">
        <v>0</v>
      </c>
      <c r="R130" s="141">
        <f>Q130*H130</f>
        <v>0</v>
      </c>
      <c r="S130" s="141">
        <v>0</v>
      </c>
      <c r="T130" s="142">
        <f>S130*H130</f>
        <v>0</v>
      </c>
      <c r="AR130" s="143" t="s">
        <v>309</v>
      </c>
      <c r="AT130" s="143" t="s">
        <v>182</v>
      </c>
      <c r="AU130" s="143" t="s">
        <v>83</v>
      </c>
      <c r="AY130" s="18" t="s">
        <v>180</v>
      </c>
      <c r="BE130" s="144">
        <f>IF(N130="základní",J130,0)</f>
        <v>0</v>
      </c>
      <c r="BF130" s="144">
        <f>IF(N130="snížená",J130,0)</f>
        <v>0</v>
      </c>
      <c r="BG130" s="144">
        <f>IF(N130="zákl. přenesená",J130,0)</f>
        <v>0</v>
      </c>
      <c r="BH130" s="144">
        <f>IF(N130="sníž. přenesená",J130,0)</f>
        <v>0</v>
      </c>
      <c r="BI130" s="144">
        <f>IF(N130="nulová",J130,0)</f>
        <v>0</v>
      </c>
      <c r="BJ130" s="18" t="s">
        <v>81</v>
      </c>
      <c r="BK130" s="144">
        <f>ROUND(I130*H130,2)</f>
        <v>0</v>
      </c>
      <c r="BL130" s="18" t="s">
        <v>309</v>
      </c>
      <c r="BM130" s="143" t="s">
        <v>4448</v>
      </c>
    </row>
    <row r="131" spans="2:65" s="1" customFormat="1" ht="11.25">
      <c r="B131" s="33"/>
      <c r="D131" s="145" t="s">
        <v>189</v>
      </c>
      <c r="F131" s="146" t="s">
        <v>4447</v>
      </c>
      <c r="I131" s="147"/>
      <c r="L131" s="33"/>
      <c r="M131" s="148"/>
      <c r="T131" s="54"/>
      <c r="AT131" s="18" t="s">
        <v>189</v>
      </c>
      <c r="AU131" s="18" t="s">
        <v>83</v>
      </c>
    </row>
    <row r="132" spans="2:65" s="1" customFormat="1" ht="24.2" customHeight="1">
      <c r="B132" s="33"/>
      <c r="C132" s="171" t="s">
        <v>302</v>
      </c>
      <c r="D132" s="171" t="s">
        <v>353</v>
      </c>
      <c r="E132" s="172" t="s">
        <v>4449</v>
      </c>
      <c r="F132" s="173" t="s">
        <v>4450</v>
      </c>
      <c r="G132" s="174" t="s">
        <v>338</v>
      </c>
      <c r="H132" s="175">
        <v>3850</v>
      </c>
      <c r="I132" s="176"/>
      <c r="J132" s="177">
        <f>ROUND(I132*H132,2)</f>
        <v>0</v>
      </c>
      <c r="K132" s="173" t="s">
        <v>19</v>
      </c>
      <c r="L132" s="178"/>
      <c r="M132" s="179" t="s">
        <v>19</v>
      </c>
      <c r="N132" s="180" t="s">
        <v>44</v>
      </c>
      <c r="P132" s="141">
        <f>O132*H132</f>
        <v>0</v>
      </c>
      <c r="Q132" s="141">
        <v>0</v>
      </c>
      <c r="R132" s="141">
        <f>Q132*H132</f>
        <v>0</v>
      </c>
      <c r="S132" s="141">
        <v>0</v>
      </c>
      <c r="T132" s="142">
        <f>S132*H132</f>
        <v>0</v>
      </c>
      <c r="AR132" s="143" t="s">
        <v>466</v>
      </c>
      <c r="AT132" s="143" t="s">
        <v>353</v>
      </c>
      <c r="AU132" s="143" t="s">
        <v>83</v>
      </c>
      <c r="AY132" s="18" t="s">
        <v>180</v>
      </c>
      <c r="BE132" s="144">
        <f>IF(N132="základní",J132,0)</f>
        <v>0</v>
      </c>
      <c r="BF132" s="144">
        <f>IF(N132="snížená",J132,0)</f>
        <v>0</v>
      </c>
      <c r="BG132" s="144">
        <f>IF(N132="zákl. přenesená",J132,0)</f>
        <v>0</v>
      </c>
      <c r="BH132" s="144">
        <f>IF(N132="sníž. přenesená",J132,0)</f>
        <v>0</v>
      </c>
      <c r="BI132" s="144">
        <f>IF(N132="nulová",J132,0)</f>
        <v>0</v>
      </c>
      <c r="BJ132" s="18" t="s">
        <v>81</v>
      </c>
      <c r="BK132" s="144">
        <f>ROUND(I132*H132,2)</f>
        <v>0</v>
      </c>
      <c r="BL132" s="18" t="s">
        <v>309</v>
      </c>
      <c r="BM132" s="143" t="s">
        <v>4451</v>
      </c>
    </row>
    <row r="133" spans="2:65" s="1" customFormat="1" ht="19.5">
      <c r="B133" s="33"/>
      <c r="D133" s="145" t="s">
        <v>189</v>
      </c>
      <c r="F133" s="146" t="s">
        <v>4450</v>
      </c>
      <c r="I133" s="147"/>
      <c r="L133" s="33"/>
      <c r="M133" s="148"/>
      <c r="T133" s="54"/>
      <c r="AT133" s="18" t="s">
        <v>189</v>
      </c>
      <c r="AU133" s="18" t="s">
        <v>83</v>
      </c>
    </row>
    <row r="134" spans="2:65" s="1" customFormat="1" ht="16.5" customHeight="1">
      <c r="B134" s="33"/>
      <c r="C134" s="132" t="s">
        <v>309</v>
      </c>
      <c r="D134" s="132" t="s">
        <v>182</v>
      </c>
      <c r="E134" s="133" t="s">
        <v>4452</v>
      </c>
      <c r="F134" s="134" t="s">
        <v>4453</v>
      </c>
      <c r="G134" s="135" t="s">
        <v>338</v>
      </c>
      <c r="H134" s="136">
        <v>3850</v>
      </c>
      <c r="I134" s="137"/>
      <c r="J134" s="138">
        <f>ROUND(I134*H134,2)</f>
        <v>0</v>
      </c>
      <c r="K134" s="134" t="s">
        <v>19</v>
      </c>
      <c r="L134" s="33"/>
      <c r="M134" s="139" t="s">
        <v>19</v>
      </c>
      <c r="N134" s="140" t="s">
        <v>44</v>
      </c>
      <c r="P134" s="141">
        <f>O134*H134</f>
        <v>0</v>
      </c>
      <c r="Q134" s="141">
        <v>0</v>
      </c>
      <c r="R134" s="141">
        <f>Q134*H134</f>
        <v>0</v>
      </c>
      <c r="S134" s="141">
        <v>0</v>
      </c>
      <c r="T134" s="142">
        <f>S134*H134</f>
        <v>0</v>
      </c>
      <c r="AR134" s="143" t="s">
        <v>309</v>
      </c>
      <c r="AT134" s="143" t="s">
        <v>182</v>
      </c>
      <c r="AU134" s="143" t="s">
        <v>83</v>
      </c>
      <c r="AY134" s="18" t="s">
        <v>180</v>
      </c>
      <c r="BE134" s="144">
        <f>IF(N134="základní",J134,0)</f>
        <v>0</v>
      </c>
      <c r="BF134" s="144">
        <f>IF(N134="snížená",J134,0)</f>
        <v>0</v>
      </c>
      <c r="BG134" s="144">
        <f>IF(N134="zákl. přenesená",J134,0)</f>
        <v>0</v>
      </c>
      <c r="BH134" s="144">
        <f>IF(N134="sníž. přenesená",J134,0)</f>
        <v>0</v>
      </c>
      <c r="BI134" s="144">
        <f>IF(N134="nulová",J134,0)</f>
        <v>0</v>
      </c>
      <c r="BJ134" s="18" t="s">
        <v>81</v>
      </c>
      <c r="BK134" s="144">
        <f>ROUND(I134*H134,2)</f>
        <v>0</v>
      </c>
      <c r="BL134" s="18" t="s">
        <v>309</v>
      </c>
      <c r="BM134" s="143" t="s">
        <v>4454</v>
      </c>
    </row>
    <row r="135" spans="2:65" s="1" customFormat="1" ht="11.25">
      <c r="B135" s="33"/>
      <c r="D135" s="145" t="s">
        <v>189</v>
      </c>
      <c r="F135" s="146" t="s">
        <v>4453</v>
      </c>
      <c r="I135" s="147"/>
      <c r="L135" s="33"/>
      <c r="M135" s="148"/>
      <c r="T135" s="54"/>
      <c r="AT135" s="18" t="s">
        <v>189</v>
      </c>
      <c r="AU135" s="18" t="s">
        <v>83</v>
      </c>
    </row>
    <row r="136" spans="2:65" s="1" customFormat="1" ht="21.75" customHeight="1">
      <c r="B136" s="33"/>
      <c r="C136" s="132" t="s">
        <v>335</v>
      </c>
      <c r="D136" s="132" t="s">
        <v>182</v>
      </c>
      <c r="E136" s="133" t="s">
        <v>4455</v>
      </c>
      <c r="F136" s="134" t="s">
        <v>4456</v>
      </c>
      <c r="G136" s="135" t="s">
        <v>346</v>
      </c>
      <c r="H136" s="136">
        <v>1</v>
      </c>
      <c r="I136" s="137"/>
      <c r="J136" s="138">
        <f>ROUND(I136*H136,2)</f>
        <v>0</v>
      </c>
      <c r="K136" s="134" t="s">
        <v>572</v>
      </c>
      <c r="L136" s="33"/>
      <c r="M136" s="139" t="s">
        <v>19</v>
      </c>
      <c r="N136" s="140" t="s">
        <v>44</v>
      </c>
      <c r="P136" s="141">
        <f>O136*H136</f>
        <v>0</v>
      </c>
      <c r="Q136" s="141">
        <v>0</v>
      </c>
      <c r="R136" s="141">
        <f>Q136*H136</f>
        <v>0</v>
      </c>
      <c r="S136" s="141">
        <v>0</v>
      </c>
      <c r="T136" s="142">
        <f>S136*H136</f>
        <v>0</v>
      </c>
      <c r="AR136" s="143" t="s">
        <v>309</v>
      </c>
      <c r="AT136" s="143" t="s">
        <v>182</v>
      </c>
      <c r="AU136" s="143" t="s">
        <v>83</v>
      </c>
      <c r="AY136" s="18" t="s">
        <v>180</v>
      </c>
      <c r="BE136" s="144">
        <f>IF(N136="základní",J136,0)</f>
        <v>0</v>
      </c>
      <c r="BF136" s="144">
        <f>IF(N136="snížená",J136,0)</f>
        <v>0</v>
      </c>
      <c r="BG136" s="144">
        <f>IF(N136="zákl. přenesená",J136,0)</f>
        <v>0</v>
      </c>
      <c r="BH136" s="144">
        <f>IF(N136="sníž. přenesená",J136,0)</f>
        <v>0</v>
      </c>
      <c r="BI136" s="144">
        <f>IF(N136="nulová",J136,0)</f>
        <v>0</v>
      </c>
      <c r="BJ136" s="18" t="s">
        <v>81</v>
      </c>
      <c r="BK136" s="144">
        <f>ROUND(I136*H136,2)</f>
        <v>0</v>
      </c>
      <c r="BL136" s="18" t="s">
        <v>309</v>
      </c>
      <c r="BM136" s="143" t="s">
        <v>4457</v>
      </c>
    </row>
    <row r="137" spans="2:65" s="1" customFormat="1" ht="11.25">
      <c r="B137" s="33"/>
      <c r="D137" s="145" t="s">
        <v>189</v>
      </c>
      <c r="F137" s="146" t="s">
        <v>4456</v>
      </c>
      <c r="I137" s="147"/>
      <c r="L137" s="33"/>
      <c r="M137" s="148"/>
      <c r="T137" s="54"/>
      <c r="AT137" s="18" t="s">
        <v>189</v>
      </c>
      <c r="AU137" s="18" t="s">
        <v>83</v>
      </c>
    </row>
    <row r="138" spans="2:65" s="1" customFormat="1" ht="11.25">
      <c r="B138" s="33"/>
      <c r="D138" s="149" t="s">
        <v>191</v>
      </c>
      <c r="F138" s="150" t="s">
        <v>4458</v>
      </c>
      <c r="I138" s="147"/>
      <c r="L138" s="33"/>
      <c r="M138" s="148"/>
      <c r="T138" s="54"/>
      <c r="AT138" s="18" t="s">
        <v>191</v>
      </c>
      <c r="AU138" s="18" t="s">
        <v>83</v>
      </c>
    </row>
    <row r="139" spans="2:65" s="1" customFormat="1" ht="16.5" customHeight="1">
      <c r="B139" s="33"/>
      <c r="C139" s="171" t="s">
        <v>343</v>
      </c>
      <c r="D139" s="171" t="s">
        <v>353</v>
      </c>
      <c r="E139" s="172" t="s">
        <v>4459</v>
      </c>
      <c r="F139" s="173" t="s">
        <v>4460</v>
      </c>
      <c r="G139" s="174" t="s">
        <v>346</v>
      </c>
      <c r="H139" s="175">
        <v>1</v>
      </c>
      <c r="I139" s="176"/>
      <c r="J139" s="177">
        <f>ROUND(I139*H139,2)</f>
        <v>0</v>
      </c>
      <c r="K139" s="173" t="s">
        <v>19</v>
      </c>
      <c r="L139" s="178"/>
      <c r="M139" s="179" t="s">
        <v>19</v>
      </c>
      <c r="N139" s="180" t="s">
        <v>44</v>
      </c>
      <c r="P139" s="141">
        <f>O139*H139</f>
        <v>0</v>
      </c>
      <c r="Q139" s="141">
        <v>0</v>
      </c>
      <c r="R139" s="141">
        <f>Q139*H139</f>
        <v>0</v>
      </c>
      <c r="S139" s="141">
        <v>0</v>
      </c>
      <c r="T139" s="142">
        <f>S139*H139</f>
        <v>0</v>
      </c>
      <c r="AR139" s="143" t="s">
        <v>466</v>
      </c>
      <c r="AT139" s="143" t="s">
        <v>353</v>
      </c>
      <c r="AU139" s="143" t="s">
        <v>83</v>
      </c>
      <c r="AY139" s="18" t="s">
        <v>180</v>
      </c>
      <c r="BE139" s="144">
        <f>IF(N139="základní",J139,0)</f>
        <v>0</v>
      </c>
      <c r="BF139" s="144">
        <f>IF(N139="snížená",J139,0)</f>
        <v>0</v>
      </c>
      <c r="BG139" s="144">
        <f>IF(N139="zákl. přenesená",J139,0)</f>
        <v>0</v>
      </c>
      <c r="BH139" s="144">
        <f>IF(N139="sníž. přenesená",J139,0)</f>
        <v>0</v>
      </c>
      <c r="BI139" s="144">
        <f>IF(N139="nulová",J139,0)</f>
        <v>0</v>
      </c>
      <c r="BJ139" s="18" t="s">
        <v>81</v>
      </c>
      <c r="BK139" s="144">
        <f>ROUND(I139*H139,2)</f>
        <v>0</v>
      </c>
      <c r="BL139" s="18" t="s">
        <v>309</v>
      </c>
      <c r="BM139" s="143" t="s">
        <v>4461</v>
      </c>
    </row>
    <row r="140" spans="2:65" s="1" customFormat="1" ht="11.25">
      <c r="B140" s="33"/>
      <c r="D140" s="145" t="s">
        <v>189</v>
      </c>
      <c r="F140" s="146" t="s">
        <v>4460</v>
      </c>
      <c r="I140" s="147"/>
      <c r="L140" s="33"/>
      <c r="M140" s="148"/>
      <c r="T140" s="54"/>
      <c r="AT140" s="18" t="s">
        <v>189</v>
      </c>
      <c r="AU140" s="18" t="s">
        <v>83</v>
      </c>
    </row>
    <row r="141" spans="2:65" s="1" customFormat="1" ht="24.2" customHeight="1">
      <c r="B141" s="33"/>
      <c r="C141" s="132" t="s">
        <v>352</v>
      </c>
      <c r="D141" s="132" t="s">
        <v>182</v>
      </c>
      <c r="E141" s="133" t="s">
        <v>3955</v>
      </c>
      <c r="F141" s="134" t="s">
        <v>4462</v>
      </c>
      <c r="G141" s="135" t="s">
        <v>346</v>
      </c>
      <c r="H141" s="136">
        <v>1</v>
      </c>
      <c r="I141" s="137"/>
      <c r="J141" s="138">
        <f>ROUND(I141*H141,2)</f>
        <v>0</v>
      </c>
      <c r="K141" s="134" t="s">
        <v>3940</v>
      </c>
      <c r="L141" s="33"/>
      <c r="M141" s="139" t="s">
        <v>19</v>
      </c>
      <c r="N141" s="140" t="s">
        <v>44</v>
      </c>
      <c r="P141" s="141">
        <f>O141*H141</f>
        <v>0</v>
      </c>
      <c r="Q141" s="141">
        <v>0</v>
      </c>
      <c r="R141" s="141">
        <f>Q141*H141</f>
        <v>0</v>
      </c>
      <c r="S141" s="141">
        <v>0</v>
      </c>
      <c r="T141" s="142">
        <f>S141*H141</f>
        <v>0</v>
      </c>
      <c r="AR141" s="143" t="s">
        <v>309</v>
      </c>
      <c r="AT141" s="143" t="s">
        <v>182</v>
      </c>
      <c r="AU141" s="143" t="s">
        <v>83</v>
      </c>
      <c r="AY141" s="18" t="s">
        <v>180</v>
      </c>
      <c r="BE141" s="144">
        <f>IF(N141="základní",J141,0)</f>
        <v>0</v>
      </c>
      <c r="BF141" s="144">
        <f>IF(N141="snížená",J141,0)</f>
        <v>0</v>
      </c>
      <c r="BG141" s="144">
        <f>IF(N141="zákl. přenesená",J141,0)</f>
        <v>0</v>
      </c>
      <c r="BH141" s="144">
        <f>IF(N141="sníž. přenesená",J141,0)</f>
        <v>0</v>
      </c>
      <c r="BI141" s="144">
        <f>IF(N141="nulová",J141,0)</f>
        <v>0</v>
      </c>
      <c r="BJ141" s="18" t="s">
        <v>81</v>
      </c>
      <c r="BK141" s="144">
        <f>ROUND(I141*H141,2)</f>
        <v>0</v>
      </c>
      <c r="BL141" s="18" t="s">
        <v>309</v>
      </c>
      <c r="BM141" s="143" t="s">
        <v>4463</v>
      </c>
    </row>
    <row r="142" spans="2:65" s="1" customFormat="1" ht="19.5">
      <c r="B142" s="33"/>
      <c r="D142" s="145" t="s">
        <v>189</v>
      </c>
      <c r="F142" s="146" t="s">
        <v>4462</v>
      </c>
      <c r="I142" s="147"/>
      <c r="L142" s="33"/>
      <c r="M142" s="148"/>
      <c r="T142" s="54"/>
      <c r="AT142" s="18" t="s">
        <v>189</v>
      </c>
      <c r="AU142" s="18" t="s">
        <v>83</v>
      </c>
    </row>
    <row r="143" spans="2:65" s="1" customFormat="1" ht="11.25">
      <c r="B143" s="33"/>
      <c r="D143" s="149" t="s">
        <v>191</v>
      </c>
      <c r="F143" s="150" t="s">
        <v>3958</v>
      </c>
      <c r="I143" s="147"/>
      <c r="L143" s="33"/>
      <c r="M143" s="148"/>
      <c r="T143" s="54"/>
      <c r="AT143" s="18" t="s">
        <v>191</v>
      </c>
      <c r="AU143" s="18" t="s">
        <v>83</v>
      </c>
    </row>
    <row r="144" spans="2:65" s="1" customFormat="1" ht="24.2" customHeight="1">
      <c r="B144" s="33"/>
      <c r="C144" s="171" t="s">
        <v>358</v>
      </c>
      <c r="D144" s="171" t="s">
        <v>353</v>
      </c>
      <c r="E144" s="172" t="s">
        <v>4464</v>
      </c>
      <c r="F144" s="173" t="s">
        <v>4465</v>
      </c>
      <c r="G144" s="174" t="s">
        <v>346</v>
      </c>
      <c r="H144" s="175">
        <v>1</v>
      </c>
      <c r="I144" s="176"/>
      <c r="J144" s="177">
        <f>ROUND(I144*H144,2)</f>
        <v>0</v>
      </c>
      <c r="K144" s="173" t="s">
        <v>19</v>
      </c>
      <c r="L144" s="178"/>
      <c r="M144" s="179" t="s">
        <v>19</v>
      </c>
      <c r="N144" s="180" t="s">
        <v>44</v>
      </c>
      <c r="P144" s="141">
        <f>O144*H144</f>
        <v>0</v>
      </c>
      <c r="Q144" s="141">
        <v>0</v>
      </c>
      <c r="R144" s="141">
        <f>Q144*H144</f>
        <v>0</v>
      </c>
      <c r="S144" s="141">
        <v>0</v>
      </c>
      <c r="T144" s="142">
        <f>S144*H144</f>
        <v>0</v>
      </c>
      <c r="AR144" s="143" t="s">
        <v>466</v>
      </c>
      <c r="AT144" s="143" t="s">
        <v>353</v>
      </c>
      <c r="AU144" s="143" t="s">
        <v>83</v>
      </c>
      <c r="AY144" s="18" t="s">
        <v>180</v>
      </c>
      <c r="BE144" s="144">
        <f>IF(N144="základní",J144,0)</f>
        <v>0</v>
      </c>
      <c r="BF144" s="144">
        <f>IF(N144="snížená",J144,0)</f>
        <v>0</v>
      </c>
      <c r="BG144" s="144">
        <f>IF(N144="zákl. přenesená",J144,0)</f>
        <v>0</v>
      </c>
      <c r="BH144" s="144">
        <f>IF(N144="sníž. přenesená",J144,0)</f>
        <v>0</v>
      </c>
      <c r="BI144" s="144">
        <f>IF(N144="nulová",J144,0)</f>
        <v>0</v>
      </c>
      <c r="BJ144" s="18" t="s">
        <v>81</v>
      </c>
      <c r="BK144" s="144">
        <f>ROUND(I144*H144,2)</f>
        <v>0</v>
      </c>
      <c r="BL144" s="18" t="s">
        <v>309</v>
      </c>
      <c r="BM144" s="143" t="s">
        <v>4466</v>
      </c>
    </row>
    <row r="145" spans="2:65" s="1" customFormat="1" ht="11.25">
      <c r="B145" s="33"/>
      <c r="D145" s="145" t="s">
        <v>189</v>
      </c>
      <c r="F145" s="146" t="s">
        <v>4465</v>
      </c>
      <c r="I145" s="147"/>
      <c r="L145" s="33"/>
      <c r="M145" s="148"/>
      <c r="T145" s="54"/>
      <c r="AT145" s="18" t="s">
        <v>189</v>
      </c>
      <c r="AU145" s="18" t="s">
        <v>83</v>
      </c>
    </row>
    <row r="146" spans="2:65" s="1" customFormat="1" ht="33" customHeight="1">
      <c r="B146" s="33"/>
      <c r="C146" s="132" t="s">
        <v>7</v>
      </c>
      <c r="D146" s="132" t="s">
        <v>182</v>
      </c>
      <c r="E146" s="133" t="s">
        <v>4467</v>
      </c>
      <c r="F146" s="134" t="s">
        <v>4468</v>
      </c>
      <c r="G146" s="135" t="s">
        <v>346</v>
      </c>
      <c r="H146" s="136">
        <v>1</v>
      </c>
      <c r="I146" s="137"/>
      <c r="J146" s="138">
        <f>ROUND(I146*H146,2)</f>
        <v>0</v>
      </c>
      <c r="K146" s="134" t="s">
        <v>3940</v>
      </c>
      <c r="L146" s="33"/>
      <c r="M146" s="139" t="s">
        <v>19</v>
      </c>
      <c r="N146" s="140" t="s">
        <v>44</v>
      </c>
      <c r="P146" s="141">
        <f>O146*H146</f>
        <v>0</v>
      </c>
      <c r="Q146" s="141">
        <v>0</v>
      </c>
      <c r="R146" s="141">
        <f>Q146*H146</f>
        <v>0</v>
      </c>
      <c r="S146" s="141">
        <v>0</v>
      </c>
      <c r="T146" s="142">
        <f>S146*H146</f>
        <v>0</v>
      </c>
      <c r="AR146" s="143" t="s">
        <v>309</v>
      </c>
      <c r="AT146" s="143" t="s">
        <v>182</v>
      </c>
      <c r="AU146" s="143" t="s">
        <v>83</v>
      </c>
      <c r="AY146" s="18" t="s">
        <v>180</v>
      </c>
      <c r="BE146" s="144">
        <f>IF(N146="základní",J146,0)</f>
        <v>0</v>
      </c>
      <c r="BF146" s="144">
        <f>IF(N146="snížená",J146,0)</f>
        <v>0</v>
      </c>
      <c r="BG146" s="144">
        <f>IF(N146="zákl. přenesená",J146,0)</f>
        <v>0</v>
      </c>
      <c r="BH146" s="144">
        <f>IF(N146="sníž. přenesená",J146,0)</f>
        <v>0</v>
      </c>
      <c r="BI146" s="144">
        <f>IF(N146="nulová",J146,0)</f>
        <v>0</v>
      </c>
      <c r="BJ146" s="18" t="s">
        <v>81</v>
      </c>
      <c r="BK146" s="144">
        <f>ROUND(I146*H146,2)</f>
        <v>0</v>
      </c>
      <c r="BL146" s="18" t="s">
        <v>309</v>
      </c>
      <c r="BM146" s="143" t="s">
        <v>4469</v>
      </c>
    </row>
    <row r="147" spans="2:65" s="1" customFormat="1" ht="19.5">
      <c r="B147" s="33"/>
      <c r="D147" s="145" t="s">
        <v>189</v>
      </c>
      <c r="F147" s="146" t="s">
        <v>4468</v>
      </c>
      <c r="I147" s="147"/>
      <c r="L147" s="33"/>
      <c r="M147" s="148"/>
      <c r="T147" s="54"/>
      <c r="AT147" s="18" t="s">
        <v>189</v>
      </c>
      <c r="AU147" s="18" t="s">
        <v>83</v>
      </c>
    </row>
    <row r="148" spans="2:65" s="1" customFormat="1" ht="11.25">
      <c r="B148" s="33"/>
      <c r="D148" s="149" t="s">
        <v>191</v>
      </c>
      <c r="F148" s="150" t="s">
        <v>4470</v>
      </c>
      <c r="I148" s="147"/>
      <c r="L148" s="33"/>
      <c r="M148" s="148"/>
      <c r="T148" s="54"/>
      <c r="AT148" s="18" t="s">
        <v>191</v>
      </c>
      <c r="AU148" s="18" t="s">
        <v>83</v>
      </c>
    </row>
    <row r="149" spans="2:65" s="1" customFormat="1" ht="16.5" customHeight="1">
      <c r="B149" s="33"/>
      <c r="C149" s="171" t="s">
        <v>369</v>
      </c>
      <c r="D149" s="171" t="s">
        <v>353</v>
      </c>
      <c r="E149" s="172" t="s">
        <v>4471</v>
      </c>
      <c r="F149" s="173" t="s">
        <v>4472</v>
      </c>
      <c r="G149" s="174" t="s">
        <v>346</v>
      </c>
      <c r="H149" s="175">
        <v>1</v>
      </c>
      <c r="I149" s="176"/>
      <c r="J149" s="177">
        <f>ROUND(I149*H149,2)</f>
        <v>0</v>
      </c>
      <c r="K149" s="173" t="s">
        <v>19</v>
      </c>
      <c r="L149" s="178"/>
      <c r="M149" s="179" t="s">
        <v>19</v>
      </c>
      <c r="N149" s="180" t="s">
        <v>44</v>
      </c>
      <c r="P149" s="141">
        <f>O149*H149</f>
        <v>0</v>
      </c>
      <c r="Q149" s="141">
        <v>2.15E-3</v>
      </c>
      <c r="R149" s="141">
        <f>Q149*H149</f>
        <v>2.15E-3</v>
      </c>
      <c r="S149" s="141">
        <v>0</v>
      </c>
      <c r="T149" s="142">
        <f>S149*H149</f>
        <v>0</v>
      </c>
      <c r="AR149" s="143" t="s">
        <v>466</v>
      </c>
      <c r="AT149" s="143" t="s">
        <v>353</v>
      </c>
      <c r="AU149" s="143" t="s">
        <v>83</v>
      </c>
      <c r="AY149" s="18" t="s">
        <v>180</v>
      </c>
      <c r="BE149" s="144">
        <f>IF(N149="základní",J149,0)</f>
        <v>0</v>
      </c>
      <c r="BF149" s="144">
        <f>IF(N149="snížená",J149,0)</f>
        <v>0</v>
      </c>
      <c r="BG149" s="144">
        <f>IF(N149="zákl. přenesená",J149,0)</f>
        <v>0</v>
      </c>
      <c r="BH149" s="144">
        <f>IF(N149="sníž. přenesená",J149,0)</f>
        <v>0</v>
      </c>
      <c r="BI149" s="144">
        <f>IF(N149="nulová",J149,0)</f>
        <v>0</v>
      </c>
      <c r="BJ149" s="18" t="s">
        <v>81</v>
      </c>
      <c r="BK149" s="144">
        <f>ROUND(I149*H149,2)</f>
        <v>0</v>
      </c>
      <c r="BL149" s="18" t="s">
        <v>309</v>
      </c>
      <c r="BM149" s="143" t="s">
        <v>4473</v>
      </c>
    </row>
    <row r="150" spans="2:65" s="1" customFormat="1" ht="11.25">
      <c r="B150" s="33"/>
      <c r="D150" s="145" t="s">
        <v>189</v>
      </c>
      <c r="F150" s="146" t="s">
        <v>4472</v>
      </c>
      <c r="I150" s="147"/>
      <c r="L150" s="33"/>
      <c r="M150" s="148"/>
      <c r="T150" s="54"/>
      <c r="AT150" s="18" t="s">
        <v>189</v>
      </c>
      <c r="AU150" s="18" t="s">
        <v>83</v>
      </c>
    </row>
    <row r="151" spans="2:65" s="1" customFormat="1" ht="24.2" customHeight="1">
      <c r="B151" s="33"/>
      <c r="C151" s="171" t="s">
        <v>379</v>
      </c>
      <c r="D151" s="171" t="s">
        <v>353</v>
      </c>
      <c r="E151" s="172" t="s">
        <v>4474</v>
      </c>
      <c r="F151" s="173" t="s">
        <v>4475</v>
      </c>
      <c r="G151" s="174" t="s">
        <v>346</v>
      </c>
      <c r="H151" s="175">
        <v>16</v>
      </c>
      <c r="I151" s="176"/>
      <c r="J151" s="177">
        <f>ROUND(I151*H151,2)</f>
        <v>0</v>
      </c>
      <c r="K151" s="173" t="s">
        <v>19</v>
      </c>
      <c r="L151" s="178"/>
      <c r="M151" s="179" t="s">
        <v>19</v>
      </c>
      <c r="N151" s="180" t="s">
        <v>44</v>
      </c>
      <c r="P151" s="141">
        <f>O151*H151</f>
        <v>0</v>
      </c>
      <c r="Q151" s="141">
        <v>0</v>
      </c>
      <c r="R151" s="141">
        <f>Q151*H151</f>
        <v>0</v>
      </c>
      <c r="S151" s="141">
        <v>0</v>
      </c>
      <c r="T151" s="142">
        <f>S151*H151</f>
        <v>0</v>
      </c>
      <c r="AR151" s="143" t="s">
        <v>466</v>
      </c>
      <c r="AT151" s="143" t="s">
        <v>353</v>
      </c>
      <c r="AU151" s="143" t="s">
        <v>83</v>
      </c>
      <c r="AY151" s="18" t="s">
        <v>180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309</v>
      </c>
      <c r="BM151" s="143" t="s">
        <v>4476</v>
      </c>
    </row>
    <row r="152" spans="2:65" s="1" customFormat="1" ht="11.25">
      <c r="B152" s="33"/>
      <c r="D152" s="145" t="s">
        <v>189</v>
      </c>
      <c r="F152" s="146" t="s">
        <v>4475</v>
      </c>
      <c r="I152" s="147"/>
      <c r="L152" s="33"/>
      <c r="M152" s="148"/>
      <c r="T152" s="54"/>
      <c r="AT152" s="18" t="s">
        <v>189</v>
      </c>
      <c r="AU152" s="18" t="s">
        <v>83</v>
      </c>
    </row>
    <row r="153" spans="2:65" s="1" customFormat="1" ht="33" customHeight="1">
      <c r="B153" s="33"/>
      <c r="C153" s="132" t="s">
        <v>407</v>
      </c>
      <c r="D153" s="132" t="s">
        <v>182</v>
      </c>
      <c r="E153" s="133" t="s">
        <v>4477</v>
      </c>
      <c r="F153" s="134" t="s">
        <v>4468</v>
      </c>
      <c r="G153" s="135" t="s">
        <v>346</v>
      </c>
      <c r="H153" s="136">
        <v>1</v>
      </c>
      <c r="I153" s="137"/>
      <c r="J153" s="138">
        <f>ROUND(I153*H153,2)</f>
        <v>0</v>
      </c>
      <c r="K153" s="134" t="s">
        <v>3940</v>
      </c>
      <c r="L153" s="33"/>
      <c r="M153" s="139" t="s">
        <v>19</v>
      </c>
      <c r="N153" s="140" t="s">
        <v>44</v>
      </c>
      <c r="P153" s="141">
        <f>O153*H153</f>
        <v>0</v>
      </c>
      <c r="Q153" s="141">
        <v>0</v>
      </c>
      <c r="R153" s="141">
        <f>Q153*H153</f>
        <v>0</v>
      </c>
      <c r="S153" s="141">
        <v>0</v>
      </c>
      <c r="T153" s="142">
        <f>S153*H153</f>
        <v>0</v>
      </c>
      <c r="AR153" s="143" t="s">
        <v>309</v>
      </c>
      <c r="AT153" s="143" t="s">
        <v>182</v>
      </c>
      <c r="AU153" s="143" t="s">
        <v>83</v>
      </c>
      <c r="AY153" s="18" t="s">
        <v>180</v>
      </c>
      <c r="BE153" s="144">
        <f>IF(N153="základní",J153,0)</f>
        <v>0</v>
      </c>
      <c r="BF153" s="144">
        <f>IF(N153="snížená",J153,0)</f>
        <v>0</v>
      </c>
      <c r="BG153" s="144">
        <f>IF(N153="zákl. přenesená",J153,0)</f>
        <v>0</v>
      </c>
      <c r="BH153" s="144">
        <f>IF(N153="sníž. přenesená",J153,0)</f>
        <v>0</v>
      </c>
      <c r="BI153" s="144">
        <f>IF(N153="nulová",J153,0)</f>
        <v>0</v>
      </c>
      <c r="BJ153" s="18" t="s">
        <v>81</v>
      </c>
      <c r="BK153" s="144">
        <f>ROUND(I153*H153,2)</f>
        <v>0</v>
      </c>
      <c r="BL153" s="18" t="s">
        <v>309</v>
      </c>
      <c r="BM153" s="143" t="s">
        <v>4478</v>
      </c>
    </row>
    <row r="154" spans="2:65" s="1" customFormat="1" ht="19.5">
      <c r="B154" s="33"/>
      <c r="D154" s="145" t="s">
        <v>189</v>
      </c>
      <c r="F154" s="146" t="s">
        <v>4468</v>
      </c>
      <c r="I154" s="147"/>
      <c r="L154" s="33"/>
      <c r="M154" s="148"/>
      <c r="T154" s="54"/>
      <c r="AT154" s="18" t="s">
        <v>189</v>
      </c>
      <c r="AU154" s="18" t="s">
        <v>83</v>
      </c>
    </row>
    <row r="155" spans="2:65" s="1" customFormat="1" ht="11.25">
      <c r="B155" s="33"/>
      <c r="D155" s="149" t="s">
        <v>191</v>
      </c>
      <c r="F155" s="150" t="s">
        <v>4479</v>
      </c>
      <c r="I155" s="147"/>
      <c r="L155" s="33"/>
      <c r="M155" s="148"/>
      <c r="T155" s="54"/>
      <c r="AT155" s="18" t="s">
        <v>191</v>
      </c>
      <c r="AU155" s="18" t="s">
        <v>83</v>
      </c>
    </row>
    <row r="156" spans="2:65" s="1" customFormat="1" ht="16.5" customHeight="1">
      <c r="B156" s="33"/>
      <c r="C156" s="171" t="s">
        <v>414</v>
      </c>
      <c r="D156" s="171" t="s">
        <v>353</v>
      </c>
      <c r="E156" s="172" t="s">
        <v>4480</v>
      </c>
      <c r="F156" s="173" t="s">
        <v>4472</v>
      </c>
      <c r="G156" s="174" t="s">
        <v>346</v>
      </c>
      <c r="H156" s="175">
        <v>2</v>
      </c>
      <c r="I156" s="176"/>
      <c r="J156" s="177">
        <f>ROUND(I156*H156,2)</f>
        <v>0</v>
      </c>
      <c r="K156" s="173" t="s">
        <v>19</v>
      </c>
      <c r="L156" s="178"/>
      <c r="M156" s="179" t="s">
        <v>19</v>
      </c>
      <c r="N156" s="180" t="s">
        <v>44</v>
      </c>
      <c r="P156" s="141">
        <f>O156*H156</f>
        <v>0</v>
      </c>
      <c r="Q156" s="141">
        <v>2.15E-3</v>
      </c>
      <c r="R156" s="141">
        <f>Q156*H156</f>
        <v>4.3E-3</v>
      </c>
      <c r="S156" s="141">
        <v>0</v>
      </c>
      <c r="T156" s="142">
        <f>S156*H156</f>
        <v>0</v>
      </c>
      <c r="AR156" s="143" t="s">
        <v>466</v>
      </c>
      <c r="AT156" s="143" t="s">
        <v>353</v>
      </c>
      <c r="AU156" s="143" t="s">
        <v>83</v>
      </c>
      <c r="AY156" s="18" t="s">
        <v>180</v>
      </c>
      <c r="BE156" s="144">
        <f>IF(N156="základní",J156,0)</f>
        <v>0</v>
      </c>
      <c r="BF156" s="144">
        <f>IF(N156="snížená",J156,0)</f>
        <v>0</v>
      </c>
      <c r="BG156" s="144">
        <f>IF(N156="zákl. přenesená",J156,0)</f>
        <v>0</v>
      </c>
      <c r="BH156" s="144">
        <f>IF(N156="sníž. přenesená",J156,0)</f>
        <v>0</v>
      </c>
      <c r="BI156" s="144">
        <f>IF(N156="nulová",J156,0)</f>
        <v>0</v>
      </c>
      <c r="BJ156" s="18" t="s">
        <v>81</v>
      </c>
      <c r="BK156" s="144">
        <f>ROUND(I156*H156,2)</f>
        <v>0</v>
      </c>
      <c r="BL156" s="18" t="s">
        <v>309</v>
      </c>
      <c r="BM156" s="143" t="s">
        <v>4481</v>
      </c>
    </row>
    <row r="157" spans="2:65" s="1" customFormat="1" ht="11.25">
      <c r="B157" s="33"/>
      <c r="D157" s="145" t="s">
        <v>189</v>
      </c>
      <c r="F157" s="146" t="s">
        <v>4472</v>
      </c>
      <c r="I157" s="147"/>
      <c r="L157" s="33"/>
      <c r="M157" s="148"/>
      <c r="T157" s="54"/>
      <c r="AT157" s="18" t="s">
        <v>189</v>
      </c>
      <c r="AU157" s="18" t="s">
        <v>83</v>
      </c>
    </row>
    <row r="158" spans="2:65" s="1" customFormat="1" ht="16.5" customHeight="1">
      <c r="B158" s="33"/>
      <c r="C158" s="171" t="s">
        <v>421</v>
      </c>
      <c r="D158" s="171" t="s">
        <v>353</v>
      </c>
      <c r="E158" s="172" t="s">
        <v>4482</v>
      </c>
      <c r="F158" s="173" t="s">
        <v>4483</v>
      </c>
      <c r="G158" s="174" t="s">
        <v>346</v>
      </c>
      <c r="H158" s="175">
        <v>1</v>
      </c>
      <c r="I158" s="176"/>
      <c r="J158" s="177">
        <f>ROUND(I158*H158,2)</f>
        <v>0</v>
      </c>
      <c r="K158" s="173" t="s">
        <v>19</v>
      </c>
      <c r="L158" s="178"/>
      <c r="M158" s="179" t="s">
        <v>19</v>
      </c>
      <c r="N158" s="180" t="s">
        <v>44</v>
      </c>
      <c r="P158" s="141">
        <f>O158*H158</f>
        <v>0</v>
      </c>
      <c r="Q158" s="141">
        <v>2.15E-3</v>
      </c>
      <c r="R158" s="141">
        <f>Q158*H158</f>
        <v>2.15E-3</v>
      </c>
      <c r="S158" s="141">
        <v>0</v>
      </c>
      <c r="T158" s="142">
        <f>S158*H158</f>
        <v>0</v>
      </c>
      <c r="AR158" s="143" t="s">
        <v>466</v>
      </c>
      <c r="AT158" s="143" t="s">
        <v>353</v>
      </c>
      <c r="AU158" s="143" t="s">
        <v>83</v>
      </c>
      <c r="AY158" s="18" t="s">
        <v>180</v>
      </c>
      <c r="BE158" s="144">
        <f>IF(N158="základní",J158,0)</f>
        <v>0</v>
      </c>
      <c r="BF158" s="144">
        <f>IF(N158="snížená",J158,0)</f>
        <v>0</v>
      </c>
      <c r="BG158" s="144">
        <f>IF(N158="zákl. přenesená",J158,0)</f>
        <v>0</v>
      </c>
      <c r="BH158" s="144">
        <f>IF(N158="sníž. přenesená",J158,0)</f>
        <v>0</v>
      </c>
      <c r="BI158" s="144">
        <f>IF(N158="nulová",J158,0)</f>
        <v>0</v>
      </c>
      <c r="BJ158" s="18" t="s">
        <v>81</v>
      </c>
      <c r="BK158" s="144">
        <f>ROUND(I158*H158,2)</f>
        <v>0</v>
      </c>
      <c r="BL158" s="18" t="s">
        <v>309</v>
      </c>
      <c r="BM158" s="143" t="s">
        <v>4484</v>
      </c>
    </row>
    <row r="159" spans="2:65" s="1" customFormat="1" ht="11.25">
      <c r="B159" s="33"/>
      <c r="D159" s="145" t="s">
        <v>189</v>
      </c>
      <c r="F159" s="146" t="s">
        <v>4483</v>
      </c>
      <c r="I159" s="147"/>
      <c r="L159" s="33"/>
      <c r="M159" s="148"/>
      <c r="T159" s="54"/>
      <c r="AT159" s="18" t="s">
        <v>189</v>
      </c>
      <c r="AU159" s="18" t="s">
        <v>83</v>
      </c>
    </row>
    <row r="160" spans="2:65" s="1" customFormat="1" ht="16.5" customHeight="1">
      <c r="B160" s="33"/>
      <c r="C160" s="171" t="s">
        <v>427</v>
      </c>
      <c r="D160" s="171" t="s">
        <v>353</v>
      </c>
      <c r="E160" s="172" t="s">
        <v>4485</v>
      </c>
      <c r="F160" s="173" t="s">
        <v>4486</v>
      </c>
      <c r="G160" s="174" t="s">
        <v>346</v>
      </c>
      <c r="H160" s="175">
        <v>1</v>
      </c>
      <c r="I160" s="176"/>
      <c r="J160" s="177">
        <f>ROUND(I160*H160,2)</f>
        <v>0</v>
      </c>
      <c r="K160" s="173" t="s">
        <v>19</v>
      </c>
      <c r="L160" s="178"/>
      <c r="M160" s="179" t="s">
        <v>19</v>
      </c>
      <c r="N160" s="180" t="s">
        <v>44</v>
      </c>
      <c r="P160" s="141">
        <f>O160*H160</f>
        <v>0</v>
      </c>
      <c r="Q160" s="141">
        <v>2.15E-3</v>
      </c>
      <c r="R160" s="141">
        <f>Q160*H160</f>
        <v>2.15E-3</v>
      </c>
      <c r="S160" s="141">
        <v>0</v>
      </c>
      <c r="T160" s="142">
        <f>S160*H160</f>
        <v>0</v>
      </c>
      <c r="AR160" s="143" t="s">
        <v>466</v>
      </c>
      <c r="AT160" s="143" t="s">
        <v>353</v>
      </c>
      <c r="AU160" s="143" t="s">
        <v>83</v>
      </c>
      <c r="AY160" s="18" t="s">
        <v>180</v>
      </c>
      <c r="BE160" s="144">
        <f>IF(N160="základní",J160,0)</f>
        <v>0</v>
      </c>
      <c r="BF160" s="144">
        <f>IF(N160="snížená",J160,0)</f>
        <v>0</v>
      </c>
      <c r="BG160" s="144">
        <f>IF(N160="zákl. přenesená",J160,0)</f>
        <v>0</v>
      </c>
      <c r="BH160" s="144">
        <f>IF(N160="sníž. přenesená",J160,0)</f>
        <v>0</v>
      </c>
      <c r="BI160" s="144">
        <f>IF(N160="nulová",J160,0)</f>
        <v>0</v>
      </c>
      <c r="BJ160" s="18" t="s">
        <v>81</v>
      </c>
      <c r="BK160" s="144">
        <f>ROUND(I160*H160,2)</f>
        <v>0</v>
      </c>
      <c r="BL160" s="18" t="s">
        <v>309</v>
      </c>
      <c r="BM160" s="143" t="s">
        <v>4487</v>
      </c>
    </row>
    <row r="161" spans="2:65" s="1" customFormat="1" ht="11.25">
      <c r="B161" s="33"/>
      <c r="D161" s="145" t="s">
        <v>189</v>
      </c>
      <c r="F161" s="146" t="s">
        <v>4486</v>
      </c>
      <c r="I161" s="147"/>
      <c r="L161" s="33"/>
      <c r="M161" s="148"/>
      <c r="T161" s="54"/>
      <c r="AT161" s="18" t="s">
        <v>189</v>
      </c>
      <c r="AU161" s="18" t="s">
        <v>83</v>
      </c>
    </row>
    <row r="162" spans="2:65" s="1" customFormat="1" ht="16.5" customHeight="1">
      <c r="B162" s="33"/>
      <c r="C162" s="171" t="s">
        <v>433</v>
      </c>
      <c r="D162" s="171" t="s">
        <v>353</v>
      </c>
      <c r="E162" s="172" t="s">
        <v>4488</v>
      </c>
      <c r="F162" s="173" t="s">
        <v>4489</v>
      </c>
      <c r="G162" s="174" t="s">
        <v>346</v>
      </c>
      <c r="H162" s="175">
        <v>2</v>
      </c>
      <c r="I162" s="176"/>
      <c r="J162" s="177">
        <f>ROUND(I162*H162,2)</f>
        <v>0</v>
      </c>
      <c r="K162" s="173" t="s">
        <v>19</v>
      </c>
      <c r="L162" s="178"/>
      <c r="M162" s="179" t="s">
        <v>19</v>
      </c>
      <c r="N162" s="180" t="s">
        <v>44</v>
      </c>
      <c r="P162" s="141">
        <f>O162*H162</f>
        <v>0</v>
      </c>
      <c r="Q162" s="141">
        <v>2.15E-3</v>
      </c>
      <c r="R162" s="141">
        <f>Q162*H162</f>
        <v>4.3E-3</v>
      </c>
      <c r="S162" s="141">
        <v>0</v>
      </c>
      <c r="T162" s="142">
        <f>S162*H162</f>
        <v>0</v>
      </c>
      <c r="AR162" s="143" t="s">
        <v>466</v>
      </c>
      <c r="AT162" s="143" t="s">
        <v>353</v>
      </c>
      <c r="AU162" s="143" t="s">
        <v>83</v>
      </c>
      <c r="AY162" s="18" t="s">
        <v>180</v>
      </c>
      <c r="BE162" s="144">
        <f>IF(N162="základní",J162,0)</f>
        <v>0</v>
      </c>
      <c r="BF162" s="144">
        <f>IF(N162="snížená",J162,0)</f>
        <v>0</v>
      </c>
      <c r="BG162" s="144">
        <f>IF(N162="zákl. přenesená",J162,0)</f>
        <v>0</v>
      </c>
      <c r="BH162" s="144">
        <f>IF(N162="sníž. přenesená",J162,0)</f>
        <v>0</v>
      </c>
      <c r="BI162" s="144">
        <f>IF(N162="nulová",J162,0)</f>
        <v>0</v>
      </c>
      <c r="BJ162" s="18" t="s">
        <v>81</v>
      </c>
      <c r="BK162" s="144">
        <f>ROUND(I162*H162,2)</f>
        <v>0</v>
      </c>
      <c r="BL162" s="18" t="s">
        <v>309</v>
      </c>
      <c r="BM162" s="143" t="s">
        <v>4490</v>
      </c>
    </row>
    <row r="163" spans="2:65" s="1" customFormat="1" ht="11.25">
      <c r="B163" s="33"/>
      <c r="D163" s="145" t="s">
        <v>189</v>
      </c>
      <c r="F163" s="146" t="s">
        <v>4489</v>
      </c>
      <c r="I163" s="147"/>
      <c r="L163" s="33"/>
      <c r="M163" s="148"/>
      <c r="T163" s="54"/>
      <c r="AT163" s="18" t="s">
        <v>189</v>
      </c>
      <c r="AU163" s="18" t="s">
        <v>83</v>
      </c>
    </row>
    <row r="164" spans="2:65" s="13" customFormat="1" ht="11.25">
      <c r="B164" s="157"/>
      <c r="D164" s="145" t="s">
        <v>193</v>
      </c>
      <c r="E164" s="158" t="s">
        <v>19</v>
      </c>
      <c r="F164" s="159" t="s">
        <v>4491</v>
      </c>
      <c r="H164" s="160">
        <v>2</v>
      </c>
      <c r="I164" s="161"/>
      <c r="L164" s="157"/>
      <c r="M164" s="162"/>
      <c r="T164" s="163"/>
      <c r="AT164" s="158" t="s">
        <v>193</v>
      </c>
      <c r="AU164" s="158" t="s">
        <v>83</v>
      </c>
      <c r="AV164" s="13" t="s">
        <v>83</v>
      </c>
      <c r="AW164" s="13" t="s">
        <v>35</v>
      </c>
      <c r="AX164" s="13" t="s">
        <v>81</v>
      </c>
      <c r="AY164" s="158" t="s">
        <v>180</v>
      </c>
    </row>
    <row r="165" spans="2:65" s="1" customFormat="1" ht="16.5" customHeight="1">
      <c r="B165" s="33"/>
      <c r="C165" s="171" t="s">
        <v>440</v>
      </c>
      <c r="D165" s="171" t="s">
        <v>353</v>
      </c>
      <c r="E165" s="172" t="s">
        <v>4492</v>
      </c>
      <c r="F165" s="173" t="s">
        <v>4493</v>
      </c>
      <c r="G165" s="174" t="s">
        <v>346</v>
      </c>
      <c r="H165" s="175">
        <v>4</v>
      </c>
      <c r="I165" s="176"/>
      <c r="J165" s="177">
        <f>ROUND(I165*H165,2)</f>
        <v>0</v>
      </c>
      <c r="K165" s="173" t="s">
        <v>19</v>
      </c>
      <c r="L165" s="178"/>
      <c r="M165" s="179" t="s">
        <v>19</v>
      </c>
      <c r="N165" s="180" t="s">
        <v>44</v>
      </c>
      <c r="P165" s="141">
        <f>O165*H165</f>
        <v>0</v>
      </c>
      <c r="Q165" s="141">
        <v>2.15E-3</v>
      </c>
      <c r="R165" s="141">
        <f>Q165*H165</f>
        <v>8.6E-3</v>
      </c>
      <c r="S165" s="141">
        <v>0</v>
      </c>
      <c r="T165" s="142">
        <f>S165*H165</f>
        <v>0</v>
      </c>
      <c r="AR165" s="143" t="s">
        <v>466</v>
      </c>
      <c r="AT165" s="143" t="s">
        <v>353</v>
      </c>
      <c r="AU165" s="143" t="s">
        <v>83</v>
      </c>
      <c r="AY165" s="18" t="s">
        <v>180</v>
      </c>
      <c r="BE165" s="144">
        <f>IF(N165="základní",J165,0)</f>
        <v>0</v>
      </c>
      <c r="BF165" s="144">
        <f>IF(N165="snížená",J165,0)</f>
        <v>0</v>
      </c>
      <c r="BG165" s="144">
        <f>IF(N165="zákl. přenesená",J165,0)</f>
        <v>0</v>
      </c>
      <c r="BH165" s="144">
        <f>IF(N165="sníž. přenesená",J165,0)</f>
        <v>0</v>
      </c>
      <c r="BI165" s="144">
        <f>IF(N165="nulová",J165,0)</f>
        <v>0</v>
      </c>
      <c r="BJ165" s="18" t="s">
        <v>81</v>
      </c>
      <c r="BK165" s="144">
        <f>ROUND(I165*H165,2)</f>
        <v>0</v>
      </c>
      <c r="BL165" s="18" t="s">
        <v>309</v>
      </c>
      <c r="BM165" s="143" t="s">
        <v>4494</v>
      </c>
    </row>
    <row r="166" spans="2:65" s="1" customFormat="1" ht="11.25">
      <c r="B166" s="33"/>
      <c r="D166" s="145" t="s">
        <v>189</v>
      </c>
      <c r="F166" s="146" t="s">
        <v>4493</v>
      </c>
      <c r="I166" s="147"/>
      <c r="L166" s="33"/>
      <c r="M166" s="148"/>
      <c r="T166" s="54"/>
      <c r="AT166" s="18" t="s">
        <v>189</v>
      </c>
      <c r="AU166" s="18" t="s">
        <v>83</v>
      </c>
    </row>
    <row r="167" spans="2:65" s="1" customFormat="1" ht="37.9" customHeight="1">
      <c r="B167" s="33"/>
      <c r="C167" s="132" t="s">
        <v>448</v>
      </c>
      <c r="D167" s="132" t="s">
        <v>182</v>
      </c>
      <c r="E167" s="133" t="s">
        <v>4495</v>
      </c>
      <c r="F167" s="134" t="s">
        <v>4496</v>
      </c>
      <c r="G167" s="135" t="s">
        <v>346</v>
      </c>
      <c r="H167" s="136">
        <v>22</v>
      </c>
      <c r="I167" s="137"/>
      <c r="J167" s="138">
        <f>ROUND(I167*H167,2)</f>
        <v>0</v>
      </c>
      <c r="K167" s="134" t="s">
        <v>3940</v>
      </c>
      <c r="L167" s="33"/>
      <c r="M167" s="139" t="s">
        <v>19</v>
      </c>
      <c r="N167" s="140" t="s">
        <v>44</v>
      </c>
      <c r="P167" s="141">
        <f>O167*H167</f>
        <v>0</v>
      </c>
      <c r="Q167" s="141">
        <v>0</v>
      </c>
      <c r="R167" s="141">
        <f>Q167*H167</f>
        <v>0</v>
      </c>
      <c r="S167" s="141">
        <v>0</v>
      </c>
      <c r="T167" s="142">
        <f>S167*H167</f>
        <v>0</v>
      </c>
      <c r="AR167" s="143" t="s">
        <v>309</v>
      </c>
      <c r="AT167" s="143" t="s">
        <v>182</v>
      </c>
      <c r="AU167" s="143" t="s">
        <v>83</v>
      </c>
      <c r="AY167" s="18" t="s">
        <v>180</v>
      </c>
      <c r="BE167" s="144">
        <f>IF(N167="základní",J167,0)</f>
        <v>0</v>
      </c>
      <c r="BF167" s="144">
        <f>IF(N167="snížená",J167,0)</f>
        <v>0</v>
      </c>
      <c r="BG167" s="144">
        <f>IF(N167="zákl. přenesená",J167,0)</f>
        <v>0</v>
      </c>
      <c r="BH167" s="144">
        <f>IF(N167="sníž. přenesená",J167,0)</f>
        <v>0</v>
      </c>
      <c r="BI167" s="144">
        <f>IF(N167="nulová",J167,0)</f>
        <v>0</v>
      </c>
      <c r="BJ167" s="18" t="s">
        <v>81</v>
      </c>
      <c r="BK167" s="144">
        <f>ROUND(I167*H167,2)</f>
        <v>0</v>
      </c>
      <c r="BL167" s="18" t="s">
        <v>309</v>
      </c>
      <c r="BM167" s="143" t="s">
        <v>4497</v>
      </c>
    </row>
    <row r="168" spans="2:65" s="1" customFormat="1" ht="29.25">
      <c r="B168" s="33"/>
      <c r="D168" s="145" t="s">
        <v>189</v>
      </c>
      <c r="F168" s="146" t="s">
        <v>4496</v>
      </c>
      <c r="I168" s="147"/>
      <c r="L168" s="33"/>
      <c r="M168" s="148"/>
      <c r="T168" s="54"/>
      <c r="AT168" s="18" t="s">
        <v>189</v>
      </c>
      <c r="AU168" s="18" t="s">
        <v>83</v>
      </c>
    </row>
    <row r="169" spans="2:65" s="1" customFormat="1" ht="11.25">
      <c r="B169" s="33"/>
      <c r="D169" s="149" t="s">
        <v>191</v>
      </c>
      <c r="F169" s="150" t="s">
        <v>4498</v>
      </c>
      <c r="I169" s="147"/>
      <c r="L169" s="33"/>
      <c r="M169" s="148"/>
      <c r="T169" s="54"/>
      <c r="AT169" s="18" t="s">
        <v>191</v>
      </c>
      <c r="AU169" s="18" t="s">
        <v>83</v>
      </c>
    </row>
    <row r="170" spans="2:65" s="1" customFormat="1" ht="16.5" customHeight="1">
      <c r="B170" s="33"/>
      <c r="C170" s="171" t="s">
        <v>458</v>
      </c>
      <c r="D170" s="171" t="s">
        <v>353</v>
      </c>
      <c r="E170" s="172" t="s">
        <v>4499</v>
      </c>
      <c r="F170" s="173" t="s">
        <v>4500</v>
      </c>
      <c r="G170" s="174" t="s">
        <v>346</v>
      </c>
      <c r="H170" s="175">
        <v>22</v>
      </c>
      <c r="I170" s="176"/>
      <c r="J170" s="177">
        <f>ROUND(I170*H170,2)</f>
        <v>0</v>
      </c>
      <c r="K170" s="173" t="s">
        <v>19</v>
      </c>
      <c r="L170" s="178"/>
      <c r="M170" s="179" t="s">
        <v>19</v>
      </c>
      <c r="N170" s="180" t="s">
        <v>44</v>
      </c>
      <c r="P170" s="141">
        <f>O170*H170</f>
        <v>0</v>
      </c>
      <c r="Q170" s="141">
        <v>0</v>
      </c>
      <c r="R170" s="141">
        <f>Q170*H170</f>
        <v>0</v>
      </c>
      <c r="S170" s="141">
        <v>0</v>
      </c>
      <c r="T170" s="142">
        <f>S170*H170</f>
        <v>0</v>
      </c>
      <c r="AR170" s="143" t="s">
        <v>466</v>
      </c>
      <c r="AT170" s="143" t="s">
        <v>353</v>
      </c>
      <c r="AU170" s="143" t="s">
        <v>83</v>
      </c>
      <c r="AY170" s="18" t="s">
        <v>180</v>
      </c>
      <c r="BE170" s="144">
        <f>IF(N170="základní",J170,0)</f>
        <v>0</v>
      </c>
      <c r="BF170" s="144">
        <f>IF(N170="snížená",J170,0)</f>
        <v>0</v>
      </c>
      <c r="BG170" s="144">
        <f>IF(N170="zákl. přenesená",J170,0)</f>
        <v>0</v>
      </c>
      <c r="BH170" s="144">
        <f>IF(N170="sníž. přenesená",J170,0)</f>
        <v>0</v>
      </c>
      <c r="BI170" s="144">
        <f>IF(N170="nulová",J170,0)</f>
        <v>0</v>
      </c>
      <c r="BJ170" s="18" t="s">
        <v>81</v>
      </c>
      <c r="BK170" s="144">
        <f>ROUND(I170*H170,2)</f>
        <v>0</v>
      </c>
      <c r="BL170" s="18" t="s">
        <v>309</v>
      </c>
      <c r="BM170" s="143" t="s">
        <v>4501</v>
      </c>
    </row>
    <row r="171" spans="2:65" s="1" customFormat="1" ht="11.25">
      <c r="B171" s="33"/>
      <c r="D171" s="145" t="s">
        <v>189</v>
      </c>
      <c r="F171" s="146" t="s">
        <v>4500</v>
      </c>
      <c r="I171" s="147"/>
      <c r="L171" s="33"/>
      <c r="M171" s="148"/>
      <c r="T171" s="54"/>
      <c r="AT171" s="18" t="s">
        <v>189</v>
      </c>
      <c r="AU171" s="18" t="s">
        <v>83</v>
      </c>
    </row>
    <row r="172" spans="2:65" s="1" customFormat="1" ht="24.2" customHeight="1">
      <c r="B172" s="33"/>
      <c r="C172" s="132" t="s">
        <v>466</v>
      </c>
      <c r="D172" s="132" t="s">
        <v>182</v>
      </c>
      <c r="E172" s="133" t="s">
        <v>4502</v>
      </c>
      <c r="F172" s="134" t="s">
        <v>4503</v>
      </c>
      <c r="G172" s="135" t="s">
        <v>346</v>
      </c>
      <c r="H172" s="136">
        <v>44</v>
      </c>
      <c r="I172" s="137"/>
      <c r="J172" s="138">
        <f>ROUND(I172*H172,2)</f>
        <v>0</v>
      </c>
      <c r="K172" s="134" t="s">
        <v>572</v>
      </c>
      <c r="L172" s="33"/>
      <c r="M172" s="139" t="s">
        <v>19</v>
      </c>
      <c r="N172" s="140" t="s">
        <v>44</v>
      </c>
      <c r="P172" s="141">
        <f>O172*H172</f>
        <v>0</v>
      </c>
      <c r="Q172" s="141">
        <v>0</v>
      </c>
      <c r="R172" s="141">
        <f>Q172*H172</f>
        <v>0</v>
      </c>
      <c r="S172" s="141">
        <v>0</v>
      </c>
      <c r="T172" s="142">
        <f>S172*H172</f>
        <v>0</v>
      </c>
      <c r="AR172" s="143" t="s">
        <v>309</v>
      </c>
      <c r="AT172" s="143" t="s">
        <v>182</v>
      </c>
      <c r="AU172" s="143" t="s">
        <v>83</v>
      </c>
      <c r="AY172" s="18" t="s">
        <v>180</v>
      </c>
      <c r="BE172" s="144">
        <f>IF(N172="základní",J172,0)</f>
        <v>0</v>
      </c>
      <c r="BF172" s="144">
        <f>IF(N172="snížená",J172,0)</f>
        <v>0</v>
      </c>
      <c r="BG172" s="144">
        <f>IF(N172="zákl. přenesená",J172,0)</f>
        <v>0</v>
      </c>
      <c r="BH172" s="144">
        <f>IF(N172="sníž. přenesená",J172,0)</f>
        <v>0</v>
      </c>
      <c r="BI172" s="144">
        <f>IF(N172="nulová",J172,0)</f>
        <v>0</v>
      </c>
      <c r="BJ172" s="18" t="s">
        <v>81</v>
      </c>
      <c r="BK172" s="144">
        <f>ROUND(I172*H172,2)</f>
        <v>0</v>
      </c>
      <c r="BL172" s="18" t="s">
        <v>309</v>
      </c>
      <c r="BM172" s="143" t="s">
        <v>4504</v>
      </c>
    </row>
    <row r="173" spans="2:65" s="1" customFormat="1" ht="19.5">
      <c r="B173" s="33"/>
      <c r="D173" s="145" t="s">
        <v>189</v>
      </c>
      <c r="F173" s="146" t="s">
        <v>4503</v>
      </c>
      <c r="I173" s="147"/>
      <c r="L173" s="33"/>
      <c r="M173" s="148"/>
      <c r="T173" s="54"/>
      <c r="AT173" s="18" t="s">
        <v>189</v>
      </c>
      <c r="AU173" s="18" t="s">
        <v>83</v>
      </c>
    </row>
    <row r="174" spans="2:65" s="1" customFormat="1" ht="11.25">
      <c r="B174" s="33"/>
      <c r="D174" s="149" t="s">
        <v>191</v>
      </c>
      <c r="F174" s="150" t="s">
        <v>4505</v>
      </c>
      <c r="I174" s="147"/>
      <c r="L174" s="33"/>
      <c r="M174" s="148"/>
      <c r="T174" s="54"/>
      <c r="AT174" s="18" t="s">
        <v>191</v>
      </c>
      <c r="AU174" s="18" t="s">
        <v>83</v>
      </c>
    </row>
    <row r="175" spans="2:65" s="1" customFormat="1" ht="16.5" customHeight="1">
      <c r="B175" s="33"/>
      <c r="C175" s="132" t="s">
        <v>471</v>
      </c>
      <c r="D175" s="132" t="s">
        <v>182</v>
      </c>
      <c r="E175" s="133" t="s">
        <v>4506</v>
      </c>
      <c r="F175" s="134" t="s">
        <v>4507</v>
      </c>
      <c r="G175" s="135" t="s">
        <v>346</v>
      </c>
      <c r="H175" s="136">
        <v>3</v>
      </c>
      <c r="I175" s="137"/>
      <c r="J175" s="138">
        <f>ROUND(I175*H175,2)</f>
        <v>0</v>
      </c>
      <c r="K175" s="134" t="s">
        <v>4119</v>
      </c>
      <c r="L175" s="33"/>
      <c r="M175" s="139" t="s">
        <v>19</v>
      </c>
      <c r="N175" s="140" t="s">
        <v>44</v>
      </c>
      <c r="P175" s="141">
        <f>O175*H175</f>
        <v>0</v>
      </c>
      <c r="Q175" s="141">
        <v>0</v>
      </c>
      <c r="R175" s="141">
        <f>Q175*H175</f>
        <v>0</v>
      </c>
      <c r="S175" s="141">
        <v>0</v>
      </c>
      <c r="T175" s="142">
        <f>S175*H175</f>
        <v>0</v>
      </c>
      <c r="AR175" s="143" t="s">
        <v>187</v>
      </c>
      <c r="AT175" s="143" t="s">
        <v>182</v>
      </c>
      <c r="AU175" s="143" t="s">
        <v>83</v>
      </c>
      <c r="AY175" s="18" t="s">
        <v>180</v>
      </c>
      <c r="BE175" s="144">
        <f>IF(N175="základní",J175,0)</f>
        <v>0</v>
      </c>
      <c r="BF175" s="144">
        <f>IF(N175="snížená",J175,0)</f>
        <v>0</v>
      </c>
      <c r="BG175" s="144">
        <f>IF(N175="zákl. přenesená",J175,0)</f>
        <v>0</v>
      </c>
      <c r="BH175" s="144">
        <f>IF(N175="sníž. přenesená",J175,0)</f>
        <v>0</v>
      </c>
      <c r="BI175" s="144">
        <f>IF(N175="nulová",J175,0)</f>
        <v>0</v>
      </c>
      <c r="BJ175" s="18" t="s">
        <v>81</v>
      </c>
      <c r="BK175" s="144">
        <f>ROUND(I175*H175,2)</f>
        <v>0</v>
      </c>
      <c r="BL175" s="18" t="s">
        <v>187</v>
      </c>
      <c r="BM175" s="143" t="s">
        <v>4508</v>
      </c>
    </row>
    <row r="176" spans="2:65" s="1" customFormat="1" ht="11.25">
      <c r="B176" s="33"/>
      <c r="D176" s="145" t="s">
        <v>189</v>
      </c>
      <c r="F176" s="146" t="s">
        <v>4507</v>
      </c>
      <c r="I176" s="147"/>
      <c r="L176" s="33"/>
      <c r="M176" s="148"/>
      <c r="T176" s="54"/>
      <c r="AT176" s="18" t="s">
        <v>189</v>
      </c>
      <c r="AU176" s="18" t="s">
        <v>83</v>
      </c>
    </row>
    <row r="177" spans="2:65" s="1" customFormat="1" ht="11.25">
      <c r="B177" s="33"/>
      <c r="D177" s="149" t="s">
        <v>191</v>
      </c>
      <c r="F177" s="150" t="s">
        <v>4509</v>
      </c>
      <c r="I177" s="147"/>
      <c r="L177" s="33"/>
      <c r="M177" s="148"/>
      <c r="T177" s="54"/>
      <c r="AT177" s="18" t="s">
        <v>191</v>
      </c>
      <c r="AU177" s="18" t="s">
        <v>83</v>
      </c>
    </row>
    <row r="178" spans="2:65" s="1" customFormat="1" ht="90" customHeight="1">
      <c r="B178" s="33"/>
      <c r="C178" s="171" t="s">
        <v>479</v>
      </c>
      <c r="D178" s="171" t="s">
        <v>353</v>
      </c>
      <c r="E178" s="172" t="s">
        <v>4510</v>
      </c>
      <c r="F178" s="173" t="s">
        <v>4511</v>
      </c>
      <c r="G178" s="174" t="s">
        <v>346</v>
      </c>
      <c r="H178" s="175">
        <v>3</v>
      </c>
      <c r="I178" s="176"/>
      <c r="J178" s="177">
        <f>ROUND(I178*H178,2)</f>
        <v>0</v>
      </c>
      <c r="K178" s="173" t="s">
        <v>19</v>
      </c>
      <c r="L178" s="178"/>
      <c r="M178" s="179" t="s">
        <v>19</v>
      </c>
      <c r="N178" s="180" t="s">
        <v>44</v>
      </c>
      <c r="P178" s="141">
        <f>O178*H178</f>
        <v>0</v>
      </c>
      <c r="Q178" s="141">
        <v>0</v>
      </c>
      <c r="R178" s="141">
        <f>Q178*H178</f>
        <v>0</v>
      </c>
      <c r="S178" s="141">
        <v>0</v>
      </c>
      <c r="T178" s="142">
        <f>S178*H178</f>
        <v>0</v>
      </c>
      <c r="AR178" s="143" t="s">
        <v>466</v>
      </c>
      <c r="AT178" s="143" t="s">
        <v>353</v>
      </c>
      <c r="AU178" s="143" t="s">
        <v>83</v>
      </c>
      <c r="AY178" s="18" t="s">
        <v>180</v>
      </c>
      <c r="BE178" s="144">
        <f>IF(N178="základní",J178,0)</f>
        <v>0</v>
      </c>
      <c r="BF178" s="144">
        <f>IF(N178="snížená",J178,0)</f>
        <v>0</v>
      </c>
      <c r="BG178" s="144">
        <f>IF(N178="zákl. přenesená",J178,0)</f>
        <v>0</v>
      </c>
      <c r="BH178" s="144">
        <f>IF(N178="sníž. přenesená",J178,0)</f>
        <v>0</v>
      </c>
      <c r="BI178" s="144">
        <f>IF(N178="nulová",J178,0)</f>
        <v>0</v>
      </c>
      <c r="BJ178" s="18" t="s">
        <v>81</v>
      </c>
      <c r="BK178" s="144">
        <f>ROUND(I178*H178,2)</f>
        <v>0</v>
      </c>
      <c r="BL178" s="18" t="s">
        <v>309</v>
      </c>
      <c r="BM178" s="143" t="s">
        <v>4512</v>
      </c>
    </row>
    <row r="179" spans="2:65" s="1" customFormat="1" ht="97.5">
      <c r="B179" s="33"/>
      <c r="D179" s="145" t="s">
        <v>189</v>
      </c>
      <c r="F179" s="146" t="s">
        <v>4513</v>
      </c>
      <c r="I179" s="147"/>
      <c r="L179" s="33"/>
      <c r="M179" s="148"/>
      <c r="T179" s="54"/>
      <c r="AT179" s="18" t="s">
        <v>189</v>
      </c>
      <c r="AU179" s="18" t="s">
        <v>83</v>
      </c>
    </row>
    <row r="180" spans="2:65" s="1" customFormat="1" ht="24.2" customHeight="1">
      <c r="B180" s="33"/>
      <c r="C180" s="132" t="s">
        <v>487</v>
      </c>
      <c r="D180" s="132" t="s">
        <v>182</v>
      </c>
      <c r="E180" s="133" t="s">
        <v>4514</v>
      </c>
      <c r="F180" s="134" t="s">
        <v>4515</v>
      </c>
      <c r="G180" s="135" t="s">
        <v>346</v>
      </c>
      <c r="H180" s="136">
        <v>1</v>
      </c>
      <c r="I180" s="137"/>
      <c r="J180" s="138">
        <f>ROUND(I180*H180,2)</f>
        <v>0</v>
      </c>
      <c r="K180" s="134" t="s">
        <v>572</v>
      </c>
      <c r="L180" s="33"/>
      <c r="M180" s="139" t="s">
        <v>19</v>
      </c>
      <c r="N180" s="140" t="s">
        <v>44</v>
      </c>
      <c r="P180" s="141">
        <f>O180*H180</f>
        <v>0</v>
      </c>
      <c r="Q180" s="141">
        <v>0</v>
      </c>
      <c r="R180" s="141">
        <f>Q180*H180</f>
        <v>0</v>
      </c>
      <c r="S180" s="141">
        <v>0</v>
      </c>
      <c r="T180" s="142">
        <f>S180*H180</f>
        <v>0</v>
      </c>
      <c r="AR180" s="143" t="s">
        <v>309</v>
      </c>
      <c r="AT180" s="143" t="s">
        <v>182</v>
      </c>
      <c r="AU180" s="143" t="s">
        <v>83</v>
      </c>
      <c r="AY180" s="18" t="s">
        <v>180</v>
      </c>
      <c r="BE180" s="144">
        <f>IF(N180="základní",J180,0)</f>
        <v>0</v>
      </c>
      <c r="BF180" s="144">
        <f>IF(N180="snížená",J180,0)</f>
        <v>0</v>
      </c>
      <c r="BG180" s="144">
        <f>IF(N180="zákl. přenesená",J180,0)</f>
        <v>0</v>
      </c>
      <c r="BH180" s="144">
        <f>IF(N180="sníž. přenesená",J180,0)</f>
        <v>0</v>
      </c>
      <c r="BI180" s="144">
        <f>IF(N180="nulová",J180,0)</f>
        <v>0</v>
      </c>
      <c r="BJ180" s="18" t="s">
        <v>81</v>
      </c>
      <c r="BK180" s="144">
        <f>ROUND(I180*H180,2)</f>
        <v>0</v>
      </c>
      <c r="BL180" s="18" t="s">
        <v>309</v>
      </c>
      <c r="BM180" s="143" t="s">
        <v>4516</v>
      </c>
    </row>
    <row r="181" spans="2:65" s="1" customFormat="1" ht="19.5">
      <c r="B181" s="33"/>
      <c r="D181" s="145" t="s">
        <v>189</v>
      </c>
      <c r="F181" s="146" t="s">
        <v>4515</v>
      </c>
      <c r="I181" s="147"/>
      <c r="L181" s="33"/>
      <c r="M181" s="148"/>
      <c r="T181" s="54"/>
      <c r="AT181" s="18" t="s">
        <v>189</v>
      </c>
      <c r="AU181" s="18" t="s">
        <v>83</v>
      </c>
    </row>
    <row r="182" spans="2:65" s="1" customFormat="1" ht="11.25">
      <c r="B182" s="33"/>
      <c r="D182" s="149" t="s">
        <v>191</v>
      </c>
      <c r="F182" s="150" t="s">
        <v>4517</v>
      </c>
      <c r="I182" s="147"/>
      <c r="L182" s="33"/>
      <c r="M182" s="148"/>
      <c r="T182" s="54"/>
      <c r="AT182" s="18" t="s">
        <v>191</v>
      </c>
      <c r="AU182" s="18" t="s">
        <v>83</v>
      </c>
    </row>
    <row r="183" spans="2:65" s="11" customFormat="1" ht="22.9" customHeight="1">
      <c r="B183" s="120"/>
      <c r="D183" s="121" t="s">
        <v>72</v>
      </c>
      <c r="E183" s="130" t="s">
        <v>103</v>
      </c>
      <c r="F183" s="130" t="s">
        <v>103</v>
      </c>
      <c r="I183" s="123"/>
      <c r="J183" s="131">
        <f>BK183</f>
        <v>0</v>
      </c>
      <c r="L183" s="120"/>
      <c r="M183" s="125"/>
      <c r="P183" s="126">
        <f>SUM(P184:P199)</f>
        <v>0</v>
      </c>
      <c r="R183" s="126">
        <f>SUM(R184:R199)</f>
        <v>0.18088000000000004</v>
      </c>
      <c r="T183" s="127">
        <f>SUM(T184:T199)</f>
        <v>0.124</v>
      </c>
      <c r="AR183" s="121" t="s">
        <v>83</v>
      </c>
      <c r="AT183" s="128" t="s">
        <v>72</v>
      </c>
      <c r="AU183" s="128" t="s">
        <v>81</v>
      </c>
      <c r="AY183" s="121" t="s">
        <v>180</v>
      </c>
      <c r="BK183" s="129">
        <f>SUM(BK184:BK199)</f>
        <v>0</v>
      </c>
    </row>
    <row r="184" spans="2:65" s="1" customFormat="1" ht="49.15" customHeight="1">
      <c r="B184" s="33"/>
      <c r="C184" s="132" t="s">
        <v>492</v>
      </c>
      <c r="D184" s="132" t="s">
        <v>182</v>
      </c>
      <c r="E184" s="133" t="s">
        <v>4082</v>
      </c>
      <c r="F184" s="134" t="s">
        <v>4083</v>
      </c>
      <c r="G184" s="135" t="s">
        <v>346</v>
      </c>
      <c r="H184" s="136">
        <v>22</v>
      </c>
      <c r="I184" s="137"/>
      <c r="J184" s="138">
        <f>ROUND(I184*H184,2)</f>
        <v>0</v>
      </c>
      <c r="K184" s="134" t="s">
        <v>3940</v>
      </c>
      <c r="L184" s="33"/>
      <c r="M184" s="139" t="s">
        <v>19</v>
      </c>
      <c r="N184" s="140" t="s">
        <v>44</v>
      </c>
      <c r="P184" s="141">
        <f>O184*H184</f>
        <v>0</v>
      </c>
      <c r="Q184" s="141">
        <v>0</v>
      </c>
      <c r="R184" s="141">
        <f>Q184*H184</f>
        <v>0</v>
      </c>
      <c r="S184" s="141">
        <v>0</v>
      </c>
      <c r="T184" s="142">
        <f>S184*H184</f>
        <v>0</v>
      </c>
      <c r="AR184" s="143" t="s">
        <v>309</v>
      </c>
      <c r="AT184" s="143" t="s">
        <v>182</v>
      </c>
      <c r="AU184" s="143" t="s">
        <v>83</v>
      </c>
      <c r="AY184" s="18" t="s">
        <v>180</v>
      </c>
      <c r="BE184" s="144">
        <f>IF(N184="základní",J184,0)</f>
        <v>0</v>
      </c>
      <c r="BF184" s="144">
        <f>IF(N184="snížená",J184,0)</f>
        <v>0</v>
      </c>
      <c r="BG184" s="144">
        <f>IF(N184="zákl. přenesená",J184,0)</f>
        <v>0</v>
      </c>
      <c r="BH184" s="144">
        <f>IF(N184="sníž. přenesená",J184,0)</f>
        <v>0</v>
      </c>
      <c r="BI184" s="144">
        <f>IF(N184="nulová",J184,0)</f>
        <v>0</v>
      </c>
      <c r="BJ184" s="18" t="s">
        <v>81</v>
      </c>
      <c r="BK184" s="144">
        <f>ROUND(I184*H184,2)</f>
        <v>0</v>
      </c>
      <c r="BL184" s="18" t="s">
        <v>309</v>
      </c>
      <c r="BM184" s="143" t="s">
        <v>4518</v>
      </c>
    </row>
    <row r="185" spans="2:65" s="1" customFormat="1" ht="29.25">
      <c r="B185" s="33"/>
      <c r="D185" s="145" t="s">
        <v>189</v>
      </c>
      <c r="F185" s="146" t="s">
        <v>4083</v>
      </c>
      <c r="I185" s="147"/>
      <c r="L185" s="33"/>
      <c r="M185" s="148"/>
      <c r="T185" s="54"/>
      <c r="AT185" s="18" t="s">
        <v>189</v>
      </c>
      <c r="AU185" s="18" t="s">
        <v>83</v>
      </c>
    </row>
    <row r="186" spans="2:65" s="1" customFormat="1" ht="11.25">
      <c r="B186" s="33"/>
      <c r="D186" s="149" t="s">
        <v>191</v>
      </c>
      <c r="F186" s="150" t="s">
        <v>4519</v>
      </c>
      <c r="I186" s="147"/>
      <c r="L186" s="33"/>
      <c r="M186" s="148"/>
      <c r="T186" s="54"/>
      <c r="AT186" s="18" t="s">
        <v>191</v>
      </c>
      <c r="AU186" s="18" t="s">
        <v>83</v>
      </c>
    </row>
    <row r="187" spans="2:65" s="1" customFormat="1" ht="24.2" customHeight="1">
      <c r="B187" s="33"/>
      <c r="C187" s="171" t="s">
        <v>500</v>
      </c>
      <c r="D187" s="171" t="s">
        <v>353</v>
      </c>
      <c r="E187" s="172" t="s">
        <v>4520</v>
      </c>
      <c r="F187" s="173" t="s">
        <v>4521</v>
      </c>
      <c r="G187" s="174" t="s">
        <v>346</v>
      </c>
      <c r="H187" s="175">
        <v>22</v>
      </c>
      <c r="I187" s="176"/>
      <c r="J187" s="177">
        <f>ROUND(I187*H187,2)</f>
        <v>0</v>
      </c>
      <c r="K187" s="173" t="s">
        <v>572</v>
      </c>
      <c r="L187" s="178"/>
      <c r="M187" s="179" t="s">
        <v>19</v>
      </c>
      <c r="N187" s="180" t="s">
        <v>44</v>
      </c>
      <c r="P187" s="141">
        <f>O187*H187</f>
        <v>0</v>
      </c>
      <c r="Q187" s="141">
        <v>9.0000000000000006E-5</v>
      </c>
      <c r="R187" s="141">
        <f>Q187*H187</f>
        <v>1.98E-3</v>
      </c>
      <c r="S187" s="141">
        <v>0</v>
      </c>
      <c r="T187" s="142">
        <f>S187*H187</f>
        <v>0</v>
      </c>
      <c r="AR187" s="143" t="s">
        <v>466</v>
      </c>
      <c r="AT187" s="143" t="s">
        <v>353</v>
      </c>
      <c r="AU187" s="143" t="s">
        <v>83</v>
      </c>
      <c r="AY187" s="18" t="s">
        <v>180</v>
      </c>
      <c r="BE187" s="144">
        <f>IF(N187="základní",J187,0)</f>
        <v>0</v>
      </c>
      <c r="BF187" s="144">
        <f>IF(N187="snížená",J187,0)</f>
        <v>0</v>
      </c>
      <c r="BG187" s="144">
        <f>IF(N187="zákl. přenesená",J187,0)</f>
        <v>0</v>
      </c>
      <c r="BH187" s="144">
        <f>IF(N187="sníž. přenesená",J187,0)</f>
        <v>0</v>
      </c>
      <c r="BI187" s="144">
        <f>IF(N187="nulová",J187,0)</f>
        <v>0</v>
      </c>
      <c r="BJ187" s="18" t="s">
        <v>81</v>
      </c>
      <c r="BK187" s="144">
        <f>ROUND(I187*H187,2)</f>
        <v>0</v>
      </c>
      <c r="BL187" s="18" t="s">
        <v>309</v>
      </c>
      <c r="BM187" s="143" t="s">
        <v>4522</v>
      </c>
    </row>
    <row r="188" spans="2:65" s="1" customFormat="1" ht="19.5">
      <c r="B188" s="33"/>
      <c r="D188" s="145" t="s">
        <v>189</v>
      </c>
      <c r="F188" s="146" t="s">
        <v>4521</v>
      </c>
      <c r="I188" s="147"/>
      <c r="L188" s="33"/>
      <c r="M188" s="148"/>
      <c r="T188" s="54"/>
      <c r="AT188" s="18" t="s">
        <v>189</v>
      </c>
      <c r="AU188" s="18" t="s">
        <v>83</v>
      </c>
    </row>
    <row r="189" spans="2:65" s="1" customFormat="1" ht="33" customHeight="1">
      <c r="B189" s="33"/>
      <c r="C189" s="132" t="s">
        <v>526</v>
      </c>
      <c r="D189" s="132" t="s">
        <v>182</v>
      </c>
      <c r="E189" s="133" t="s">
        <v>4523</v>
      </c>
      <c r="F189" s="134" t="s">
        <v>4524</v>
      </c>
      <c r="G189" s="135" t="s">
        <v>338</v>
      </c>
      <c r="H189" s="136">
        <v>50</v>
      </c>
      <c r="I189" s="137"/>
      <c r="J189" s="138">
        <f>ROUND(I189*H189,2)</f>
        <v>0</v>
      </c>
      <c r="K189" s="134" t="s">
        <v>572</v>
      </c>
      <c r="L189" s="33"/>
      <c r="M189" s="139" t="s">
        <v>19</v>
      </c>
      <c r="N189" s="140" t="s">
        <v>44</v>
      </c>
      <c r="P189" s="141">
        <f>O189*H189</f>
        <v>0</v>
      </c>
      <c r="Q189" s="141">
        <v>0</v>
      </c>
      <c r="R189" s="141">
        <f>Q189*H189</f>
        <v>0</v>
      </c>
      <c r="S189" s="141">
        <v>0</v>
      </c>
      <c r="T189" s="142">
        <f>S189*H189</f>
        <v>0</v>
      </c>
      <c r="AR189" s="143" t="s">
        <v>309</v>
      </c>
      <c r="AT189" s="143" t="s">
        <v>182</v>
      </c>
      <c r="AU189" s="143" t="s">
        <v>83</v>
      </c>
      <c r="AY189" s="18" t="s">
        <v>180</v>
      </c>
      <c r="BE189" s="144">
        <f>IF(N189="základní",J189,0)</f>
        <v>0</v>
      </c>
      <c r="BF189" s="144">
        <f>IF(N189="snížená",J189,0)</f>
        <v>0</v>
      </c>
      <c r="BG189" s="144">
        <f>IF(N189="zákl. přenesená",J189,0)</f>
        <v>0</v>
      </c>
      <c r="BH189" s="144">
        <f>IF(N189="sníž. přenesená",J189,0)</f>
        <v>0</v>
      </c>
      <c r="BI189" s="144">
        <f>IF(N189="nulová",J189,0)</f>
        <v>0</v>
      </c>
      <c r="BJ189" s="18" t="s">
        <v>81</v>
      </c>
      <c r="BK189" s="144">
        <f>ROUND(I189*H189,2)</f>
        <v>0</v>
      </c>
      <c r="BL189" s="18" t="s">
        <v>309</v>
      </c>
      <c r="BM189" s="143" t="s">
        <v>4525</v>
      </c>
    </row>
    <row r="190" spans="2:65" s="1" customFormat="1" ht="19.5">
      <c r="B190" s="33"/>
      <c r="D190" s="145" t="s">
        <v>189</v>
      </c>
      <c r="F190" s="146" t="s">
        <v>4524</v>
      </c>
      <c r="I190" s="147"/>
      <c r="L190" s="33"/>
      <c r="M190" s="148"/>
      <c r="T190" s="54"/>
      <c r="AT190" s="18" t="s">
        <v>189</v>
      </c>
      <c r="AU190" s="18" t="s">
        <v>83</v>
      </c>
    </row>
    <row r="191" spans="2:65" s="1" customFormat="1" ht="11.25">
      <c r="B191" s="33"/>
      <c r="D191" s="149" t="s">
        <v>191</v>
      </c>
      <c r="F191" s="150" t="s">
        <v>4526</v>
      </c>
      <c r="I191" s="147"/>
      <c r="L191" s="33"/>
      <c r="M191" s="148"/>
      <c r="T191" s="54"/>
      <c r="AT191" s="18" t="s">
        <v>191</v>
      </c>
      <c r="AU191" s="18" t="s">
        <v>83</v>
      </c>
    </row>
    <row r="192" spans="2:65" s="1" customFormat="1" ht="24.2" customHeight="1">
      <c r="B192" s="33"/>
      <c r="C192" s="171" t="s">
        <v>533</v>
      </c>
      <c r="D192" s="171" t="s">
        <v>353</v>
      </c>
      <c r="E192" s="172" t="s">
        <v>4527</v>
      </c>
      <c r="F192" s="173" t="s">
        <v>4528</v>
      </c>
      <c r="G192" s="174" t="s">
        <v>338</v>
      </c>
      <c r="H192" s="175">
        <v>50</v>
      </c>
      <c r="I192" s="176"/>
      <c r="J192" s="177">
        <f>ROUND(I192*H192,2)</f>
        <v>0</v>
      </c>
      <c r="K192" s="173" t="s">
        <v>19</v>
      </c>
      <c r="L192" s="178"/>
      <c r="M192" s="179" t="s">
        <v>19</v>
      </c>
      <c r="N192" s="180" t="s">
        <v>44</v>
      </c>
      <c r="P192" s="141">
        <f>O192*H192</f>
        <v>0</v>
      </c>
      <c r="Q192" s="141">
        <v>3.5300000000000002E-3</v>
      </c>
      <c r="R192" s="141">
        <f>Q192*H192</f>
        <v>0.17650000000000002</v>
      </c>
      <c r="S192" s="141">
        <v>0</v>
      </c>
      <c r="T192" s="142">
        <f>S192*H192</f>
        <v>0</v>
      </c>
      <c r="AR192" s="143" t="s">
        <v>466</v>
      </c>
      <c r="AT192" s="143" t="s">
        <v>353</v>
      </c>
      <c r="AU192" s="143" t="s">
        <v>83</v>
      </c>
      <c r="AY192" s="18" t="s">
        <v>180</v>
      </c>
      <c r="BE192" s="144">
        <f>IF(N192="základní",J192,0)</f>
        <v>0</v>
      </c>
      <c r="BF192" s="144">
        <f>IF(N192="snížená",J192,0)</f>
        <v>0</v>
      </c>
      <c r="BG192" s="144">
        <f>IF(N192="zákl. přenesená",J192,0)</f>
        <v>0</v>
      </c>
      <c r="BH192" s="144">
        <f>IF(N192="sníž. přenesená",J192,0)</f>
        <v>0</v>
      </c>
      <c r="BI192" s="144">
        <f>IF(N192="nulová",J192,0)</f>
        <v>0</v>
      </c>
      <c r="BJ192" s="18" t="s">
        <v>81</v>
      </c>
      <c r="BK192" s="144">
        <f>ROUND(I192*H192,2)</f>
        <v>0</v>
      </c>
      <c r="BL192" s="18" t="s">
        <v>309</v>
      </c>
      <c r="BM192" s="143" t="s">
        <v>4529</v>
      </c>
    </row>
    <row r="193" spans="2:65" s="1" customFormat="1" ht="11.25">
      <c r="B193" s="33"/>
      <c r="D193" s="145" t="s">
        <v>189</v>
      </c>
      <c r="F193" s="146" t="s">
        <v>4528</v>
      </c>
      <c r="I193" s="147"/>
      <c r="L193" s="33"/>
      <c r="M193" s="148"/>
      <c r="T193" s="54"/>
      <c r="AT193" s="18" t="s">
        <v>189</v>
      </c>
      <c r="AU193" s="18" t="s">
        <v>83</v>
      </c>
    </row>
    <row r="194" spans="2:65" s="1" customFormat="1" ht="33" customHeight="1">
      <c r="B194" s="33"/>
      <c r="C194" s="132" t="s">
        <v>538</v>
      </c>
      <c r="D194" s="132" t="s">
        <v>182</v>
      </c>
      <c r="E194" s="133" t="s">
        <v>3969</v>
      </c>
      <c r="F194" s="134" t="s">
        <v>3970</v>
      </c>
      <c r="G194" s="135" t="s">
        <v>346</v>
      </c>
      <c r="H194" s="136">
        <v>4</v>
      </c>
      <c r="I194" s="137"/>
      <c r="J194" s="138">
        <f>ROUND(I194*H194,2)</f>
        <v>0</v>
      </c>
      <c r="K194" s="134" t="s">
        <v>572</v>
      </c>
      <c r="L194" s="33"/>
      <c r="M194" s="139" t="s">
        <v>19</v>
      </c>
      <c r="N194" s="140" t="s">
        <v>44</v>
      </c>
      <c r="P194" s="141">
        <f>O194*H194</f>
        <v>0</v>
      </c>
      <c r="Q194" s="141">
        <v>0</v>
      </c>
      <c r="R194" s="141">
        <f>Q194*H194</f>
        <v>0</v>
      </c>
      <c r="S194" s="141">
        <v>1E-3</v>
      </c>
      <c r="T194" s="142">
        <f>S194*H194</f>
        <v>4.0000000000000001E-3</v>
      </c>
      <c r="AR194" s="143" t="s">
        <v>187</v>
      </c>
      <c r="AT194" s="143" t="s">
        <v>182</v>
      </c>
      <c r="AU194" s="143" t="s">
        <v>83</v>
      </c>
      <c r="AY194" s="18" t="s">
        <v>180</v>
      </c>
      <c r="BE194" s="144">
        <f>IF(N194="základní",J194,0)</f>
        <v>0</v>
      </c>
      <c r="BF194" s="144">
        <f>IF(N194="snížená",J194,0)</f>
        <v>0</v>
      </c>
      <c r="BG194" s="144">
        <f>IF(N194="zákl. přenesená",J194,0)</f>
        <v>0</v>
      </c>
      <c r="BH194" s="144">
        <f>IF(N194="sníž. přenesená",J194,0)</f>
        <v>0</v>
      </c>
      <c r="BI194" s="144">
        <f>IF(N194="nulová",J194,0)</f>
        <v>0</v>
      </c>
      <c r="BJ194" s="18" t="s">
        <v>81</v>
      </c>
      <c r="BK194" s="144">
        <f>ROUND(I194*H194,2)</f>
        <v>0</v>
      </c>
      <c r="BL194" s="18" t="s">
        <v>187</v>
      </c>
      <c r="BM194" s="143" t="s">
        <v>4530</v>
      </c>
    </row>
    <row r="195" spans="2:65" s="1" customFormat="1" ht="19.5">
      <c r="B195" s="33"/>
      <c r="D195" s="145" t="s">
        <v>189</v>
      </c>
      <c r="F195" s="146" t="s">
        <v>3970</v>
      </c>
      <c r="I195" s="147"/>
      <c r="L195" s="33"/>
      <c r="M195" s="148"/>
      <c r="T195" s="54"/>
      <c r="AT195" s="18" t="s">
        <v>189</v>
      </c>
      <c r="AU195" s="18" t="s">
        <v>83</v>
      </c>
    </row>
    <row r="196" spans="2:65" s="1" customFormat="1" ht="11.25">
      <c r="B196" s="33"/>
      <c r="D196" s="149" t="s">
        <v>191</v>
      </c>
      <c r="F196" s="150" t="s">
        <v>4531</v>
      </c>
      <c r="I196" s="147"/>
      <c r="L196" s="33"/>
      <c r="M196" s="148"/>
      <c r="T196" s="54"/>
      <c r="AT196" s="18" t="s">
        <v>191</v>
      </c>
      <c r="AU196" s="18" t="s">
        <v>83</v>
      </c>
    </row>
    <row r="197" spans="2:65" s="1" customFormat="1" ht="24.2" customHeight="1">
      <c r="B197" s="33"/>
      <c r="C197" s="132" t="s">
        <v>546</v>
      </c>
      <c r="D197" s="132" t="s">
        <v>182</v>
      </c>
      <c r="E197" s="133" t="s">
        <v>3981</v>
      </c>
      <c r="F197" s="134" t="s">
        <v>3982</v>
      </c>
      <c r="G197" s="135" t="s">
        <v>338</v>
      </c>
      <c r="H197" s="136">
        <v>120</v>
      </c>
      <c r="I197" s="137"/>
      <c r="J197" s="138">
        <f>ROUND(I197*H197,2)</f>
        <v>0</v>
      </c>
      <c r="K197" s="134" t="s">
        <v>572</v>
      </c>
      <c r="L197" s="33"/>
      <c r="M197" s="139" t="s">
        <v>19</v>
      </c>
      <c r="N197" s="140" t="s">
        <v>44</v>
      </c>
      <c r="P197" s="141">
        <f>O197*H197</f>
        <v>0</v>
      </c>
      <c r="Q197" s="141">
        <v>2.0000000000000002E-5</v>
      </c>
      <c r="R197" s="141">
        <f>Q197*H197</f>
        <v>2.4000000000000002E-3</v>
      </c>
      <c r="S197" s="141">
        <v>1E-3</v>
      </c>
      <c r="T197" s="142">
        <f>S197*H197</f>
        <v>0.12</v>
      </c>
      <c r="AR197" s="143" t="s">
        <v>187</v>
      </c>
      <c r="AT197" s="143" t="s">
        <v>182</v>
      </c>
      <c r="AU197" s="143" t="s">
        <v>83</v>
      </c>
      <c r="AY197" s="18" t="s">
        <v>180</v>
      </c>
      <c r="BE197" s="144">
        <f>IF(N197="základní",J197,0)</f>
        <v>0</v>
      </c>
      <c r="BF197" s="144">
        <f>IF(N197="snížená",J197,0)</f>
        <v>0</v>
      </c>
      <c r="BG197" s="144">
        <f>IF(N197="zákl. přenesená",J197,0)</f>
        <v>0</v>
      </c>
      <c r="BH197" s="144">
        <f>IF(N197="sníž. přenesená",J197,0)</f>
        <v>0</v>
      </c>
      <c r="BI197" s="144">
        <f>IF(N197="nulová",J197,0)</f>
        <v>0</v>
      </c>
      <c r="BJ197" s="18" t="s">
        <v>81</v>
      </c>
      <c r="BK197" s="144">
        <f>ROUND(I197*H197,2)</f>
        <v>0</v>
      </c>
      <c r="BL197" s="18" t="s">
        <v>187</v>
      </c>
      <c r="BM197" s="143" t="s">
        <v>4532</v>
      </c>
    </row>
    <row r="198" spans="2:65" s="1" customFormat="1" ht="19.5">
      <c r="B198" s="33"/>
      <c r="D198" s="145" t="s">
        <v>189</v>
      </c>
      <c r="F198" s="146" t="s">
        <v>3982</v>
      </c>
      <c r="I198" s="147"/>
      <c r="L198" s="33"/>
      <c r="M198" s="148"/>
      <c r="T198" s="54"/>
      <c r="AT198" s="18" t="s">
        <v>189</v>
      </c>
      <c r="AU198" s="18" t="s">
        <v>83</v>
      </c>
    </row>
    <row r="199" spans="2:65" s="1" customFormat="1" ht="11.25">
      <c r="B199" s="33"/>
      <c r="D199" s="149" t="s">
        <v>191</v>
      </c>
      <c r="F199" s="150" t="s">
        <v>4533</v>
      </c>
      <c r="I199" s="147"/>
      <c r="L199" s="33"/>
      <c r="M199" s="148"/>
      <c r="T199" s="54"/>
      <c r="AT199" s="18" t="s">
        <v>191</v>
      </c>
      <c r="AU199" s="18" t="s">
        <v>83</v>
      </c>
    </row>
    <row r="200" spans="2:65" s="11" customFormat="1" ht="25.9" customHeight="1">
      <c r="B200" s="120"/>
      <c r="D200" s="121" t="s">
        <v>72</v>
      </c>
      <c r="E200" s="122" t="s">
        <v>4534</v>
      </c>
      <c r="F200" s="122" t="s">
        <v>131</v>
      </c>
      <c r="I200" s="123"/>
      <c r="J200" s="124">
        <f>BK200</f>
        <v>0</v>
      </c>
      <c r="L200" s="120"/>
      <c r="M200" s="125"/>
      <c r="P200" s="126">
        <f>P201+P208+P212</f>
        <v>0</v>
      </c>
      <c r="R200" s="126">
        <f>R201+R208+R212</f>
        <v>0</v>
      </c>
      <c r="T200" s="127">
        <f>T201+T208+T212</f>
        <v>0</v>
      </c>
      <c r="AR200" s="121" t="s">
        <v>216</v>
      </c>
      <c r="AT200" s="128" t="s">
        <v>72</v>
      </c>
      <c r="AU200" s="128" t="s">
        <v>73</v>
      </c>
      <c r="AY200" s="121" t="s">
        <v>180</v>
      </c>
      <c r="BK200" s="129">
        <f>BK201+BK208+BK212</f>
        <v>0</v>
      </c>
    </row>
    <row r="201" spans="2:65" s="11" customFormat="1" ht="22.9" customHeight="1">
      <c r="B201" s="120"/>
      <c r="D201" s="121" t="s">
        <v>72</v>
      </c>
      <c r="E201" s="130" t="s">
        <v>4535</v>
      </c>
      <c r="F201" s="130" t="s">
        <v>4536</v>
      </c>
      <c r="I201" s="123"/>
      <c r="J201" s="131">
        <f>BK201</f>
        <v>0</v>
      </c>
      <c r="L201" s="120"/>
      <c r="M201" s="125"/>
      <c r="P201" s="126">
        <f>SUM(P202:P207)</f>
        <v>0</v>
      </c>
      <c r="R201" s="126">
        <f>SUM(R202:R207)</f>
        <v>0</v>
      </c>
      <c r="T201" s="127">
        <f>SUM(T202:T207)</f>
        <v>0</v>
      </c>
      <c r="AR201" s="121" t="s">
        <v>216</v>
      </c>
      <c r="AT201" s="128" t="s">
        <v>72</v>
      </c>
      <c r="AU201" s="128" t="s">
        <v>81</v>
      </c>
      <c r="AY201" s="121" t="s">
        <v>180</v>
      </c>
      <c r="BK201" s="129">
        <f>SUM(BK202:BK207)</f>
        <v>0</v>
      </c>
    </row>
    <row r="202" spans="2:65" s="1" customFormat="1" ht="16.5" customHeight="1">
      <c r="B202" s="33"/>
      <c r="C202" s="132" t="s">
        <v>554</v>
      </c>
      <c r="D202" s="132" t="s">
        <v>182</v>
      </c>
      <c r="E202" s="133" t="s">
        <v>4223</v>
      </c>
      <c r="F202" s="134" t="s">
        <v>4537</v>
      </c>
      <c r="G202" s="135" t="s">
        <v>911</v>
      </c>
      <c r="H202" s="136">
        <v>16</v>
      </c>
      <c r="I202" s="137"/>
      <c r="J202" s="138">
        <f>ROUND(I202*H202,2)</f>
        <v>0</v>
      </c>
      <c r="K202" s="134" t="s">
        <v>3940</v>
      </c>
      <c r="L202" s="33"/>
      <c r="M202" s="139" t="s">
        <v>19</v>
      </c>
      <c r="N202" s="140" t="s">
        <v>44</v>
      </c>
      <c r="P202" s="141">
        <f>O202*H202</f>
        <v>0</v>
      </c>
      <c r="Q202" s="141">
        <v>0</v>
      </c>
      <c r="R202" s="141">
        <f>Q202*H202</f>
        <v>0</v>
      </c>
      <c r="S202" s="141">
        <v>0</v>
      </c>
      <c r="T202" s="142">
        <f>S202*H202</f>
        <v>0</v>
      </c>
      <c r="AR202" s="143" t="s">
        <v>4225</v>
      </c>
      <c r="AT202" s="143" t="s">
        <v>182</v>
      </c>
      <c r="AU202" s="143" t="s">
        <v>83</v>
      </c>
      <c r="AY202" s="18" t="s">
        <v>180</v>
      </c>
      <c r="BE202" s="144">
        <f>IF(N202="základní",J202,0)</f>
        <v>0</v>
      </c>
      <c r="BF202" s="144">
        <f>IF(N202="snížená",J202,0)</f>
        <v>0</v>
      </c>
      <c r="BG202" s="144">
        <f>IF(N202="zákl. přenesená",J202,0)</f>
        <v>0</v>
      </c>
      <c r="BH202" s="144">
        <f>IF(N202="sníž. přenesená",J202,0)</f>
        <v>0</v>
      </c>
      <c r="BI202" s="144">
        <f>IF(N202="nulová",J202,0)</f>
        <v>0</v>
      </c>
      <c r="BJ202" s="18" t="s">
        <v>81</v>
      </c>
      <c r="BK202" s="144">
        <f>ROUND(I202*H202,2)</f>
        <v>0</v>
      </c>
      <c r="BL202" s="18" t="s">
        <v>4225</v>
      </c>
      <c r="BM202" s="143" t="s">
        <v>4538</v>
      </c>
    </row>
    <row r="203" spans="2:65" s="1" customFormat="1" ht="11.25">
      <c r="B203" s="33"/>
      <c r="D203" s="145" t="s">
        <v>189</v>
      </c>
      <c r="F203" s="146" t="s">
        <v>4537</v>
      </c>
      <c r="I203" s="147"/>
      <c r="L203" s="33"/>
      <c r="M203" s="148"/>
      <c r="T203" s="54"/>
      <c r="AT203" s="18" t="s">
        <v>189</v>
      </c>
      <c r="AU203" s="18" t="s">
        <v>83</v>
      </c>
    </row>
    <row r="204" spans="2:65" s="1" customFormat="1" ht="11.25">
      <c r="B204" s="33"/>
      <c r="D204" s="149" t="s">
        <v>191</v>
      </c>
      <c r="F204" s="150" t="s">
        <v>4227</v>
      </c>
      <c r="I204" s="147"/>
      <c r="L204" s="33"/>
      <c r="M204" s="148"/>
      <c r="T204" s="54"/>
      <c r="AT204" s="18" t="s">
        <v>191</v>
      </c>
      <c r="AU204" s="18" t="s">
        <v>83</v>
      </c>
    </row>
    <row r="205" spans="2:65" s="1" customFormat="1" ht="16.5" customHeight="1">
      <c r="B205" s="33"/>
      <c r="C205" s="132" t="s">
        <v>562</v>
      </c>
      <c r="D205" s="132" t="s">
        <v>182</v>
      </c>
      <c r="E205" s="133" t="s">
        <v>4237</v>
      </c>
      <c r="F205" s="134" t="s">
        <v>4238</v>
      </c>
      <c r="G205" s="135" t="s">
        <v>2876</v>
      </c>
      <c r="H205" s="136">
        <v>1</v>
      </c>
      <c r="I205" s="137"/>
      <c r="J205" s="138">
        <f>ROUND(I205*H205,2)</f>
        <v>0</v>
      </c>
      <c r="K205" s="134" t="s">
        <v>3940</v>
      </c>
      <c r="L205" s="33"/>
      <c r="M205" s="139" t="s">
        <v>19</v>
      </c>
      <c r="N205" s="140" t="s">
        <v>44</v>
      </c>
      <c r="P205" s="141">
        <f>O205*H205</f>
        <v>0</v>
      </c>
      <c r="Q205" s="141">
        <v>0</v>
      </c>
      <c r="R205" s="141">
        <f>Q205*H205</f>
        <v>0</v>
      </c>
      <c r="S205" s="141">
        <v>0</v>
      </c>
      <c r="T205" s="142">
        <f>S205*H205</f>
        <v>0</v>
      </c>
      <c r="AR205" s="143" t="s">
        <v>4225</v>
      </c>
      <c r="AT205" s="143" t="s">
        <v>182</v>
      </c>
      <c r="AU205" s="143" t="s">
        <v>83</v>
      </c>
      <c r="AY205" s="18" t="s">
        <v>180</v>
      </c>
      <c r="BE205" s="144">
        <f>IF(N205="základní",J205,0)</f>
        <v>0</v>
      </c>
      <c r="BF205" s="144">
        <f>IF(N205="snížená",J205,0)</f>
        <v>0</v>
      </c>
      <c r="BG205" s="144">
        <f>IF(N205="zákl. přenesená",J205,0)</f>
        <v>0</v>
      </c>
      <c r="BH205" s="144">
        <f>IF(N205="sníž. přenesená",J205,0)</f>
        <v>0</v>
      </c>
      <c r="BI205" s="144">
        <f>IF(N205="nulová",J205,0)</f>
        <v>0</v>
      </c>
      <c r="BJ205" s="18" t="s">
        <v>81</v>
      </c>
      <c r="BK205" s="144">
        <f>ROUND(I205*H205,2)</f>
        <v>0</v>
      </c>
      <c r="BL205" s="18" t="s">
        <v>4225</v>
      </c>
      <c r="BM205" s="143" t="s">
        <v>4539</v>
      </c>
    </row>
    <row r="206" spans="2:65" s="1" customFormat="1" ht="11.25">
      <c r="B206" s="33"/>
      <c r="D206" s="145" t="s">
        <v>189</v>
      </c>
      <c r="F206" s="146" t="s">
        <v>4238</v>
      </c>
      <c r="I206" s="147"/>
      <c r="L206" s="33"/>
      <c r="M206" s="148"/>
      <c r="T206" s="54"/>
      <c r="AT206" s="18" t="s">
        <v>189</v>
      </c>
      <c r="AU206" s="18" t="s">
        <v>83</v>
      </c>
    </row>
    <row r="207" spans="2:65" s="1" customFormat="1" ht="11.25">
      <c r="B207" s="33"/>
      <c r="D207" s="149" t="s">
        <v>191</v>
      </c>
      <c r="F207" s="150" t="s">
        <v>4240</v>
      </c>
      <c r="I207" s="147"/>
      <c r="L207" s="33"/>
      <c r="M207" s="148"/>
      <c r="T207" s="54"/>
      <c r="AT207" s="18" t="s">
        <v>191</v>
      </c>
      <c r="AU207" s="18" t="s">
        <v>83</v>
      </c>
    </row>
    <row r="208" spans="2:65" s="11" customFormat="1" ht="22.9" customHeight="1">
      <c r="B208" s="120"/>
      <c r="D208" s="121" t="s">
        <v>72</v>
      </c>
      <c r="E208" s="130" t="s">
        <v>4540</v>
      </c>
      <c r="F208" s="130" t="s">
        <v>4541</v>
      </c>
      <c r="I208" s="123"/>
      <c r="J208" s="131">
        <f>BK208</f>
        <v>0</v>
      </c>
      <c r="L208" s="120"/>
      <c r="M208" s="125"/>
      <c r="P208" s="126">
        <f>SUM(P209:P211)</f>
        <v>0</v>
      </c>
      <c r="R208" s="126">
        <f>SUM(R209:R211)</f>
        <v>0</v>
      </c>
      <c r="T208" s="127">
        <f>SUM(T209:T211)</f>
        <v>0</v>
      </c>
      <c r="AR208" s="121" t="s">
        <v>216</v>
      </c>
      <c r="AT208" s="128" t="s">
        <v>72</v>
      </c>
      <c r="AU208" s="128" t="s">
        <v>81</v>
      </c>
      <c r="AY208" s="121" t="s">
        <v>180</v>
      </c>
      <c r="BK208" s="129">
        <f>SUM(BK209:BK211)</f>
        <v>0</v>
      </c>
    </row>
    <row r="209" spans="2:65" s="1" customFormat="1" ht="16.5" customHeight="1">
      <c r="B209" s="33"/>
      <c r="C209" s="132" t="s">
        <v>569</v>
      </c>
      <c r="D209" s="132" t="s">
        <v>182</v>
      </c>
      <c r="E209" s="133" t="s">
        <v>4241</v>
      </c>
      <c r="F209" s="134" t="s">
        <v>4242</v>
      </c>
      <c r="G209" s="135" t="s">
        <v>4230</v>
      </c>
      <c r="H209" s="136">
        <v>1</v>
      </c>
      <c r="I209" s="137"/>
      <c r="J209" s="138">
        <f>ROUND(I209*H209,2)</f>
        <v>0</v>
      </c>
      <c r="K209" s="134" t="s">
        <v>572</v>
      </c>
      <c r="L209" s="33"/>
      <c r="M209" s="139" t="s">
        <v>19</v>
      </c>
      <c r="N209" s="140" t="s">
        <v>44</v>
      </c>
      <c r="P209" s="141">
        <f>O209*H209</f>
        <v>0</v>
      </c>
      <c r="Q209" s="141">
        <v>0</v>
      </c>
      <c r="R209" s="141">
        <f>Q209*H209</f>
        <v>0</v>
      </c>
      <c r="S209" s="141">
        <v>0</v>
      </c>
      <c r="T209" s="142">
        <f>S209*H209</f>
        <v>0</v>
      </c>
      <c r="AR209" s="143" t="s">
        <v>4225</v>
      </c>
      <c r="AT209" s="143" t="s">
        <v>182</v>
      </c>
      <c r="AU209" s="143" t="s">
        <v>83</v>
      </c>
      <c r="AY209" s="18" t="s">
        <v>180</v>
      </c>
      <c r="BE209" s="144">
        <f>IF(N209="základní",J209,0)</f>
        <v>0</v>
      </c>
      <c r="BF209" s="144">
        <f>IF(N209="snížená",J209,0)</f>
        <v>0</v>
      </c>
      <c r="BG209" s="144">
        <f>IF(N209="zákl. přenesená",J209,0)</f>
        <v>0</v>
      </c>
      <c r="BH209" s="144">
        <f>IF(N209="sníž. přenesená",J209,0)</f>
        <v>0</v>
      </c>
      <c r="BI209" s="144">
        <f>IF(N209="nulová",J209,0)</f>
        <v>0</v>
      </c>
      <c r="BJ209" s="18" t="s">
        <v>81</v>
      </c>
      <c r="BK209" s="144">
        <f>ROUND(I209*H209,2)</f>
        <v>0</v>
      </c>
      <c r="BL209" s="18" t="s">
        <v>4225</v>
      </c>
      <c r="BM209" s="143" t="s">
        <v>4542</v>
      </c>
    </row>
    <row r="210" spans="2:65" s="1" customFormat="1" ht="11.25">
      <c r="B210" s="33"/>
      <c r="D210" s="145" t="s">
        <v>189</v>
      </c>
      <c r="F210" s="146" t="s">
        <v>4242</v>
      </c>
      <c r="I210" s="147"/>
      <c r="L210" s="33"/>
      <c r="M210" s="148"/>
      <c r="T210" s="54"/>
      <c r="AT210" s="18" t="s">
        <v>189</v>
      </c>
      <c r="AU210" s="18" t="s">
        <v>83</v>
      </c>
    </row>
    <row r="211" spans="2:65" s="1" customFormat="1" ht="11.25">
      <c r="B211" s="33"/>
      <c r="D211" s="149" t="s">
        <v>191</v>
      </c>
      <c r="F211" s="150" t="s">
        <v>4543</v>
      </c>
      <c r="I211" s="147"/>
      <c r="L211" s="33"/>
      <c r="M211" s="148"/>
      <c r="T211" s="54"/>
      <c r="AT211" s="18" t="s">
        <v>191</v>
      </c>
      <c r="AU211" s="18" t="s">
        <v>83</v>
      </c>
    </row>
    <row r="212" spans="2:65" s="11" customFormat="1" ht="22.9" customHeight="1">
      <c r="B212" s="120"/>
      <c r="D212" s="121" t="s">
        <v>72</v>
      </c>
      <c r="E212" s="130" t="s">
        <v>4544</v>
      </c>
      <c r="F212" s="130" t="s">
        <v>4246</v>
      </c>
      <c r="I212" s="123"/>
      <c r="J212" s="131">
        <f>BK212</f>
        <v>0</v>
      </c>
      <c r="L212" s="120"/>
      <c r="M212" s="125"/>
      <c r="P212" s="126">
        <f>SUM(P213:P215)</f>
        <v>0</v>
      </c>
      <c r="R212" s="126">
        <f>SUM(R213:R215)</f>
        <v>0</v>
      </c>
      <c r="T212" s="127">
        <f>SUM(T213:T215)</f>
        <v>0</v>
      </c>
      <c r="AR212" s="121" t="s">
        <v>216</v>
      </c>
      <c r="AT212" s="128" t="s">
        <v>72</v>
      </c>
      <c r="AU212" s="128" t="s">
        <v>81</v>
      </c>
      <c r="AY212" s="121" t="s">
        <v>180</v>
      </c>
      <c r="BK212" s="129">
        <f>SUM(BK213:BK215)</f>
        <v>0</v>
      </c>
    </row>
    <row r="213" spans="2:65" s="1" customFormat="1" ht="16.5" customHeight="1">
      <c r="B213" s="33"/>
      <c r="C213" s="132" t="s">
        <v>576</v>
      </c>
      <c r="D213" s="132" t="s">
        <v>182</v>
      </c>
      <c r="E213" s="133" t="s">
        <v>4245</v>
      </c>
      <c r="F213" s="134" t="s">
        <v>4246</v>
      </c>
      <c r="G213" s="135" t="s">
        <v>911</v>
      </c>
      <c r="H213" s="136">
        <v>6</v>
      </c>
      <c r="I213" s="137"/>
      <c r="J213" s="138">
        <f>ROUND(I213*H213,2)</f>
        <v>0</v>
      </c>
      <c r="K213" s="134" t="s">
        <v>3940</v>
      </c>
      <c r="L213" s="33"/>
      <c r="M213" s="139" t="s">
        <v>19</v>
      </c>
      <c r="N213" s="140" t="s">
        <v>44</v>
      </c>
      <c r="P213" s="141">
        <f>O213*H213</f>
        <v>0</v>
      </c>
      <c r="Q213" s="141">
        <v>0</v>
      </c>
      <c r="R213" s="141">
        <f>Q213*H213</f>
        <v>0</v>
      </c>
      <c r="S213" s="141">
        <v>0</v>
      </c>
      <c r="T213" s="142">
        <f>S213*H213</f>
        <v>0</v>
      </c>
      <c r="AR213" s="143" t="s">
        <v>4225</v>
      </c>
      <c r="AT213" s="143" t="s">
        <v>182</v>
      </c>
      <c r="AU213" s="143" t="s">
        <v>83</v>
      </c>
      <c r="AY213" s="18" t="s">
        <v>180</v>
      </c>
      <c r="BE213" s="144">
        <f>IF(N213="základní",J213,0)</f>
        <v>0</v>
      </c>
      <c r="BF213" s="144">
        <f>IF(N213="snížená",J213,0)</f>
        <v>0</v>
      </c>
      <c r="BG213" s="144">
        <f>IF(N213="zákl. přenesená",J213,0)</f>
        <v>0</v>
      </c>
      <c r="BH213" s="144">
        <f>IF(N213="sníž. přenesená",J213,0)</f>
        <v>0</v>
      </c>
      <c r="BI213" s="144">
        <f>IF(N213="nulová",J213,0)</f>
        <v>0</v>
      </c>
      <c r="BJ213" s="18" t="s">
        <v>81</v>
      </c>
      <c r="BK213" s="144">
        <f>ROUND(I213*H213,2)</f>
        <v>0</v>
      </c>
      <c r="BL213" s="18" t="s">
        <v>4225</v>
      </c>
      <c r="BM213" s="143" t="s">
        <v>4545</v>
      </c>
    </row>
    <row r="214" spans="2:65" s="1" customFormat="1" ht="11.25">
      <c r="B214" s="33"/>
      <c r="D214" s="145" t="s">
        <v>189</v>
      </c>
      <c r="F214" s="146" t="s">
        <v>4246</v>
      </c>
      <c r="I214" s="147"/>
      <c r="L214" s="33"/>
      <c r="M214" s="148"/>
      <c r="T214" s="54"/>
      <c r="AT214" s="18" t="s">
        <v>189</v>
      </c>
      <c r="AU214" s="18" t="s">
        <v>83</v>
      </c>
    </row>
    <row r="215" spans="2:65" s="1" customFormat="1" ht="11.25">
      <c r="B215" s="33"/>
      <c r="D215" s="149" t="s">
        <v>191</v>
      </c>
      <c r="F215" s="150" t="s">
        <v>4248</v>
      </c>
      <c r="I215" s="147"/>
      <c r="L215" s="33"/>
      <c r="M215" s="193"/>
      <c r="N215" s="194"/>
      <c r="O215" s="194"/>
      <c r="P215" s="194"/>
      <c r="Q215" s="194"/>
      <c r="R215" s="194"/>
      <c r="S215" s="194"/>
      <c r="T215" s="195"/>
      <c r="AT215" s="18" t="s">
        <v>191</v>
      </c>
      <c r="AU215" s="18" t="s">
        <v>83</v>
      </c>
    </row>
    <row r="216" spans="2:65" s="1" customFormat="1" ht="6.95" customHeight="1">
      <c r="B216" s="42"/>
      <c r="C216" s="43"/>
      <c r="D216" s="43"/>
      <c r="E216" s="43"/>
      <c r="F216" s="43"/>
      <c r="G216" s="43"/>
      <c r="H216" s="43"/>
      <c r="I216" s="43"/>
      <c r="J216" s="43"/>
      <c r="K216" s="43"/>
      <c r="L216" s="33"/>
    </row>
  </sheetData>
  <sheetProtection algorithmName="SHA-512" hashValue="9V8TOAQ8WPXOXPmKUfrTGcJrHQjsjDQmxg2QAIDvHJGUDxFlQaEvMByUL7gfWj6HzJnuLJ7N9qH6+bX9xXTqaQ==" saltValue="svwj4yI2P0dz9f4ekgKBoVg5LMlWDaKUMBR36JpwrnsZVJNN67FOz4YtOGlxBNl4aGLOvcLQdqnKh/CY3FkfRw==" spinCount="100000" sheet="1" objects="1" scenarios="1" formatColumns="0" formatRows="0" autoFilter="0"/>
  <autoFilter ref="C92:K215" xr:uid="{00000000-0009-0000-0000-00000A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98" r:id="rId1" xr:uid="{00000000-0004-0000-0A00-000000000000}"/>
    <hyperlink ref="F103" r:id="rId2" xr:uid="{00000000-0004-0000-0A00-000001000000}"/>
    <hyperlink ref="F108" r:id="rId3" xr:uid="{00000000-0004-0000-0A00-000002000000}"/>
    <hyperlink ref="F114" r:id="rId4" xr:uid="{00000000-0004-0000-0A00-000003000000}"/>
    <hyperlink ref="F123" r:id="rId5" xr:uid="{00000000-0004-0000-0A00-000004000000}"/>
    <hyperlink ref="F138" r:id="rId6" xr:uid="{00000000-0004-0000-0A00-000005000000}"/>
    <hyperlink ref="F143" r:id="rId7" xr:uid="{00000000-0004-0000-0A00-000006000000}"/>
    <hyperlink ref="F148" r:id="rId8" xr:uid="{00000000-0004-0000-0A00-000007000000}"/>
    <hyperlink ref="F155" r:id="rId9" xr:uid="{00000000-0004-0000-0A00-000008000000}"/>
    <hyperlink ref="F169" r:id="rId10" xr:uid="{00000000-0004-0000-0A00-000009000000}"/>
    <hyperlink ref="F174" r:id="rId11" xr:uid="{00000000-0004-0000-0A00-00000A000000}"/>
    <hyperlink ref="F177" r:id="rId12" xr:uid="{00000000-0004-0000-0A00-00000B000000}"/>
    <hyperlink ref="F182" r:id="rId13" xr:uid="{00000000-0004-0000-0A00-00000C000000}"/>
    <hyperlink ref="F186" r:id="rId14" xr:uid="{00000000-0004-0000-0A00-00000D000000}"/>
    <hyperlink ref="F191" r:id="rId15" xr:uid="{00000000-0004-0000-0A00-00000E000000}"/>
    <hyperlink ref="F196" r:id="rId16" xr:uid="{00000000-0004-0000-0A00-00000F000000}"/>
    <hyperlink ref="F199" r:id="rId17" xr:uid="{00000000-0004-0000-0A00-000010000000}"/>
    <hyperlink ref="F204" r:id="rId18" xr:uid="{00000000-0004-0000-0A00-000011000000}"/>
    <hyperlink ref="F207" r:id="rId19" xr:uid="{00000000-0004-0000-0A00-000012000000}"/>
    <hyperlink ref="F211" r:id="rId20" xr:uid="{00000000-0004-0000-0A00-000013000000}"/>
    <hyperlink ref="F215" r:id="rId21" xr:uid="{00000000-0004-0000-0A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6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117</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ht="12" customHeight="1">
      <c r="B8" s="21"/>
      <c r="D8" s="28" t="s">
        <v>134</v>
      </c>
      <c r="L8" s="21"/>
    </row>
    <row r="9" spans="2:46" s="1" customFormat="1" ht="16.5" customHeight="1">
      <c r="B9" s="33"/>
      <c r="E9" s="323" t="s">
        <v>3905</v>
      </c>
      <c r="F9" s="325"/>
      <c r="G9" s="325"/>
      <c r="H9" s="325"/>
      <c r="L9" s="33"/>
    </row>
    <row r="10" spans="2:46" s="1" customFormat="1" ht="12" customHeight="1">
      <c r="B10" s="33"/>
      <c r="D10" s="28" t="s">
        <v>3906</v>
      </c>
      <c r="L10" s="33"/>
    </row>
    <row r="11" spans="2:46" s="1" customFormat="1" ht="16.5" customHeight="1">
      <c r="B11" s="33"/>
      <c r="E11" s="287" t="s">
        <v>4546</v>
      </c>
      <c r="F11" s="325"/>
      <c r="G11" s="325"/>
      <c r="H11" s="325"/>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29. 11. 2024</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27</v>
      </c>
      <c r="I17" s="28" t="s">
        <v>28</v>
      </c>
      <c r="J17" s="26" t="s">
        <v>19</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6" t="str">
        <f>'Rekapitulace stavby'!E14</f>
        <v>Vyplň údaj</v>
      </c>
      <c r="F20" s="293"/>
      <c r="G20" s="293"/>
      <c r="H20" s="293"/>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3908</v>
      </c>
      <c r="L22" s="33"/>
    </row>
    <row r="23" spans="2:12" s="1" customFormat="1" ht="18" customHeight="1">
      <c r="B23" s="33"/>
      <c r="E23" s="26" t="s">
        <v>3909</v>
      </c>
      <c r="I23" s="28" t="s">
        <v>28</v>
      </c>
      <c r="J23" s="26" t="s">
        <v>19</v>
      </c>
      <c r="L23" s="33"/>
    </row>
    <row r="24" spans="2:12" s="1" customFormat="1" ht="6.95" customHeight="1">
      <c r="B24" s="33"/>
      <c r="L24" s="33"/>
    </row>
    <row r="25" spans="2:12" s="1" customFormat="1" ht="12" customHeight="1">
      <c r="B25" s="33"/>
      <c r="D25" s="28" t="s">
        <v>36</v>
      </c>
      <c r="I25" s="28" t="s">
        <v>26</v>
      </c>
      <c r="J25" s="26" t="s">
        <v>3908</v>
      </c>
      <c r="L25" s="33"/>
    </row>
    <row r="26" spans="2:12" s="1" customFormat="1" ht="18" customHeight="1">
      <c r="B26" s="33"/>
      <c r="E26" s="26" t="s">
        <v>3909</v>
      </c>
      <c r="I26" s="28" t="s">
        <v>28</v>
      </c>
      <c r="J26" s="26" t="s">
        <v>19</v>
      </c>
      <c r="L26" s="33"/>
    </row>
    <row r="27" spans="2:12" s="1" customFormat="1" ht="6.95" customHeight="1">
      <c r="B27" s="33"/>
      <c r="L27" s="33"/>
    </row>
    <row r="28" spans="2:12" s="1" customFormat="1" ht="12" customHeight="1">
      <c r="B28" s="33"/>
      <c r="D28" s="28" t="s">
        <v>37</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39</v>
      </c>
      <c r="J32" s="64">
        <f>ROUND(J92, 2)</f>
        <v>0</v>
      </c>
      <c r="L32" s="33"/>
    </row>
    <row r="33" spans="2:12" s="1" customFormat="1" ht="6.95" customHeight="1">
      <c r="B33" s="33"/>
      <c r="D33" s="51"/>
      <c r="E33" s="51"/>
      <c r="F33" s="51"/>
      <c r="G33" s="51"/>
      <c r="H33" s="51"/>
      <c r="I33" s="51"/>
      <c r="J33" s="51"/>
      <c r="K33" s="51"/>
      <c r="L33" s="33"/>
    </row>
    <row r="34" spans="2:12" s="1" customFormat="1" ht="14.45" customHeight="1">
      <c r="B34" s="33"/>
      <c r="F34" s="36" t="s">
        <v>41</v>
      </c>
      <c r="I34" s="36" t="s">
        <v>40</v>
      </c>
      <c r="J34" s="36" t="s">
        <v>42</v>
      </c>
      <c r="L34" s="33"/>
    </row>
    <row r="35" spans="2:12" s="1" customFormat="1" ht="14.45" customHeight="1">
      <c r="B35" s="33"/>
      <c r="D35" s="53" t="s">
        <v>43</v>
      </c>
      <c r="E35" s="28" t="s">
        <v>44</v>
      </c>
      <c r="F35" s="84">
        <f>ROUND((SUM(BE92:BE168)),  2)</f>
        <v>0</v>
      </c>
      <c r="I35" s="94">
        <v>0.21</v>
      </c>
      <c r="J35" s="84">
        <f>ROUND(((SUM(BE92:BE168))*I35),  2)</f>
        <v>0</v>
      </c>
      <c r="L35" s="33"/>
    </row>
    <row r="36" spans="2:12" s="1" customFormat="1" ht="14.45" customHeight="1">
      <c r="B36" s="33"/>
      <c r="E36" s="28" t="s">
        <v>45</v>
      </c>
      <c r="F36" s="84">
        <f>ROUND((SUM(BF92:BF168)),  2)</f>
        <v>0</v>
      </c>
      <c r="I36" s="94">
        <v>0.12</v>
      </c>
      <c r="J36" s="84">
        <f>ROUND(((SUM(BF92:BF168))*I36),  2)</f>
        <v>0</v>
      </c>
      <c r="L36" s="33"/>
    </row>
    <row r="37" spans="2:12" s="1" customFormat="1" ht="14.45" hidden="1" customHeight="1">
      <c r="B37" s="33"/>
      <c r="E37" s="28" t="s">
        <v>46</v>
      </c>
      <c r="F37" s="84">
        <f>ROUND((SUM(BG92:BG168)),  2)</f>
        <v>0</v>
      </c>
      <c r="I37" s="94">
        <v>0.21</v>
      </c>
      <c r="J37" s="84">
        <f>0</f>
        <v>0</v>
      </c>
      <c r="L37" s="33"/>
    </row>
    <row r="38" spans="2:12" s="1" customFormat="1" ht="14.45" hidden="1" customHeight="1">
      <c r="B38" s="33"/>
      <c r="E38" s="28" t="s">
        <v>47</v>
      </c>
      <c r="F38" s="84">
        <f>ROUND((SUM(BH92:BH168)),  2)</f>
        <v>0</v>
      </c>
      <c r="I38" s="94">
        <v>0.12</v>
      </c>
      <c r="J38" s="84">
        <f>0</f>
        <v>0</v>
      </c>
      <c r="L38" s="33"/>
    </row>
    <row r="39" spans="2:12" s="1" customFormat="1" ht="14.45" hidden="1" customHeight="1">
      <c r="B39" s="33"/>
      <c r="E39" s="28" t="s">
        <v>48</v>
      </c>
      <c r="F39" s="84">
        <f>ROUND((SUM(BI92:BI168)),  2)</f>
        <v>0</v>
      </c>
      <c r="I39" s="94">
        <v>0</v>
      </c>
      <c r="J39" s="84">
        <f>0</f>
        <v>0</v>
      </c>
      <c r="L39" s="33"/>
    </row>
    <row r="40" spans="2:12" s="1" customFormat="1" ht="6.95" customHeight="1">
      <c r="B40" s="33"/>
      <c r="L40" s="33"/>
    </row>
    <row r="41" spans="2:12" s="1" customFormat="1" ht="25.35" customHeight="1">
      <c r="B41" s="33"/>
      <c r="C41" s="95"/>
      <c r="D41" s="96" t="s">
        <v>49</v>
      </c>
      <c r="E41" s="55"/>
      <c r="F41" s="55"/>
      <c r="G41" s="97" t="s">
        <v>50</v>
      </c>
      <c r="H41" s="98" t="s">
        <v>51</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3" t="str">
        <f>E7</f>
        <v>Stavební úpravy obj. pro pečovatelskou službu</v>
      </c>
      <c r="F50" s="324"/>
      <c r="G50" s="324"/>
      <c r="H50" s="324"/>
      <c r="L50" s="33"/>
    </row>
    <row r="51" spans="2:47" ht="12" customHeight="1">
      <c r="B51" s="21"/>
      <c r="C51" s="28" t="s">
        <v>134</v>
      </c>
      <c r="L51" s="21"/>
    </row>
    <row r="52" spans="2:47" s="1" customFormat="1" ht="16.5" customHeight="1">
      <c r="B52" s="33"/>
      <c r="E52" s="323" t="s">
        <v>3905</v>
      </c>
      <c r="F52" s="325"/>
      <c r="G52" s="325"/>
      <c r="H52" s="325"/>
      <c r="L52" s="33"/>
    </row>
    <row r="53" spans="2:47" s="1" customFormat="1" ht="12" customHeight="1">
      <c r="B53" s="33"/>
      <c r="C53" s="28" t="s">
        <v>3906</v>
      </c>
      <c r="L53" s="33"/>
    </row>
    <row r="54" spans="2:47" s="1" customFormat="1" ht="16.5" customHeight="1">
      <c r="B54" s="33"/>
      <c r="E54" s="287" t="str">
        <f>E11</f>
        <v>05 - EZS</v>
      </c>
      <c r="F54" s="325"/>
      <c r="G54" s="325"/>
      <c r="H54" s="325"/>
      <c r="L54" s="33"/>
    </row>
    <row r="55" spans="2:47" s="1" customFormat="1" ht="6.95" customHeight="1">
      <c r="B55" s="33"/>
      <c r="L55" s="33"/>
    </row>
    <row r="56" spans="2:47" s="1" customFormat="1" ht="12" customHeight="1">
      <c r="B56" s="33"/>
      <c r="C56" s="28" t="s">
        <v>21</v>
      </c>
      <c r="F56" s="26" t="str">
        <f>F14</f>
        <v>Neštěmická 795/37, Krásné Březno</v>
      </c>
      <c r="I56" s="28" t="s">
        <v>23</v>
      </c>
      <c r="J56" s="50" t="str">
        <f>IF(J14="","",J14)</f>
        <v>29. 11. 2024</v>
      </c>
      <c r="L56" s="33"/>
    </row>
    <row r="57" spans="2:47" s="1" customFormat="1" ht="6.95" customHeight="1">
      <c r="B57" s="33"/>
      <c r="L57" s="33"/>
    </row>
    <row r="58" spans="2:47" s="1" customFormat="1" ht="15.2" customHeight="1">
      <c r="B58" s="33"/>
      <c r="C58" s="28" t="s">
        <v>25</v>
      </c>
      <c r="F58" s="26" t="str">
        <f>E17</f>
        <v>Statutární město Ústí nad Labem</v>
      </c>
      <c r="I58" s="28" t="s">
        <v>31</v>
      </c>
      <c r="J58" s="31" t="str">
        <f>E23</f>
        <v>G DESIGN</v>
      </c>
      <c r="L58" s="33"/>
    </row>
    <row r="59" spans="2:47" s="1" customFormat="1" ht="15.2" customHeight="1">
      <c r="B59" s="33"/>
      <c r="C59" s="28" t="s">
        <v>29</v>
      </c>
      <c r="F59" s="26" t="str">
        <f>IF(E20="","",E20)</f>
        <v>Vyplň údaj</v>
      </c>
      <c r="I59" s="28" t="s">
        <v>36</v>
      </c>
      <c r="J59" s="31" t="str">
        <f>E26</f>
        <v>G DESIGN</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71</v>
      </c>
      <c r="J63" s="64">
        <f>J92</f>
        <v>0</v>
      </c>
      <c r="L63" s="33"/>
      <c r="AU63" s="18" t="s">
        <v>139</v>
      </c>
    </row>
    <row r="64" spans="2:47" s="8" customFormat="1" ht="24.95" customHeight="1">
      <c r="B64" s="104"/>
      <c r="D64" s="105" t="s">
        <v>148</v>
      </c>
      <c r="E64" s="106"/>
      <c r="F64" s="106"/>
      <c r="G64" s="106"/>
      <c r="H64" s="106"/>
      <c r="I64" s="106"/>
      <c r="J64" s="107">
        <f>J93</f>
        <v>0</v>
      </c>
      <c r="L64" s="104"/>
    </row>
    <row r="65" spans="2:12" s="9" customFormat="1" ht="19.899999999999999" customHeight="1">
      <c r="B65" s="108"/>
      <c r="D65" s="109" t="s">
        <v>4250</v>
      </c>
      <c r="E65" s="110"/>
      <c r="F65" s="110"/>
      <c r="G65" s="110"/>
      <c r="H65" s="110"/>
      <c r="I65" s="110"/>
      <c r="J65" s="111">
        <f>J94</f>
        <v>0</v>
      </c>
      <c r="L65" s="108"/>
    </row>
    <row r="66" spans="2:12" s="9" customFormat="1" ht="19.899999999999999" customHeight="1">
      <c r="B66" s="108"/>
      <c r="D66" s="109" t="s">
        <v>4392</v>
      </c>
      <c r="E66" s="110"/>
      <c r="F66" s="110"/>
      <c r="G66" s="110"/>
      <c r="H66" s="110"/>
      <c r="I66" s="110"/>
      <c r="J66" s="111">
        <f>J114</f>
        <v>0</v>
      </c>
      <c r="L66" s="108"/>
    </row>
    <row r="67" spans="2:12" s="8" customFormat="1" ht="24.95" customHeight="1">
      <c r="B67" s="104"/>
      <c r="D67" s="105" t="s">
        <v>4394</v>
      </c>
      <c r="E67" s="106"/>
      <c r="F67" s="106"/>
      <c r="G67" s="106"/>
      <c r="H67" s="106"/>
      <c r="I67" s="106"/>
      <c r="J67" s="107">
        <f>J153</f>
        <v>0</v>
      </c>
      <c r="L67" s="104"/>
    </row>
    <row r="68" spans="2:12" s="9" customFormat="1" ht="19.899999999999999" customHeight="1">
      <c r="B68" s="108"/>
      <c r="D68" s="109" t="s">
        <v>4395</v>
      </c>
      <c r="E68" s="110"/>
      <c r="F68" s="110"/>
      <c r="G68" s="110"/>
      <c r="H68" s="110"/>
      <c r="I68" s="110"/>
      <c r="J68" s="111">
        <f>J154</f>
        <v>0</v>
      </c>
      <c r="L68" s="108"/>
    </row>
    <row r="69" spans="2:12" s="9" customFormat="1" ht="19.899999999999999" customHeight="1">
      <c r="B69" s="108"/>
      <c r="D69" s="109" t="s">
        <v>4396</v>
      </c>
      <c r="E69" s="110"/>
      <c r="F69" s="110"/>
      <c r="G69" s="110"/>
      <c r="H69" s="110"/>
      <c r="I69" s="110"/>
      <c r="J69" s="111">
        <f>J161</f>
        <v>0</v>
      </c>
      <c r="L69" s="108"/>
    </row>
    <row r="70" spans="2:12" s="9" customFormat="1" ht="19.899999999999999" customHeight="1">
      <c r="B70" s="108"/>
      <c r="D70" s="109" t="s">
        <v>4397</v>
      </c>
      <c r="E70" s="110"/>
      <c r="F70" s="110"/>
      <c r="G70" s="110"/>
      <c r="H70" s="110"/>
      <c r="I70" s="110"/>
      <c r="J70" s="111">
        <f>J165</f>
        <v>0</v>
      </c>
      <c r="L70" s="108"/>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165</v>
      </c>
      <c r="L77" s="33"/>
    </row>
    <row r="78" spans="2:12" s="1" customFormat="1" ht="6.95" customHeight="1">
      <c r="B78" s="33"/>
      <c r="L78" s="33"/>
    </row>
    <row r="79" spans="2:12" s="1" customFormat="1" ht="12" customHeight="1">
      <c r="B79" s="33"/>
      <c r="C79" s="28" t="s">
        <v>16</v>
      </c>
      <c r="L79" s="33"/>
    </row>
    <row r="80" spans="2:12" s="1" customFormat="1" ht="16.5" customHeight="1">
      <c r="B80" s="33"/>
      <c r="E80" s="323" t="str">
        <f>E7</f>
        <v>Stavební úpravy obj. pro pečovatelskou službu</v>
      </c>
      <c r="F80" s="324"/>
      <c r="G80" s="324"/>
      <c r="H80" s="324"/>
      <c r="L80" s="33"/>
    </row>
    <row r="81" spans="2:65" ht="12" customHeight="1">
      <c r="B81" s="21"/>
      <c r="C81" s="28" t="s">
        <v>134</v>
      </c>
      <c r="L81" s="21"/>
    </row>
    <row r="82" spans="2:65" s="1" customFormat="1" ht="16.5" customHeight="1">
      <c r="B82" s="33"/>
      <c r="E82" s="323" t="s">
        <v>3905</v>
      </c>
      <c r="F82" s="325"/>
      <c r="G82" s="325"/>
      <c r="H82" s="325"/>
      <c r="L82" s="33"/>
    </row>
    <row r="83" spans="2:65" s="1" customFormat="1" ht="12" customHeight="1">
      <c r="B83" s="33"/>
      <c r="C83" s="28" t="s">
        <v>3906</v>
      </c>
      <c r="L83" s="33"/>
    </row>
    <row r="84" spans="2:65" s="1" customFormat="1" ht="16.5" customHeight="1">
      <c r="B84" s="33"/>
      <c r="E84" s="287" t="str">
        <f>E11</f>
        <v>05 - EZS</v>
      </c>
      <c r="F84" s="325"/>
      <c r="G84" s="325"/>
      <c r="H84" s="325"/>
      <c r="L84" s="33"/>
    </row>
    <row r="85" spans="2:65" s="1" customFormat="1" ht="6.95" customHeight="1">
      <c r="B85" s="33"/>
      <c r="L85" s="33"/>
    </row>
    <row r="86" spans="2:65" s="1" customFormat="1" ht="12" customHeight="1">
      <c r="B86" s="33"/>
      <c r="C86" s="28" t="s">
        <v>21</v>
      </c>
      <c r="F86" s="26" t="str">
        <f>F14</f>
        <v>Neštěmická 795/37, Krásné Březno</v>
      </c>
      <c r="I86" s="28" t="s">
        <v>23</v>
      </c>
      <c r="J86" s="50" t="str">
        <f>IF(J14="","",J14)</f>
        <v>29. 11. 2024</v>
      </c>
      <c r="L86" s="33"/>
    </row>
    <row r="87" spans="2:65" s="1" customFormat="1" ht="6.95" customHeight="1">
      <c r="B87" s="33"/>
      <c r="L87" s="33"/>
    </row>
    <row r="88" spans="2:65" s="1" customFormat="1" ht="15.2" customHeight="1">
      <c r="B88" s="33"/>
      <c r="C88" s="28" t="s">
        <v>25</v>
      </c>
      <c r="F88" s="26" t="str">
        <f>E17</f>
        <v>Statutární město Ústí nad Labem</v>
      </c>
      <c r="I88" s="28" t="s">
        <v>31</v>
      </c>
      <c r="J88" s="31" t="str">
        <f>E23</f>
        <v>G DESIGN</v>
      </c>
      <c r="L88" s="33"/>
    </row>
    <row r="89" spans="2:65" s="1" customFormat="1" ht="15.2" customHeight="1">
      <c r="B89" s="33"/>
      <c r="C89" s="28" t="s">
        <v>29</v>
      </c>
      <c r="F89" s="26" t="str">
        <f>IF(E20="","",E20)</f>
        <v>Vyplň údaj</v>
      </c>
      <c r="I89" s="28" t="s">
        <v>36</v>
      </c>
      <c r="J89" s="31" t="str">
        <f>E26</f>
        <v>G DESIGN</v>
      </c>
      <c r="L89" s="33"/>
    </row>
    <row r="90" spans="2:65" s="1" customFormat="1" ht="10.35" customHeight="1">
      <c r="B90" s="33"/>
      <c r="L90" s="33"/>
    </row>
    <row r="91" spans="2:65" s="10" customFormat="1" ht="29.25" customHeight="1">
      <c r="B91" s="112"/>
      <c r="C91" s="113" t="s">
        <v>166</v>
      </c>
      <c r="D91" s="114" t="s">
        <v>58</v>
      </c>
      <c r="E91" s="114" t="s">
        <v>54</v>
      </c>
      <c r="F91" s="114" t="s">
        <v>55</v>
      </c>
      <c r="G91" s="114" t="s">
        <v>167</v>
      </c>
      <c r="H91" s="114" t="s">
        <v>168</v>
      </c>
      <c r="I91" s="114" t="s">
        <v>169</v>
      </c>
      <c r="J91" s="114" t="s">
        <v>138</v>
      </c>
      <c r="K91" s="115" t="s">
        <v>170</v>
      </c>
      <c r="L91" s="112"/>
      <c r="M91" s="57" t="s">
        <v>19</v>
      </c>
      <c r="N91" s="58" t="s">
        <v>43</v>
      </c>
      <c r="O91" s="58" t="s">
        <v>171</v>
      </c>
      <c r="P91" s="58" t="s">
        <v>172</v>
      </c>
      <c r="Q91" s="58" t="s">
        <v>173</v>
      </c>
      <c r="R91" s="58" t="s">
        <v>174</v>
      </c>
      <c r="S91" s="58" t="s">
        <v>175</v>
      </c>
      <c r="T91" s="59" t="s">
        <v>176</v>
      </c>
    </row>
    <row r="92" spans="2:65" s="1" customFormat="1" ht="22.9" customHeight="1">
      <c r="B92" s="33"/>
      <c r="C92" s="62" t="s">
        <v>177</v>
      </c>
      <c r="J92" s="116">
        <f>BK92</f>
        <v>0</v>
      </c>
      <c r="L92" s="33"/>
      <c r="M92" s="60"/>
      <c r="N92" s="51"/>
      <c r="O92" s="51"/>
      <c r="P92" s="117">
        <f>P93+P153</f>
        <v>0</v>
      </c>
      <c r="Q92" s="51"/>
      <c r="R92" s="117">
        <f>R93+R153</f>
        <v>0.1668</v>
      </c>
      <c r="S92" s="51"/>
      <c r="T92" s="118">
        <f>T93+T153</f>
        <v>0</v>
      </c>
      <c r="AT92" s="18" t="s">
        <v>72</v>
      </c>
      <c r="AU92" s="18" t="s">
        <v>139</v>
      </c>
      <c r="BK92" s="119">
        <f>BK93+BK153</f>
        <v>0</v>
      </c>
    </row>
    <row r="93" spans="2:65" s="11" customFormat="1" ht="25.9" customHeight="1">
      <c r="B93" s="120"/>
      <c r="D93" s="121" t="s">
        <v>72</v>
      </c>
      <c r="E93" s="122" t="s">
        <v>454</v>
      </c>
      <c r="F93" s="122" t="s">
        <v>455</v>
      </c>
      <c r="I93" s="123"/>
      <c r="J93" s="124">
        <f>BK93</f>
        <v>0</v>
      </c>
      <c r="L93" s="120"/>
      <c r="M93" s="125"/>
      <c r="P93" s="126">
        <f>P94+P114</f>
        <v>0</v>
      </c>
      <c r="R93" s="126">
        <f>R94+R114</f>
        <v>0.1668</v>
      </c>
      <c r="T93" s="127">
        <f>T94+T114</f>
        <v>0</v>
      </c>
      <c r="AR93" s="121" t="s">
        <v>83</v>
      </c>
      <c r="AT93" s="128" t="s">
        <v>72</v>
      </c>
      <c r="AU93" s="128" t="s">
        <v>73</v>
      </c>
      <c r="AY93" s="121" t="s">
        <v>180</v>
      </c>
      <c r="BK93" s="129">
        <f>BK94+BK114</f>
        <v>0</v>
      </c>
    </row>
    <row r="94" spans="2:65" s="11" customFormat="1" ht="22.9" customHeight="1">
      <c r="B94" s="120"/>
      <c r="D94" s="121" t="s">
        <v>72</v>
      </c>
      <c r="E94" s="130" t="s">
        <v>3913</v>
      </c>
      <c r="F94" s="130" t="s">
        <v>3914</v>
      </c>
      <c r="I94" s="123"/>
      <c r="J94" s="131">
        <f>BK94</f>
        <v>0</v>
      </c>
      <c r="L94" s="120"/>
      <c r="M94" s="125"/>
      <c r="P94" s="126">
        <f>SUM(P95:P113)</f>
        <v>0</v>
      </c>
      <c r="R94" s="126">
        <f>SUM(R95:R113)</f>
        <v>4.2600000000000008E-3</v>
      </c>
      <c r="T94" s="127">
        <f>SUM(T95:T113)</f>
        <v>0</v>
      </c>
      <c r="AR94" s="121" t="s">
        <v>83</v>
      </c>
      <c r="AT94" s="128" t="s">
        <v>72</v>
      </c>
      <c r="AU94" s="128" t="s">
        <v>81</v>
      </c>
      <c r="AY94" s="121" t="s">
        <v>180</v>
      </c>
      <c r="BK94" s="129">
        <f>SUM(BK95:BK113)</f>
        <v>0</v>
      </c>
    </row>
    <row r="95" spans="2:65" s="1" customFormat="1" ht="37.9" customHeight="1">
      <c r="B95" s="33"/>
      <c r="C95" s="132" t="s">
        <v>81</v>
      </c>
      <c r="D95" s="132" t="s">
        <v>182</v>
      </c>
      <c r="E95" s="133" t="s">
        <v>4421</v>
      </c>
      <c r="F95" s="134" t="s">
        <v>4422</v>
      </c>
      <c r="G95" s="135" t="s">
        <v>338</v>
      </c>
      <c r="H95" s="136">
        <v>30</v>
      </c>
      <c r="I95" s="137"/>
      <c r="J95" s="138">
        <f>ROUND(I95*H95,2)</f>
        <v>0</v>
      </c>
      <c r="K95" s="134" t="s">
        <v>572</v>
      </c>
      <c r="L95" s="33"/>
      <c r="M95" s="139" t="s">
        <v>19</v>
      </c>
      <c r="N95" s="140" t="s">
        <v>44</v>
      </c>
      <c r="P95" s="141">
        <f>O95*H95</f>
        <v>0</v>
      </c>
      <c r="Q95" s="141">
        <v>0</v>
      </c>
      <c r="R95" s="141">
        <f>Q95*H95</f>
        <v>0</v>
      </c>
      <c r="S95" s="141">
        <v>0</v>
      </c>
      <c r="T95" s="142">
        <f>S95*H95</f>
        <v>0</v>
      </c>
      <c r="AR95" s="143" t="s">
        <v>309</v>
      </c>
      <c r="AT95" s="143" t="s">
        <v>182</v>
      </c>
      <c r="AU95" s="143" t="s">
        <v>83</v>
      </c>
      <c r="AY95" s="18" t="s">
        <v>180</v>
      </c>
      <c r="BE95" s="144">
        <f>IF(N95="základní",J95,0)</f>
        <v>0</v>
      </c>
      <c r="BF95" s="144">
        <f>IF(N95="snížená",J95,0)</f>
        <v>0</v>
      </c>
      <c r="BG95" s="144">
        <f>IF(N95="zákl. přenesená",J95,0)</f>
        <v>0</v>
      </c>
      <c r="BH95" s="144">
        <f>IF(N95="sníž. přenesená",J95,0)</f>
        <v>0</v>
      </c>
      <c r="BI95" s="144">
        <f>IF(N95="nulová",J95,0)</f>
        <v>0</v>
      </c>
      <c r="BJ95" s="18" t="s">
        <v>81</v>
      </c>
      <c r="BK95" s="144">
        <f>ROUND(I95*H95,2)</f>
        <v>0</v>
      </c>
      <c r="BL95" s="18" t="s">
        <v>309</v>
      </c>
      <c r="BM95" s="143" t="s">
        <v>4547</v>
      </c>
    </row>
    <row r="96" spans="2:65" s="1" customFormat="1" ht="19.5">
      <c r="B96" s="33"/>
      <c r="D96" s="145" t="s">
        <v>189</v>
      </c>
      <c r="F96" s="146" t="s">
        <v>4422</v>
      </c>
      <c r="I96" s="147"/>
      <c r="L96" s="33"/>
      <c r="M96" s="148"/>
      <c r="T96" s="54"/>
      <c r="AT96" s="18" t="s">
        <v>189</v>
      </c>
      <c r="AU96" s="18" t="s">
        <v>83</v>
      </c>
    </row>
    <row r="97" spans="2:65" s="1" customFormat="1" ht="11.25">
      <c r="B97" s="33"/>
      <c r="D97" s="149" t="s">
        <v>191</v>
      </c>
      <c r="F97" s="150" t="s">
        <v>4424</v>
      </c>
      <c r="I97" s="147"/>
      <c r="L97" s="33"/>
      <c r="M97" s="148"/>
      <c r="T97" s="54"/>
      <c r="AT97" s="18" t="s">
        <v>191</v>
      </c>
      <c r="AU97" s="18" t="s">
        <v>83</v>
      </c>
    </row>
    <row r="98" spans="2:65" s="1" customFormat="1" ht="24.2" customHeight="1">
      <c r="B98" s="33"/>
      <c r="C98" s="171" t="s">
        <v>83</v>
      </c>
      <c r="D98" s="171" t="s">
        <v>353</v>
      </c>
      <c r="E98" s="172" t="s">
        <v>4033</v>
      </c>
      <c r="F98" s="173" t="s">
        <v>4034</v>
      </c>
      <c r="G98" s="174" t="s">
        <v>338</v>
      </c>
      <c r="H98" s="175">
        <v>34.5</v>
      </c>
      <c r="I98" s="176"/>
      <c r="J98" s="177">
        <f>ROUND(I98*H98,2)</f>
        <v>0</v>
      </c>
      <c r="K98" s="173" t="s">
        <v>572</v>
      </c>
      <c r="L98" s="178"/>
      <c r="M98" s="179" t="s">
        <v>19</v>
      </c>
      <c r="N98" s="180" t="s">
        <v>44</v>
      </c>
      <c r="P98" s="141">
        <f>O98*H98</f>
        <v>0</v>
      </c>
      <c r="Q98" s="141">
        <v>1.2E-4</v>
      </c>
      <c r="R98" s="141">
        <f>Q98*H98</f>
        <v>4.1400000000000005E-3</v>
      </c>
      <c r="S98" s="141">
        <v>0</v>
      </c>
      <c r="T98" s="142">
        <f>S98*H98</f>
        <v>0</v>
      </c>
      <c r="AR98" s="143" t="s">
        <v>466</v>
      </c>
      <c r="AT98" s="143" t="s">
        <v>353</v>
      </c>
      <c r="AU98" s="143" t="s">
        <v>83</v>
      </c>
      <c r="AY98" s="18" t="s">
        <v>180</v>
      </c>
      <c r="BE98" s="144">
        <f>IF(N98="základní",J98,0)</f>
        <v>0</v>
      </c>
      <c r="BF98" s="144">
        <f>IF(N98="snížená",J98,0)</f>
        <v>0</v>
      </c>
      <c r="BG98" s="144">
        <f>IF(N98="zákl. přenesená",J98,0)</f>
        <v>0</v>
      </c>
      <c r="BH98" s="144">
        <f>IF(N98="sníž. přenesená",J98,0)</f>
        <v>0</v>
      </c>
      <c r="BI98" s="144">
        <f>IF(N98="nulová",J98,0)</f>
        <v>0</v>
      </c>
      <c r="BJ98" s="18" t="s">
        <v>81</v>
      </c>
      <c r="BK98" s="144">
        <f>ROUND(I98*H98,2)</f>
        <v>0</v>
      </c>
      <c r="BL98" s="18" t="s">
        <v>309</v>
      </c>
      <c r="BM98" s="143" t="s">
        <v>4548</v>
      </c>
    </row>
    <row r="99" spans="2:65" s="1" customFormat="1" ht="19.5">
      <c r="B99" s="33"/>
      <c r="D99" s="145" t="s">
        <v>189</v>
      </c>
      <c r="F99" s="146" t="s">
        <v>4034</v>
      </c>
      <c r="I99" s="147"/>
      <c r="L99" s="33"/>
      <c r="M99" s="148"/>
      <c r="T99" s="54"/>
      <c r="AT99" s="18" t="s">
        <v>189</v>
      </c>
      <c r="AU99" s="18" t="s">
        <v>83</v>
      </c>
    </row>
    <row r="100" spans="2:65" s="13" customFormat="1" ht="11.25">
      <c r="B100" s="157"/>
      <c r="D100" s="145" t="s">
        <v>193</v>
      </c>
      <c r="E100" s="158" t="s">
        <v>19</v>
      </c>
      <c r="F100" s="159" t="s">
        <v>4549</v>
      </c>
      <c r="H100" s="160">
        <v>34.5</v>
      </c>
      <c r="I100" s="161"/>
      <c r="L100" s="157"/>
      <c r="M100" s="162"/>
      <c r="T100" s="163"/>
      <c r="AT100" s="158" t="s">
        <v>193</v>
      </c>
      <c r="AU100" s="158" t="s">
        <v>83</v>
      </c>
      <c r="AV100" s="13" t="s">
        <v>83</v>
      </c>
      <c r="AW100" s="13" t="s">
        <v>35</v>
      </c>
      <c r="AX100" s="13" t="s">
        <v>81</v>
      </c>
      <c r="AY100" s="158" t="s">
        <v>180</v>
      </c>
    </row>
    <row r="101" spans="2:65" s="1" customFormat="1" ht="44.25" customHeight="1">
      <c r="B101" s="33"/>
      <c r="C101" s="132" t="s">
        <v>203</v>
      </c>
      <c r="D101" s="132" t="s">
        <v>182</v>
      </c>
      <c r="E101" s="133" t="s">
        <v>4550</v>
      </c>
      <c r="F101" s="134" t="s">
        <v>4551</v>
      </c>
      <c r="G101" s="135" t="s">
        <v>338</v>
      </c>
      <c r="H101" s="136">
        <v>3800</v>
      </c>
      <c r="I101" s="137"/>
      <c r="J101" s="138">
        <f>ROUND(I101*H101,2)</f>
        <v>0</v>
      </c>
      <c r="K101" s="134" t="s">
        <v>572</v>
      </c>
      <c r="L101" s="33"/>
      <c r="M101" s="139" t="s">
        <v>19</v>
      </c>
      <c r="N101" s="140" t="s">
        <v>44</v>
      </c>
      <c r="P101" s="141">
        <f>O101*H101</f>
        <v>0</v>
      </c>
      <c r="Q101" s="141">
        <v>0</v>
      </c>
      <c r="R101" s="141">
        <f>Q101*H101</f>
        <v>0</v>
      </c>
      <c r="S101" s="141">
        <v>0</v>
      </c>
      <c r="T101" s="142">
        <f>S101*H101</f>
        <v>0</v>
      </c>
      <c r="AR101" s="143" t="s">
        <v>309</v>
      </c>
      <c r="AT101" s="143" t="s">
        <v>182</v>
      </c>
      <c r="AU101" s="143" t="s">
        <v>83</v>
      </c>
      <c r="AY101" s="18" t="s">
        <v>180</v>
      </c>
      <c r="BE101" s="144">
        <f>IF(N101="základní",J101,0)</f>
        <v>0</v>
      </c>
      <c r="BF101" s="144">
        <f>IF(N101="snížená",J101,0)</f>
        <v>0</v>
      </c>
      <c r="BG101" s="144">
        <f>IF(N101="zákl. přenesená",J101,0)</f>
        <v>0</v>
      </c>
      <c r="BH101" s="144">
        <f>IF(N101="sníž. přenesená",J101,0)</f>
        <v>0</v>
      </c>
      <c r="BI101" s="144">
        <f>IF(N101="nulová",J101,0)</f>
        <v>0</v>
      </c>
      <c r="BJ101" s="18" t="s">
        <v>81</v>
      </c>
      <c r="BK101" s="144">
        <f>ROUND(I101*H101,2)</f>
        <v>0</v>
      </c>
      <c r="BL101" s="18" t="s">
        <v>309</v>
      </c>
      <c r="BM101" s="143" t="s">
        <v>4552</v>
      </c>
    </row>
    <row r="102" spans="2:65" s="1" customFormat="1" ht="29.25">
      <c r="B102" s="33"/>
      <c r="D102" s="145" t="s">
        <v>189</v>
      </c>
      <c r="F102" s="146" t="s">
        <v>4551</v>
      </c>
      <c r="I102" s="147"/>
      <c r="L102" s="33"/>
      <c r="M102" s="148"/>
      <c r="T102" s="54"/>
      <c r="AT102" s="18" t="s">
        <v>189</v>
      </c>
      <c r="AU102" s="18" t="s">
        <v>83</v>
      </c>
    </row>
    <row r="103" spans="2:65" s="1" customFormat="1" ht="11.25">
      <c r="B103" s="33"/>
      <c r="D103" s="149" t="s">
        <v>191</v>
      </c>
      <c r="F103" s="150" t="s">
        <v>4553</v>
      </c>
      <c r="I103" s="147"/>
      <c r="L103" s="33"/>
      <c r="M103" s="148"/>
      <c r="T103" s="54"/>
      <c r="AT103" s="18" t="s">
        <v>191</v>
      </c>
      <c r="AU103" s="18" t="s">
        <v>83</v>
      </c>
    </row>
    <row r="104" spans="2:65" s="1" customFormat="1" ht="16.5" customHeight="1">
      <c r="B104" s="33"/>
      <c r="C104" s="171" t="s">
        <v>187</v>
      </c>
      <c r="D104" s="171" t="s">
        <v>353</v>
      </c>
      <c r="E104" s="172" t="s">
        <v>4554</v>
      </c>
      <c r="F104" s="173" t="s">
        <v>4555</v>
      </c>
      <c r="G104" s="174" t="s">
        <v>338</v>
      </c>
      <c r="H104" s="175">
        <v>3700</v>
      </c>
      <c r="I104" s="176"/>
      <c r="J104" s="177">
        <f>ROUND(I104*H104,2)</f>
        <v>0</v>
      </c>
      <c r="K104" s="173" t="s">
        <v>19</v>
      </c>
      <c r="L104" s="178"/>
      <c r="M104" s="179" t="s">
        <v>19</v>
      </c>
      <c r="N104" s="180" t="s">
        <v>44</v>
      </c>
      <c r="P104" s="141">
        <f>O104*H104</f>
        <v>0</v>
      </c>
      <c r="Q104" s="141">
        <v>0</v>
      </c>
      <c r="R104" s="141">
        <f>Q104*H104</f>
        <v>0</v>
      </c>
      <c r="S104" s="141">
        <v>0</v>
      </c>
      <c r="T104" s="142">
        <f>S104*H104</f>
        <v>0</v>
      </c>
      <c r="AR104" s="143" t="s">
        <v>466</v>
      </c>
      <c r="AT104" s="143" t="s">
        <v>353</v>
      </c>
      <c r="AU104" s="143" t="s">
        <v>83</v>
      </c>
      <c r="AY104" s="18" t="s">
        <v>180</v>
      </c>
      <c r="BE104" s="144">
        <f>IF(N104="základní",J104,0)</f>
        <v>0</v>
      </c>
      <c r="BF104" s="144">
        <f>IF(N104="snížená",J104,0)</f>
        <v>0</v>
      </c>
      <c r="BG104" s="144">
        <f>IF(N104="zákl. přenesená",J104,0)</f>
        <v>0</v>
      </c>
      <c r="BH104" s="144">
        <f>IF(N104="sníž. přenesená",J104,0)</f>
        <v>0</v>
      </c>
      <c r="BI104" s="144">
        <f>IF(N104="nulová",J104,0)</f>
        <v>0</v>
      </c>
      <c r="BJ104" s="18" t="s">
        <v>81</v>
      </c>
      <c r="BK104" s="144">
        <f>ROUND(I104*H104,2)</f>
        <v>0</v>
      </c>
      <c r="BL104" s="18" t="s">
        <v>309</v>
      </c>
      <c r="BM104" s="143" t="s">
        <v>4556</v>
      </c>
    </row>
    <row r="105" spans="2:65" s="1" customFormat="1" ht="11.25">
      <c r="B105" s="33"/>
      <c r="D105" s="145" t="s">
        <v>189</v>
      </c>
      <c r="F105" s="146" t="s">
        <v>4555</v>
      </c>
      <c r="I105" s="147"/>
      <c r="L105" s="33"/>
      <c r="M105" s="148"/>
      <c r="T105" s="54"/>
      <c r="AT105" s="18" t="s">
        <v>189</v>
      </c>
      <c r="AU105" s="18" t="s">
        <v>83</v>
      </c>
    </row>
    <row r="106" spans="2:65" s="1" customFormat="1" ht="39">
      <c r="B106" s="33"/>
      <c r="D106" s="145" t="s">
        <v>477</v>
      </c>
      <c r="F106" s="181" t="s">
        <v>4557</v>
      </c>
      <c r="I106" s="147"/>
      <c r="L106" s="33"/>
      <c r="M106" s="148"/>
      <c r="T106" s="54"/>
      <c r="AT106" s="18" t="s">
        <v>477</v>
      </c>
      <c r="AU106" s="18" t="s">
        <v>83</v>
      </c>
    </row>
    <row r="107" spans="2:65" s="1" customFormat="1" ht="16.5" customHeight="1">
      <c r="B107" s="33"/>
      <c r="C107" s="171" t="s">
        <v>216</v>
      </c>
      <c r="D107" s="171" t="s">
        <v>353</v>
      </c>
      <c r="E107" s="172" t="s">
        <v>4558</v>
      </c>
      <c r="F107" s="173" t="s">
        <v>4559</v>
      </c>
      <c r="G107" s="174" t="s">
        <v>338</v>
      </c>
      <c r="H107" s="175">
        <v>100</v>
      </c>
      <c r="I107" s="176"/>
      <c r="J107" s="177">
        <f>ROUND(I107*H107,2)</f>
        <v>0</v>
      </c>
      <c r="K107" s="173" t="s">
        <v>19</v>
      </c>
      <c r="L107" s="178"/>
      <c r="M107" s="179" t="s">
        <v>19</v>
      </c>
      <c r="N107" s="180" t="s">
        <v>44</v>
      </c>
      <c r="P107" s="141">
        <f>O107*H107</f>
        <v>0</v>
      </c>
      <c r="Q107" s="141">
        <v>0</v>
      </c>
      <c r="R107" s="141">
        <f>Q107*H107</f>
        <v>0</v>
      </c>
      <c r="S107" s="141">
        <v>0</v>
      </c>
      <c r="T107" s="142">
        <f>S107*H107</f>
        <v>0</v>
      </c>
      <c r="AR107" s="143" t="s">
        <v>466</v>
      </c>
      <c r="AT107" s="143" t="s">
        <v>353</v>
      </c>
      <c r="AU107" s="143" t="s">
        <v>83</v>
      </c>
      <c r="AY107" s="18" t="s">
        <v>180</v>
      </c>
      <c r="BE107" s="144">
        <f>IF(N107="základní",J107,0)</f>
        <v>0</v>
      </c>
      <c r="BF107" s="144">
        <f>IF(N107="snížená",J107,0)</f>
        <v>0</v>
      </c>
      <c r="BG107" s="144">
        <f>IF(N107="zákl. přenesená",J107,0)</f>
        <v>0</v>
      </c>
      <c r="BH107" s="144">
        <f>IF(N107="sníž. přenesená",J107,0)</f>
        <v>0</v>
      </c>
      <c r="BI107" s="144">
        <f>IF(N107="nulová",J107,0)</f>
        <v>0</v>
      </c>
      <c r="BJ107" s="18" t="s">
        <v>81</v>
      </c>
      <c r="BK107" s="144">
        <f>ROUND(I107*H107,2)</f>
        <v>0</v>
      </c>
      <c r="BL107" s="18" t="s">
        <v>309</v>
      </c>
      <c r="BM107" s="143" t="s">
        <v>4560</v>
      </c>
    </row>
    <row r="108" spans="2:65" s="1" customFormat="1" ht="11.25">
      <c r="B108" s="33"/>
      <c r="D108" s="145" t="s">
        <v>189</v>
      </c>
      <c r="F108" s="146" t="s">
        <v>4559</v>
      </c>
      <c r="I108" s="147"/>
      <c r="L108" s="33"/>
      <c r="M108" s="148"/>
      <c r="T108" s="54"/>
      <c r="AT108" s="18" t="s">
        <v>189</v>
      </c>
      <c r="AU108" s="18" t="s">
        <v>83</v>
      </c>
    </row>
    <row r="109" spans="2:65" s="1" customFormat="1" ht="24.2" customHeight="1">
      <c r="B109" s="33"/>
      <c r="C109" s="132" t="s">
        <v>222</v>
      </c>
      <c r="D109" s="132" t="s">
        <v>182</v>
      </c>
      <c r="E109" s="133" t="s">
        <v>4263</v>
      </c>
      <c r="F109" s="134" t="s">
        <v>4264</v>
      </c>
      <c r="G109" s="135" t="s">
        <v>346</v>
      </c>
      <c r="H109" s="136">
        <v>1</v>
      </c>
      <c r="I109" s="137"/>
      <c r="J109" s="138">
        <f>ROUND(I109*H109,2)</f>
        <v>0</v>
      </c>
      <c r="K109" s="134" t="s">
        <v>572</v>
      </c>
      <c r="L109" s="33"/>
      <c r="M109" s="139" t="s">
        <v>19</v>
      </c>
      <c r="N109" s="140" t="s">
        <v>44</v>
      </c>
      <c r="P109" s="141">
        <f>O109*H109</f>
        <v>0</v>
      </c>
      <c r="Q109" s="141">
        <v>0</v>
      </c>
      <c r="R109" s="141">
        <f>Q109*H109</f>
        <v>0</v>
      </c>
      <c r="S109" s="141">
        <v>0</v>
      </c>
      <c r="T109" s="142">
        <f>S109*H109</f>
        <v>0</v>
      </c>
      <c r="AR109" s="143" t="s">
        <v>309</v>
      </c>
      <c r="AT109" s="143" t="s">
        <v>182</v>
      </c>
      <c r="AU109" s="143" t="s">
        <v>83</v>
      </c>
      <c r="AY109" s="18" t="s">
        <v>180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309</v>
      </c>
      <c r="BM109" s="143" t="s">
        <v>4561</v>
      </c>
    </row>
    <row r="110" spans="2:65" s="1" customFormat="1" ht="19.5">
      <c r="B110" s="33"/>
      <c r="D110" s="145" t="s">
        <v>189</v>
      </c>
      <c r="F110" s="146" t="s">
        <v>4264</v>
      </c>
      <c r="I110" s="147"/>
      <c r="L110" s="33"/>
      <c r="M110" s="148"/>
      <c r="T110" s="54"/>
      <c r="AT110" s="18" t="s">
        <v>189</v>
      </c>
      <c r="AU110" s="18" t="s">
        <v>83</v>
      </c>
    </row>
    <row r="111" spans="2:65" s="1" customFormat="1" ht="11.25">
      <c r="B111" s="33"/>
      <c r="D111" s="149" t="s">
        <v>191</v>
      </c>
      <c r="F111" s="150" t="s">
        <v>4364</v>
      </c>
      <c r="I111" s="147"/>
      <c r="L111" s="33"/>
      <c r="M111" s="148"/>
      <c r="T111" s="54"/>
      <c r="AT111" s="18" t="s">
        <v>191</v>
      </c>
      <c r="AU111" s="18" t="s">
        <v>83</v>
      </c>
    </row>
    <row r="112" spans="2:65" s="1" customFormat="1" ht="24.2" customHeight="1">
      <c r="B112" s="33"/>
      <c r="C112" s="171" t="s">
        <v>230</v>
      </c>
      <c r="D112" s="171" t="s">
        <v>353</v>
      </c>
      <c r="E112" s="172" t="s">
        <v>4270</v>
      </c>
      <c r="F112" s="173" t="s">
        <v>4271</v>
      </c>
      <c r="G112" s="174" t="s">
        <v>346</v>
      </c>
      <c r="H112" s="175">
        <v>1</v>
      </c>
      <c r="I112" s="176"/>
      <c r="J112" s="177">
        <f>ROUND(I112*H112,2)</f>
        <v>0</v>
      </c>
      <c r="K112" s="173" t="s">
        <v>19</v>
      </c>
      <c r="L112" s="178"/>
      <c r="M112" s="179" t="s">
        <v>19</v>
      </c>
      <c r="N112" s="180" t="s">
        <v>44</v>
      </c>
      <c r="P112" s="141">
        <f>O112*H112</f>
        <v>0</v>
      </c>
      <c r="Q112" s="141">
        <v>1.2E-4</v>
      </c>
      <c r="R112" s="141">
        <f>Q112*H112</f>
        <v>1.2E-4</v>
      </c>
      <c r="S112" s="141">
        <v>0</v>
      </c>
      <c r="T112" s="142">
        <f>S112*H112</f>
        <v>0</v>
      </c>
      <c r="AR112" s="143" t="s">
        <v>466</v>
      </c>
      <c r="AT112" s="143" t="s">
        <v>353</v>
      </c>
      <c r="AU112" s="143" t="s">
        <v>83</v>
      </c>
      <c r="AY112" s="18" t="s">
        <v>180</v>
      </c>
      <c r="BE112" s="144">
        <f>IF(N112="základní",J112,0)</f>
        <v>0</v>
      </c>
      <c r="BF112" s="144">
        <f>IF(N112="snížená",J112,0)</f>
        <v>0</v>
      </c>
      <c r="BG112" s="144">
        <f>IF(N112="zákl. přenesená",J112,0)</f>
        <v>0</v>
      </c>
      <c r="BH112" s="144">
        <f>IF(N112="sníž. přenesená",J112,0)</f>
        <v>0</v>
      </c>
      <c r="BI112" s="144">
        <f>IF(N112="nulová",J112,0)</f>
        <v>0</v>
      </c>
      <c r="BJ112" s="18" t="s">
        <v>81</v>
      </c>
      <c r="BK112" s="144">
        <f>ROUND(I112*H112,2)</f>
        <v>0</v>
      </c>
      <c r="BL112" s="18" t="s">
        <v>309</v>
      </c>
      <c r="BM112" s="143" t="s">
        <v>4562</v>
      </c>
    </row>
    <row r="113" spans="2:65" s="1" customFormat="1" ht="11.25">
      <c r="B113" s="33"/>
      <c r="D113" s="145" t="s">
        <v>189</v>
      </c>
      <c r="F113" s="146" t="s">
        <v>4271</v>
      </c>
      <c r="I113" s="147"/>
      <c r="L113" s="33"/>
      <c r="M113" s="148"/>
      <c r="T113" s="54"/>
      <c r="AT113" s="18" t="s">
        <v>189</v>
      </c>
      <c r="AU113" s="18" t="s">
        <v>83</v>
      </c>
    </row>
    <row r="114" spans="2:65" s="11" customFormat="1" ht="22.9" customHeight="1">
      <c r="B114" s="120"/>
      <c r="D114" s="121" t="s">
        <v>72</v>
      </c>
      <c r="E114" s="130" t="s">
        <v>4427</v>
      </c>
      <c r="F114" s="130" t="s">
        <v>4428</v>
      </c>
      <c r="I114" s="123"/>
      <c r="J114" s="131">
        <f>BK114</f>
        <v>0</v>
      </c>
      <c r="L114" s="120"/>
      <c r="M114" s="125"/>
      <c r="P114" s="126">
        <f>SUM(P115:P152)</f>
        <v>0</v>
      </c>
      <c r="R114" s="126">
        <f>SUM(R115:R152)</f>
        <v>0.16253999999999999</v>
      </c>
      <c r="T114" s="127">
        <f>SUM(T115:T152)</f>
        <v>0</v>
      </c>
      <c r="AR114" s="121" t="s">
        <v>83</v>
      </c>
      <c r="AT114" s="128" t="s">
        <v>72</v>
      </c>
      <c r="AU114" s="128" t="s">
        <v>81</v>
      </c>
      <c r="AY114" s="121" t="s">
        <v>180</v>
      </c>
      <c r="BK114" s="129">
        <f>SUM(BK115:BK152)</f>
        <v>0</v>
      </c>
    </row>
    <row r="115" spans="2:65" s="1" customFormat="1" ht="24.2" customHeight="1">
      <c r="B115" s="33"/>
      <c r="C115" s="132" t="s">
        <v>238</v>
      </c>
      <c r="D115" s="132" t="s">
        <v>182</v>
      </c>
      <c r="E115" s="133" t="s">
        <v>4433</v>
      </c>
      <c r="F115" s="134" t="s">
        <v>4434</v>
      </c>
      <c r="G115" s="135" t="s">
        <v>338</v>
      </c>
      <c r="H115" s="136">
        <v>1500</v>
      </c>
      <c r="I115" s="137"/>
      <c r="J115" s="138">
        <f>ROUND(I115*H115,2)</f>
        <v>0</v>
      </c>
      <c r="K115" s="134" t="s">
        <v>3940</v>
      </c>
      <c r="L115" s="33"/>
      <c r="M115" s="139" t="s">
        <v>19</v>
      </c>
      <c r="N115" s="140" t="s">
        <v>44</v>
      </c>
      <c r="P115" s="141">
        <f>O115*H115</f>
        <v>0</v>
      </c>
      <c r="Q115" s="141">
        <v>0</v>
      </c>
      <c r="R115" s="141">
        <f>Q115*H115</f>
        <v>0</v>
      </c>
      <c r="S115" s="141">
        <v>0</v>
      </c>
      <c r="T115" s="142">
        <f>S115*H115</f>
        <v>0</v>
      </c>
      <c r="AR115" s="143" t="s">
        <v>309</v>
      </c>
      <c r="AT115" s="143" t="s">
        <v>182</v>
      </c>
      <c r="AU115" s="143" t="s">
        <v>83</v>
      </c>
      <c r="AY115" s="18" t="s">
        <v>180</v>
      </c>
      <c r="BE115" s="144">
        <f>IF(N115="základní",J115,0)</f>
        <v>0</v>
      </c>
      <c r="BF115" s="144">
        <f>IF(N115="snížená",J115,0)</f>
        <v>0</v>
      </c>
      <c r="BG115" s="144">
        <f>IF(N115="zákl. přenesená",J115,0)</f>
        <v>0</v>
      </c>
      <c r="BH115" s="144">
        <f>IF(N115="sníž. přenesená",J115,0)</f>
        <v>0</v>
      </c>
      <c r="BI115" s="144">
        <f>IF(N115="nulová",J115,0)</f>
        <v>0</v>
      </c>
      <c r="BJ115" s="18" t="s">
        <v>81</v>
      </c>
      <c r="BK115" s="144">
        <f>ROUND(I115*H115,2)</f>
        <v>0</v>
      </c>
      <c r="BL115" s="18" t="s">
        <v>309</v>
      </c>
      <c r="BM115" s="143" t="s">
        <v>4563</v>
      </c>
    </row>
    <row r="116" spans="2:65" s="1" customFormat="1" ht="19.5">
      <c r="B116" s="33"/>
      <c r="D116" s="145" t="s">
        <v>189</v>
      </c>
      <c r="F116" s="146" t="s">
        <v>4434</v>
      </c>
      <c r="I116" s="147"/>
      <c r="L116" s="33"/>
      <c r="M116" s="148"/>
      <c r="T116" s="54"/>
      <c r="AT116" s="18" t="s">
        <v>189</v>
      </c>
      <c r="AU116" s="18" t="s">
        <v>83</v>
      </c>
    </row>
    <row r="117" spans="2:65" s="1" customFormat="1" ht="11.25">
      <c r="B117" s="33"/>
      <c r="D117" s="149" t="s">
        <v>191</v>
      </c>
      <c r="F117" s="150" t="s">
        <v>4436</v>
      </c>
      <c r="I117" s="147"/>
      <c r="L117" s="33"/>
      <c r="M117" s="148"/>
      <c r="T117" s="54"/>
      <c r="AT117" s="18" t="s">
        <v>191</v>
      </c>
      <c r="AU117" s="18" t="s">
        <v>83</v>
      </c>
    </row>
    <row r="118" spans="2:65" s="1" customFormat="1" ht="21.75" customHeight="1">
      <c r="B118" s="33"/>
      <c r="C118" s="171" t="s">
        <v>245</v>
      </c>
      <c r="D118" s="171" t="s">
        <v>353</v>
      </c>
      <c r="E118" s="172" t="s">
        <v>4564</v>
      </c>
      <c r="F118" s="173" t="s">
        <v>4565</v>
      </c>
      <c r="G118" s="174" t="s">
        <v>338</v>
      </c>
      <c r="H118" s="175">
        <v>1500</v>
      </c>
      <c r="I118" s="176"/>
      <c r="J118" s="177">
        <f>ROUND(I118*H118,2)</f>
        <v>0</v>
      </c>
      <c r="K118" s="173" t="s">
        <v>3940</v>
      </c>
      <c r="L118" s="178"/>
      <c r="M118" s="179" t="s">
        <v>19</v>
      </c>
      <c r="N118" s="180" t="s">
        <v>44</v>
      </c>
      <c r="P118" s="141">
        <f>O118*H118</f>
        <v>0</v>
      </c>
      <c r="Q118" s="141">
        <v>1E-4</v>
      </c>
      <c r="R118" s="141">
        <f>Q118*H118</f>
        <v>0.15</v>
      </c>
      <c r="S118" s="141">
        <v>0</v>
      </c>
      <c r="T118" s="142">
        <f>S118*H118</f>
        <v>0</v>
      </c>
      <c r="AR118" s="143" t="s">
        <v>466</v>
      </c>
      <c r="AT118" s="143" t="s">
        <v>353</v>
      </c>
      <c r="AU118" s="143" t="s">
        <v>83</v>
      </c>
      <c r="AY118" s="18" t="s">
        <v>180</v>
      </c>
      <c r="BE118" s="144">
        <f>IF(N118="základní",J118,0)</f>
        <v>0</v>
      </c>
      <c r="BF118" s="144">
        <f>IF(N118="snížená",J118,0)</f>
        <v>0</v>
      </c>
      <c r="BG118" s="144">
        <f>IF(N118="zákl. přenesená",J118,0)</f>
        <v>0</v>
      </c>
      <c r="BH118" s="144">
        <f>IF(N118="sníž. přenesená",J118,0)</f>
        <v>0</v>
      </c>
      <c r="BI118" s="144">
        <f>IF(N118="nulová",J118,0)</f>
        <v>0</v>
      </c>
      <c r="BJ118" s="18" t="s">
        <v>81</v>
      </c>
      <c r="BK118" s="144">
        <f>ROUND(I118*H118,2)</f>
        <v>0</v>
      </c>
      <c r="BL118" s="18" t="s">
        <v>309</v>
      </c>
      <c r="BM118" s="143" t="s">
        <v>4566</v>
      </c>
    </row>
    <row r="119" spans="2:65" s="1" customFormat="1" ht="11.25">
      <c r="B119" s="33"/>
      <c r="D119" s="145" t="s">
        <v>189</v>
      </c>
      <c r="F119" s="146" t="s">
        <v>4565</v>
      </c>
      <c r="I119" s="147"/>
      <c r="L119" s="33"/>
      <c r="M119" s="148"/>
      <c r="T119" s="54"/>
      <c r="AT119" s="18" t="s">
        <v>189</v>
      </c>
      <c r="AU119" s="18" t="s">
        <v>83</v>
      </c>
    </row>
    <row r="120" spans="2:65" s="13" customFormat="1" ht="22.5">
      <c r="B120" s="157"/>
      <c r="D120" s="145" t="s">
        <v>193</v>
      </c>
      <c r="E120" s="158" t="s">
        <v>19</v>
      </c>
      <c r="F120" s="159" t="s">
        <v>4567</v>
      </c>
      <c r="H120" s="160">
        <v>1500</v>
      </c>
      <c r="I120" s="161"/>
      <c r="L120" s="157"/>
      <c r="M120" s="162"/>
      <c r="T120" s="163"/>
      <c r="AT120" s="158" t="s">
        <v>193</v>
      </c>
      <c r="AU120" s="158" t="s">
        <v>83</v>
      </c>
      <c r="AV120" s="13" t="s">
        <v>83</v>
      </c>
      <c r="AW120" s="13" t="s">
        <v>35</v>
      </c>
      <c r="AX120" s="13" t="s">
        <v>81</v>
      </c>
      <c r="AY120" s="158" t="s">
        <v>180</v>
      </c>
    </row>
    <row r="121" spans="2:65" s="1" customFormat="1" ht="24.2" customHeight="1">
      <c r="B121" s="33"/>
      <c r="C121" s="132" t="s">
        <v>254</v>
      </c>
      <c r="D121" s="132" t="s">
        <v>182</v>
      </c>
      <c r="E121" s="133" t="s">
        <v>4568</v>
      </c>
      <c r="F121" s="134" t="s">
        <v>4569</v>
      </c>
      <c r="G121" s="135" t="s">
        <v>346</v>
      </c>
      <c r="H121" s="136">
        <v>1</v>
      </c>
      <c r="I121" s="137"/>
      <c r="J121" s="138">
        <f>ROUND(I121*H121,2)</f>
        <v>0</v>
      </c>
      <c r="K121" s="134" t="s">
        <v>3940</v>
      </c>
      <c r="L121" s="33"/>
      <c r="M121" s="139" t="s">
        <v>19</v>
      </c>
      <c r="N121" s="140" t="s">
        <v>44</v>
      </c>
      <c r="P121" s="141">
        <f>O121*H121</f>
        <v>0</v>
      </c>
      <c r="Q121" s="141">
        <v>0</v>
      </c>
      <c r="R121" s="141">
        <f>Q121*H121</f>
        <v>0</v>
      </c>
      <c r="S121" s="141">
        <v>0</v>
      </c>
      <c r="T121" s="142">
        <f>S121*H121</f>
        <v>0</v>
      </c>
      <c r="AR121" s="143" t="s">
        <v>309</v>
      </c>
      <c r="AT121" s="143" t="s">
        <v>182</v>
      </c>
      <c r="AU121" s="143" t="s">
        <v>83</v>
      </c>
      <c r="AY121" s="18" t="s">
        <v>180</v>
      </c>
      <c r="BE121" s="144">
        <f>IF(N121="základní",J121,0)</f>
        <v>0</v>
      </c>
      <c r="BF121" s="144">
        <f>IF(N121="snížená",J121,0)</f>
        <v>0</v>
      </c>
      <c r="BG121" s="144">
        <f>IF(N121="zákl. přenesená",J121,0)</f>
        <v>0</v>
      </c>
      <c r="BH121" s="144">
        <f>IF(N121="sníž. přenesená",J121,0)</f>
        <v>0</v>
      </c>
      <c r="BI121" s="144">
        <f>IF(N121="nulová",J121,0)</f>
        <v>0</v>
      </c>
      <c r="BJ121" s="18" t="s">
        <v>81</v>
      </c>
      <c r="BK121" s="144">
        <f>ROUND(I121*H121,2)</f>
        <v>0</v>
      </c>
      <c r="BL121" s="18" t="s">
        <v>309</v>
      </c>
      <c r="BM121" s="143" t="s">
        <v>4570</v>
      </c>
    </row>
    <row r="122" spans="2:65" s="1" customFormat="1" ht="19.5">
      <c r="B122" s="33"/>
      <c r="D122" s="145" t="s">
        <v>189</v>
      </c>
      <c r="F122" s="146" t="s">
        <v>4569</v>
      </c>
      <c r="I122" s="147"/>
      <c r="L122" s="33"/>
      <c r="M122" s="148"/>
      <c r="T122" s="54"/>
      <c r="AT122" s="18" t="s">
        <v>189</v>
      </c>
      <c r="AU122" s="18" t="s">
        <v>83</v>
      </c>
    </row>
    <row r="123" spans="2:65" s="1" customFormat="1" ht="11.25">
      <c r="B123" s="33"/>
      <c r="D123" s="149" t="s">
        <v>191</v>
      </c>
      <c r="F123" s="150" t="s">
        <v>4571</v>
      </c>
      <c r="I123" s="147"/>
      <c r="L123" s="33"/>
      <c r="M123" s="148"/>
      <c r="T123" s="54"/>
      <c r="AT123" s="18" t="s">
        <v>191</v>
      </c>
      <c r="AU123" s="18" t="s">
        <v>83</v>
      </c>
    </row>
    <row r="124" spans="2:65" s="1" customFormat="1" ht="16.5" customHeight="1">
      <c r="B124" s="33"/>
      <c r="C124" s="132" t="s">
        <v>265</v>
      </c>
      <c r="D124" s="132" t="s">
        <v>182</v>
      </c>
      <c r="E124" s="133" t="s">
        <v>4572</v>
      </c>
      <c r="F124" s="134" t="s">
        <v>4573</v>
      </c>
      <c r="G124" s="135" t="s">
        <v>346</v>
      </c>
      <c r="H124" s="136">
        <v>3</v>
      </c>
      <c r="I124" s="137"/>
      <c r="J124" s="138">
        <f>ROUND(I124*H124,2)</f>
        <v>0</v>
      </c>
      <c r="K124" s="134" t="s">
        <v>572</v>
      </c>
      <c r="L124" s="33"/>
      <c r="M124" s="139" t="s">
        <v>19</v>
      </c>
      <c r="N124" s="140" t="s">
        <v>44</v>
      </c>
      <c r="P124" s="141">
        <f>O124*H124</f>
        <v>0</v>
      </c>
      <c r="Q124" s="141">
        <v>0</v>
      </c>
      <c r="R124" s="141">
        <f>Q124*H124</f>
        <v>0</v>
      </c>
      <c r="S124" s="141">
        <v>0</v>
      </c>
      <c r="T124" s="142">
        <f>S124*H124</f>
        <v>0</v>
      </c>
      <c r="AR124" s="143" t="s">
        <v>309</v>
      </c>
      <c r="AT124" s="143" t="s">
        <v>182</v>
      </c>
      <c r="AU124" s="143" t="s">
        <v>83</v>
      </c>
      <c r="AY124" s="18" t="s">
        <v>180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309</v>
      </c>
      <c r="BM124" s="143" t="s">
        <v>4574</v>
      </c>
    </row>
    <row r="125" spans="2:65" s="1" customFormat="1" ht="11.25">
      <c r="B125" s="33"/>
      <c r="D125" s="145" t="s">
        <v>189</v>
      </c>
      <c r="F125" s="146" t="s">
        <v>4573</v>
      </c>
      <c r="I125" s="147"/>
      <c r="L125" s="33"/>
      <c r="M125" s="148"/>
      <c r="T125" s="54"/>
      <c r="AT125" s="18" t="s">
        <v>189</v>
      </c>
      <c r="AU125" s="18" t="s">
        <v>83</v>
      </c>
    </row>
    <row r="126" spans="2:65" s="1" customFormat="1" ht="11.25">
      <c r="B126" s="33"/>
      <c r="D126" s="149" t="s">
        <v>191</v>
      </c>
      <c r="F126" s="150" t="s">
        <v>4575</v>
      </c>
      <c r="I126" s="147"/>
      <c r="L126" s="33"/>
      <c r="M126" s="148"/>
      <c r="T126" s="54"/>
      <c r="AT126" s="18" t="s">
        <v>191</v>
      </c>
      <c r="AU126" s="18" t="s">
        <v>83</v>
      </c>
    </row>
    <row r="127" spans="2:65" s="1" customFormat="1" ht="16.5" customHeight="1">
      <c r="B127" s="33"/>
      <c r="C127" s="132" t="s">
        <v>8</v>
      </c>
      <c r="D127" s="132" t="s">
        <v>182</v>
      </c>
      <c r="E127" s="133" t="s">
        <v>4576</v>
      </c>
      <c r="F127" s="134" t="s">
        <v>4577</v>
      </c>
      <c r="G127" s="135" t="s">
        <v>346</v>
      </c>
      <c r="H127" s="136">
        <v>1</v>
      </c>
      <c r="I127" s="137"/>
      <c r="J127" s="138">
        <f>ROUND(I127*H127,2)</f>
        <v>0</v>
      </c>
      <c r="K127" s="134" t="s">
        <v>3940</v>
      </c>
      <c r="L127" s="33"/>
      <c r="M127" s="139" t="s">
        <v>19</v>
      </c>
      <c r="N127" s="140" t="s">
        <v>44</v>
      </c>
      <c r="P127" s="141">
        <f>O127*H127</f>
        <v>0</v>
      </c>
      <c r="Q127" s="141">
        <v>0</v>
      </c>
      <c r="R127" s="141">
        <f>Q127*H127</f>
        <v>0</v>
      </c>
      <c r="S127" s="141">
        <v>0</v>
      </c>
      <c r="T127" s="142">
        <f>S127*H127</f>
        <v>0</v>
      </c>
      <c r="AR127" s="143" t="s">
        <v>309</v>
      </c>
      <c r="AT127" s="143" t="s">
        <v>182</v>
      </c>
      <c r="AU127" s="143" t="s">
        <v>83</v>
      </c>
      <c r="AY127" s="18" t="s">
        <v>180</v>
      </c>
      <c r="BE127" s="144">
        <f>IF(N127="základní",J127,0)</f>
        <v>0</v>
      </c>
      <c r="BF127" s="144">
        <f>IF(N127="snížená",J127,0)</f>
        <v>0</v>
      </c>
      <c r="BG127" s="144">
        <f>IF(N127="zákl. přenesená",J127,0)</f>
        <v>0</v>
      </c>
      <c r="BH127" s="144">
        <f>IF(N127="sníž. přenesená",J127,0)</f>
        <v>0</v>
      </c>
      <c r="BI127" s="144">
        <f>IF(N127="nulová",J127,0)</f>
        <v>0</v>
      </c>
      <c r="BJ127" s="18" t="s">
        <v>81</v>
      </c>
      <c r="BK127" s="144">
        <f>ROUND(I127*H127,2)</f>
        <v>0</v>
      </c>
      <c r="BL127" s="18" t="s">
        <v>309</v>
      </c>
      <c r="BM127" s="143" t="s">
        <v>4578</v>
      </c>
    </row>
    <row r="128" spans="2:65" s="1" customFormat="1" ht="11.25">
      <c r="B128" s="33"/>
      <c r="D128" s="145" t="s">
        <v>189</v>
      </c>
      <c r="F128" s="146" t="s">
        <v>4577</v>
      </c>
      <c r="I128" s="147"/>
      <c r="L128" s="33"/>
      <c r="M128" s="148"/>
      <c r="T128" s="54"/>
      <c r="AT128" s="18" t="s">
        <v>189</v>
      </c>
      <c r="AU128" s="18" t="s">
        <v>83</v>
      </c>
    </row>
    <row r="129" spans="2:65" s="1" customFormat="1" ht="11.25">
      <c r="B129" s="33"/>
      <c r="D129" s="149" t="s">
        <v>191</v>
      </c>
      <c r="F129" s="150" t="s">
        <v>4579</v>
      </c>
      <c r="I129" s="147"/>
      <c r="L129" s="33"/>
      <c r="M129" s="148"/>
      <c r="T129" s="54"/>
      <c r="AT129" s="18" t="s">
        <v>191</v>
      </c>
      <c r="AU129" s="18" t="s">
        <v>83</v>
      </c>
    </row>
    <row r="130" spans="2:65" s="1" customFormat="1" ht="16.5" customHeight="1">
      <c r="B130" s="33"/>
      <c r="C130" s="132" t="s">
        <v>280</v>
      </c>
      <c r="D130" s="132" t="s">
        <v>182</v>
      </c>
      <c r="E130" s="133" t="s">
        <v>4580</v>
      </c>
      <c r="F130" s="134" t="s">
        <v>4581</v>
      </c>
      <c r="G130" s="135" t="s">
        <v>346</v>
      </c>
      <c r="H130" s="136">
        <v>1</v>
      </c>
      <c r="I130" s="137"/>
      <c r="J130" s="138">
        <f>ROUND(I130*H130,2)</f>
        <v>0</v>
      </c>
      <c r="K130" s="134" t="s">
        <v>3940</v>
      </c>
      <c r="L130" s="33"/>
      <c r="M130" s="139" t="s">
        <v>19</v>
      </c>
      <c r="N130" s="140" t="s">
        <v>44</v>
      </c>
      <c r="P130" s="141">
        <f>O130*H130</f>
        <v>0</v>
      </c>
      <c r="Q130" s="141">
        <v>0</v>
      </c>
      <c r="R130" s="141">
        <f>Q130*H130</f>
        <v>0</v>
      </c>
      <c r="S130" s="141">
        <v>0</v>
      </c>
      <c r="T130" s="142">
        <f>S130*H130</f>
        <v>0</v>
      </c>
      <c r="AR130" s="143" t="s">
        <v>309</v>
      </c>
      <c r="AT130" s="143" t="s">
        <v>182</v>
      </c>
      <c r="AU130" s="143" t="s">
        <v>83</v>
      </c>
      <c r="AY130" s="18" t="s">
        <v>180</v>
      </c>
      <c r="BE130" s="144">
        <f>IF(N130="základní",J130,0)</f>
        <v>0</v>
      </c>
      <c r="BF130" s="144">
        <f>IF(N130="snížená",J130,0)</f>
        <v>0</v>
      </c>
      <c r="BG130" s="144">
        <f>IF(N130="zákl. přenesená",J130,0)</f>
        <v>0</v>
      </c>
      <c r="BH130" s="144">
        <f>IF(N130="sníž. přenesená",J130,0)</f>
        <v>0</v>
      </c>
      <c r="BI130" s="144">
        <f>IF(N130="nulová",J130,0)</f>
        <v>0</v>
      </c>
      <c r="BJ130" s="18" t="s">
        <v>81</v>
      </c>
      <c r="BK130" s="144">
        <f>ROUND(I130*H130,2)</f>
        <v>0</v>
      </c>
      <c r="BL130" s="18" t="s">
        <v>309</v>
      </c>
      <c r="BM130" s="143" t="s">
        <v>4582</v>
      </c>
    </row>
    <row r="131" spans="2:65" s="1" customFormat="1" ht="11.25">
      <c r="B131" s="33"/>
      <c r="D131" s="145" t="s">
        <v>189</v>
      </c>
      <c r="F131" s="146" t="s">
        <v>4581</v>
      </c>
      <c r="I131" s="147"/>
      <c r="L131" s="33"/>
      <c r="M131" s="148"/>
      <c r="T131" s="54"/>
      <c r="AT131" s="18" t="s">
        <v>189</v>
      </c>
      <c r="AU131" s="18" t="s">
        <v>83</v>
      </c>
    </row>
    <row r="132" spans="2:65" s="1" customFormat="1" ht="11.25">
      <c r="B132" s="33"/>
      <c r="D132" s="149" t="s">
        <v>191</v>
      </c>
      <c r="F132" s="150" t="s">
        <v>4583</v>
      </c>
      <c r="I132" s="147"/>
      <c r="L132" s="33"/>
      <c r="M132" s="148"/>
      <c r="T132" s="54"/>
      <c r="AT132" s="18" t="s">
        <v>191</v>
      </c>
      <c r="AU132" s="18" t="s">
        <v>83</v>
      </c>
    </row>
    <row r="133" spans="2:65" s="1" customFormat="1" ht="24.2" customHeight="1">
      <c r="B133" s="33"/>
      <c r="C133" s="132" t="s">
        <v>290</v>
      </c>
      <c r="D133" s="132" t="s">
        <v>182</v>
      </c>
      <c r="E133" s="133" t="s">
        <v>4584</v>
      </c>
      <c r="F133" s="134" t="s">
        <v>4585</v>
      </c>
      <c r="G133" s="135" t="s">
        <v>346</v>
      </c>
      <c r="H133" s="136">
        <v>21</v>
      </c>
      <c r="I133" s="137"/>
      <c r="J133" s="138">
        <f>ROUND(I133*H133,2)</f>
        <v>0</v>
      </c>
      <c r="K133" s="134" t="s">
        <v>572</v>
      </c>
      <c r="L133" s="33"/>
      <c r="M133" s="139" t="s">
        <v>19</v>
      </c>
      <c r="N133" s="140" t="s">
        <v>44</v>
      </c>
      <c r="P133" s="141">
        <f>O133*H133</f>
        <v>0</v>
      </c>
      <c r="Q133" s="141">
        <v>0</v>
      </c>
      <c r="R133" s="141">
        <f>Q133*H133</f>
        <v>0</v>
      </c>
      <c r="S133" s="141">
        <v>0</v>
      </c>
      <c r="T133" s="142">
        <f>S133*H133</f>
        <v>0</v>
      </c>
      <c r="AR133" s="143" t="s">
        <v>309</v>
      </c>
      <c r="AT133" s="143" t="s">
        <v>182</v>
      </c>
      <c r="AU133" s="143" t="s">
        <v>83</v>
      </c>
      <c r="AY133" s="18" t="s">
        <v>180</v>
      </c>
      <c r="BE133" s="144">
        <f>IF(N133="základní",J133,0)</f>
        <v>0</v>
      </c>
      <c r="BF133" s="144">
        <f>IF(N133="snížená",J133,0)</f>
        <v>0</v>
      </c>
      <c r="BG133" s="144">
        <f>IF(N133="zákl. přenesená",J133,0)</f>
        <v>0</v>
      </c>
      <c r="BH133" s="144">
        <f>IF(N133="sníž. přenesená",J133,0)</f>
        <v>0</v>
      </c>
      <c r="BI133" s="144">
        <f>IF(N133="nulová",J133,0)</f>
        <v>0</v>
      </c>
      <c r="BJ133" s="18" t="s">
        <v>81</v>
      </c>
      <c r="BK133" s="144">
        <f>ROUND(I133*H133,2)</f>
        <v>0</v>
      </c>
      <c r="BL133" s="18" t="s">
        <v>309</v>
      </c>
      <c r="BM133" s="143" t="s">
        <v>4586</v>
      </c>
    </row>
    <row r="134" spans="2:65" s="1" customFormat="1" ht="11.25">
      <c r="B134" s="33"/>
      <c r="D134" s="145" t="s">
        <v>189</v>
      </c>
      <c r="F134" s="146" t="s">
        <v>4585</v>
      </c>
      <c r="I134" s="147"/>
      <c r="L134" s="33"/>
      <c r="M134" s="148"/>
      <c r="T134" s="54"/>
      <c r="AT134" s="18" t="s">
        <v>189</v>
      </c>
      <c r="AU134" s="18" t="s">
        <v>83</v>
      </c>
    </row>
    <row r="135" spans="2:65" s="1" customFormat="1" ht="11.25">
      <c r="B135" s="33"/>
      <c r="D135" s="149" t="s">
        <v>191</v>
      </c>
      <c r="F135" s="150" t="s">
        <v>4587</v>
      </c>
      <c r="I135" s="147"/>
      <c r="L135" s="33"/>
      <c r="M135" s="148"/>
      <c r="T135" s="54"/>
      <c r="AT135" s="18" t="s">
        <v>191</v>
      </c>
      <c r="AU135" s="18" t="s">
        <v>83</v>
      </c>
    </row>
    <row r="136" spans="2:65" s="1" customFormat="1" ht="24.2" customHeight="1">
      <c r="B136" s="33"/>
      <c r="C136" s="132" t="s">
        <v>302</v>
      </c>
      <c r="D136" s="132" t="s">
        <v>182</v>
      </c>
      <c r="E136" s="133" t="s">
        <v>4588</v>
      </c>
      <c r="F136" s="134" t="s">
        <v>4589</v>
      </c>
      <c r="G136" s="135" t="s">
        <v>346</v>
      </c>
      <c r="H136" s="136">
        <v>1</v>
      </c>
      <c r="I136" s="137"/>
      <c r="J136" s="138">
        <f>ROUND(I136*H136,2)</f>
        <v>0</v>
      </c>
      <c r="K136" s="134" t="s">
        <v>572</v>
      </c>
      <c r="L136" s="33"/>
      <c r="M136" s="139" t="s">
        <v>19</v>
      </c>
      <c r="N136" s="140" t="s">
        <v>44</v>
      </c>
      <c r="P136" s="141">
        <f>O136*H136</f>
        <v>0</v>
      </c>
      <c r="Q136" s="141">
        <v>0</v>
      </c>
      <c r="R136" s="141">
        <f>Q136*H136</f>
        <v>0</v>
      </c>
      <c r="S136" s="141">
        <v>0</v>
      </c>
      <c r="T136" s="142">
        <f>S136*H136</f>
        <v>0</v>
      </c>
      <c r="AR136" s="143" t="s">
        <v>309</v>
      </c>
      <c r="AT136" s="143" t="s">
        <v>182</v>
      </c>
      <c r="AU136" s="143" t="s">
        <v>83</v>
      </c>
      <c r="AY136" s="18" t="s">
        <v>180</v>
      </c>
      <c r="BE136" s="144">
        <f>IF(N136="základní",J136,0)</f>
        <v>0</v>
      </c>
      <c r="BF136" s="144">
        <f>IF(N136="snížená",J136,0)</f>
        <v>0</v>
      </c>
      <c r="BG136" s="144">
        <f>IF(N136="zákl. přenesená",J136,0)</f>
        <v>0</v>
      </c>
      <c r="BH136" s="144">
        <f>IF(N136="sníž. přenesená",J136,0)</f>
        <v>0</v>
      </c>
      <c r="BI136" s="144">
        <f>IF(N136="nulová",J136,0)</f>
        <v>0</v>
      </c>
      <c r="BJ136" s="18" t="s">
        <v>81</v>
      </c>
      <c r="BK136" s="144">
        <f>ROUND(I136*H136,2)</f>
        <v>0</v>
      </c>
      <c r="BL136" s="18" t="s">
        <v>309</v>
      </c>
      <c r="BM136" s="143" t="s">
        <v>4590</v>
      </c>
    </row>
    <row r="137" spans="2:65" s="1" customFormat="1" ht="19.5">
      <c r="B137" s="33"/>
      <c r="D137" s="145" t="s">
        <v>189</v>
      </c>
      <c r="F137" s="146" t="s">
        <v>4589</v>
      </c>
      <c r="I137" s="147"/>
      <c r="L137" s="33"/>
      <c r="M137" s="148"/>
      <c r="T137" s="54"/>
      <c r="AT137" s="18" t="s">
        <v>189</v>
      </c>
      <c r="AU137" s="18" t="s">
        <v>83</v>
      </c>
    </row>
    <row r="138" spans="2:65" s="1" customFormat="1" ht="11.25">
      <c r="B138" s="33"/>
      <c r="D138" s="149" t="s">
        <v>191</v>
      </c>
      <c r="F138" s="150" t="s">
        <v>4591</v>
      </c>
      <c r="I138" s="147"/>
      <c r="L138" s="33"/>
      <c r="M138" s="148"/>
      <c r="T138" s="54"/>
      <c r="AT138" s="18" t="s">
        <v>191</v>
      </c>
      <c r="AU138" s="18" t="s">
        <v>83</v>
      </c>
    </row>
    <row r="139" spans="2:65" s="1" customFormat="1" ht="24.2" customHeight="1">
      <c r="B139" s="33"/>
      <c r="C139" s="171" t="s">
        <v>309</v>
      </c>
      <c r="D139" s="171" t="s">
        <v>353</v>
      </c>
      <c r="E139" s="172" t="s">
        <v>4592</v>
      </c>
      <c r="F139" s="173" t="s">
        <v>4593</v>
      </c>
      <c r="G139" s="174" t="s">
        <v>2876</v>
      </c>
      <c r="H139" s="175">
        <v>1</v>
      </c>
      <c r="I139" s="176"/>
      <c r="J139" s="177">
        <f>ROUND(I139*H139,2)</f>
        <v>0</v>
      </c>
      <c r="K139" s="173" t="s">
        <v>19</v>
      </c>
      <c r="L139" s="178"/>
      <c r="M139" s="179" t="s">
        <v>19</v>
      </c>
      <c r="N139" s="180" t="s">
        <v>44</v>
      </c>
      <c r="P139" s="141">
        <f>O139*H139</f>
        <v>0</v>
      </c>
      <c r="Q139" s="141">
        <v>2.2000000000000001E-4</v>
      </c>
      <c r="R139" s="141">
        <f>Q139*H139</f>
        <v>2.2000000000000001E-4</v>
      </c>
      <c r="S139" s="141">
        <v>0</v>
      </c>
      <c r="T139" s="142">
        <f>S139*H139</f>
        <v>0</v>
      </c>
      <c r="AR139" s="143" t="s">
        <v>466</v>
      </c>
      <c r="AT139" s="143" t="s">
        <v>353</v>
      </c>
      <c r="AU139" s="143" t="s">
        <v>83</v>
      </c>
      <c r="AY139" s="18" t="s">
        <v>180</v>
      </c>
      <c r="BE139" s="144">
        <f>IF(N139="základní",J139,0)</f>
        <v>0</v>
      </c>
      <c r="BF139" s="144">
        <f>IF(N139="snížená",J139,0)</f>
        <v>0</v>
      </c>
      <c r="BG139" s="144">
        <f>IF(N139="zákl. přenesená",J139,0)</f>
        <v>0</v>
      </c>
      <c r="BH139" s="144">
        <f>IF(N139="sníž. přenesená",J139,0)</f>
        <v>0</v>
      </c>
      <c r="BI139" s="144">
        <f>IF(N139="nulová",J139,0)</f>
        <v>0</v>
      </c>
      <c r="BJ139" s="18" t="s">
        <v>81</v>
      </c>
      <c r="BK139" s="144">
        <f>ROUND(I139*H139,2)</f>
        <v>0</v>
      </c>
      <c r="BL139" s="18" t="s">
        <v>309</v>
      </c>
      <c r="BM139" s="143" t="s">
        <v>4594</v>
      </c>
    </row>
    <row r="140" spans="2:65" s="1" customFormat="1" ht="11.25">
      <c r="B140" s="33"/>
      <c r="D140" s="145" t="s">
        <v>189</v>
      </c>
      <c r="F140" s="146" t="s">
        <v>4593</v>
      </c>
      <c r="I140" s="147"/>
      <c r="L140" s="33"/>
      <c r="M140" s="148"/>
      <c r="T140" s="54"/>
      <c r="AT140" s="18" t="s">
        <v>189</v>
      </c>
      <c r="AU140" s="18" t="s">
        <v>83</v>
      </c>
    </row>
    <row r="141" spans="2:65" s="1" customFormat="1" ht="16.5" customHeight="1">
      <c r="B141" s="33"/>
      <c r="C141" s="171" t="s">
        <v>335</v>
      </c>
      <c r="D141" s="171" t="s">
        <v>353</v>
      </c>
      <c r="E141" s="172" t="s">
        <v>4595</v>
      </c>
      <c r="F141" s="173" t="s">
        <v>4596</v>
      </c>
      <c r="G141" s="174" t="s">
        <v>2876</v>
      </c>
      <c r="H141" s="175">
        <v>21</v>
      </c>
      <c r="I141" s="176"/>
      <c r="J141" s="177">
        <f>ROUND(I141*H141,2)</f>
        <v>0</v>
      </c>
      <c r="K141" s="173" t="s">
        <v>19</v>
      </c>
      <c r="L141" s="178"/>
      <c r="M141" s="179" t="s">
        <v>19</v>
      </c>
      <c r="N141" s="180" t="s">
        <v>44</v>
      </c>
      <c r="P141" s="141">
        <f>O141*H141</f>
        <v>0</v>
      </c>
      <c r="Q141" s="141">
        <v>2.2000000000000001E-4</v>
      </c>
      <c r="R141" s="141">
        <f>Q141*H141</f>
        <v>4.62E-3</v>
      </c>
      <c r="S141" s="141">
        <v>0</v>
      </c>
      <c r="T141" s="142">
        <f>S141*H141</f>
        <v>0</v>
      </c>
      <c r="AR141" s="143" t="s">
        <v>466</v>
      </c>
      <c r="AT141" s="143" t="s">
        <v>353</v>
      </c>
      <c r="AU141" s="143" t="s">
        <v>83</v>
      </c>
      <c r="AY141" s="18" t="s">
        <v>180</v>
      </c>
      <c r="BE141" s="144">
        <f>IF(N141="základní",J141,0)</f>
        <v>0</v>
      </c>
      <c r="BF141" s="144">
        <f>IF(N141="snížená",J141,0)</f>
        <v>0</v>
      </c>
      <c r="BG141" s="144">
        <f>IF(N141="zákl. přenesená",J141,0)</f>
        <v>0</v>
      </c>
      <c r="BH141" s="144">
        <f>IF(N141="sníž. přenesená",J141,0)</f>
        <v>0</v>
      </c>
      <c r="BI141" s="144">
        <f>IF(N141="nulová",J141,0)</f>
        <v>0</v>
      </c>
      <c r="BJ141" s="18" t="s">
        <v>81</v>
      </c>
      <c r="BK141" s="144">
        <f>ROUND(I141*H141,2)</f>
        <v>0</v>
      </c>
      <c r="BL141" s="18" t="s">
        <v>309</v>
      </c>
      <c r="BM141" s="143" t="s">
        <v>4597</v>
      </c>
    </row>
    <row r="142" spans="2:65" s="1" customFormat="1" ht="11.25">
      <c r="B142" s="33"/>
      <c r="D142" s="145" t="s">
        <v>189</v>
      </c>
      <c r="F142" s="146" t="s">
        <v>4596</v>
      </c>
      <c r="I142" s="147"/>
      <c r="L142" s="33"/>
      <c r="M142" s="148"/>
      <c r="T142" s="54"/>
      <c r="AT142" s="18" t="s">
        <v>189</v>
      </c>
      <c r="AU142" s="18" t="s">
        <v>83</v>
      </c>
    </row>
    <row r="143" spans="2:65" s="1" customFormat="1" ht="16.5" customHeight="1">
      <c r="B143" s="33"/>
      <c r="C143" s="171" t="s">
        <v>343</v>
      </c>
      <c r="D143" s="171" t="s">
        <v>353</v>
      </c>
      <c r="E143" s="172" t="s">
        <v>4598</v>
      </c>
      <c r="F143" s="173" t="s">
        <v>4599</v>
      </c>
      <c r="G143" s="174" t="s">
        <v>2876</v>
      </c>
      <c r="H143" s="175">
        <v>29</v>
      </c>
      <c r="I143" s="176"/>
      <c r="J143" s="177">
        <f>ROUND(I143*H143,2)</f>
        <v>0</v>
      </c>
      <c r="K143" s="173" t="s">
        <v>19</v>
      </c>
      <c r="L143" s="178"/>
      <c r="M143" s="179" t="s">
        <v>19</v>
      </c>
      <c r="N143" s="180" t="s">
        <v>44</v>
      </c>
      <c r="P143" s="141">
        <f>O143*H143</f>
        <v>0</v>
      </c>
      <c r="Q143" s="141">
        <v>2.2000000000000001E-4</v>
      </c>
      <c r="R143" s="141">
        <f>Q143*H143</f>
        <v>6.3800000000000003E-3</v>
      </c>
      <c r="S143" s="141">
        <v>0</v>
      </c>
      <c r="T143" s="142">
        <f>S143*H143</f>
        <v>0</v>
      </c>
      <c r="AR143" s="143" t="s">
        <v>466</v>
      </c>
      <c r="AT143" s="143" t="s">
        <v>353</v>
      </c>
      <c r="AU143" s="143" t="s">
        <v>83</v>
      </c>
      <c r="AY143" s="18" t="s">
        <v>180</v>
      </c>
      <c r="BE143" s="144">
        <f>IF(N143="základní",J143,0)</f>
        <v>0</v>
      </c>
      <c r="BF143" s="144">
        <f>IF(N143="snížená",J143,0)</f>
        <v>0</v>
      </c>
      <c r="BG143" s="144">
        <f>IF(N143="zákl. přenesená",J143,0)</f>
        <v>0</v>
      </c>
      <c r="BH143" s="144">
        <f>IF(N143="sníž. přenesená",J143,0)</f>
        <v>0</v>
      </c>
      <c r="BI143" s="144">
        <f>IF(N143="nulová",J143,0)</f>
        <v>0</v>
      </c>
      <c r="BJ143" s="18" t="s">
        <v>81</v>
      </c>
      <c r="BK143" s="144">
        <f>ROUND(I143*H143,2)</f>
        <v>0</v>
      </c>
      <c r="BL143" s="18" t="s">
        <v>309</v>
      </c>
      <c r="BM143" s="143" t="s">
        <v>4600</v>
      </c>
    </row>
    <row r="144" spans="2:65" s="1" customFormat="1" ht="11.25">
      <c r="B144" s="33"/>
      <c r="D144" s="145" t="s">
        <v>189</v>
      </c>
      <c r="F144" s="146" t="s">
        <v>4599</v>
      </c>
      <c r="I144" s="147"/>
      <c r="L144" s="33"/>
      <c r="M144" s="148"/>
      <c r="T144" s="54"/>
      <c r="AT144" s="18" t="s">
        <v>189</v>
      </c>
      <c r="AU144" s="18" t="s">
        <v>83</v>
      </c>
    </row>
    <row r="145" spans="2:65" s="1" customFormat="1" ht="16.5" customHeight="1">
      <c r="B145" s="33"/>
      <c r="C145" s="171" t="s">
        <v>352</v>
      </c>
      <c r="D145" s="171" t="s">
        <v>353</v>
      </c>
      <c r="E145" s="172" t="s">
        <v>4601</v>
      </c>
      <c r="F145" s="173" t="s">
        <v>4602</v>
      </c>
      <c r="G145" s="174" t="s">
        <v>2876</v>
      </c>
      <c r="H145" s="175">
        <v>1</v>
      </c>
      <c r="I145" s="176"/>
      <c r="J145" s="177">
        <f>ROUND(I145*H145,2)</f>
        <v>0</v>
      </c>
      <c r="K145" s="173" t="s">
        <v>19</v>
      </c>
      <c r="L145" s="178"/>
      <c r="M145" s="179" t="s">
        <v>19</v>
      </c>
      <c r="N145" s="180" t="s">
        <v>44</v>
      </c>
      <c r="P145" s="141">
        <f>O145*H145</f>
        <v>0</v>
      </c>
      <c r="Q145" s="141">
        <v>2.2000000000000001E-4</v>
      </c>
      <c r="R145" s="141">
        <f>Q145*H145</f>
        <v>2.2000000000000001E-4</v>
      </c>
      <c r="S145" s="141">
        <v>0</v>
      </c>
      <c r="T145" s="142">
        <f>S145*H145</f>
        <v>0</v>
      </c>
      <c r="AR145" s="143" t="s">
        <v>466</v>
      </c>
      <c r="AT145" s="143" t="s">
        <v>353</v>
      </c>
      <c r="AU145" s="143" t="s">
        <v>83</v>
      </c>
      <c r="AY145" s="18" t="s">
        <v>180</v>
      </c>
      <c r="BE145" s="144">
        <f>IF(N145="základní",J145,0)</f>
        <v>0</v>
      </c>
      <c r="BF145" s="144">
        <f>IF(N145="snížená",J145,0)</f>
        <v>0</v>
      </c>
      <c r="BG145" s="144">
        <f>IF(N145="zákl. přenesená",J145,0)</f>
        <v>0</v>
      </c>
      <c r="BH145" s="144">
        <f>IF(N145="sníž. přenesená",J145,0)</f>
        <v>0</v>
      </c>
      <c r="BI145" s="144">
        <f>IF(N145="nulová",J145,0)</f>
        <v>0</v>
      </c>
      <c r="BJ145" s="18" t="s">
        <v>81</v>
      </c>
      <c r="BK145" s="144">
        <f>ROUND(I145*H145,2)</f>
        <v>0</v>
      </c>
      <c r="BL145" s="18" t="s">
        <v>309</v>
      </c>
      <c r="BM145" s="143" t="s">
        <v>4603</v>
      </c>
    </row>
    <row r="146" spans="2:65" s="1" customFormat="1" ht="11.25">
      <c r="B146" s="33"/>
      <c r="D146" s="145" t="s">
        <v>189</v>
      </c>
      <c r="F146" s="146" t="s">
        <v>4602</v>
      </c>
      <c r="I146" s="147"/>
      <c r="L146" s="33"/>
      <c r="M146" s="148"/>
      <c r="T146" s="54"/>
      <c r="AT146" s="18" t="s">
        <v>189</v>
      </c>
      <c r="AU146" s="18" t="s">
        <v>83</v>
      </c>
    </row>
    <row r="147" spans="2:65" s="1" customFormat="1" ht="16.5" customHeight="1">
      <c r="B147" s="33"/>
      <c r="C147" s="171" t="s">
        <v>358</v>
      </c>
      <c r="D147" s="171" t="s">
        <v>353</v>
      </c>
      <c r="E147" s="172" t="s">
        <v>4604</v>
      </c>
      <c r="F147" s="173" t="s">
        <v>4605</v>
      </c>
      <c r="G147" s="174" t="s">
        <v>2876</v>
      </c>
      <c r="H147" s="175">
        <v>3</v>
      </c>
      <c r="I147" s="176"/>
      <c r="J147" s="177">
        <f>ROUND(I147*H147,2)</f>
        <v>0</v>
      </c>
      <c r="K147" s="173" t="s">
        <v>19</v>
      </c>
      <c r="L147" s="178"/>
      <c r="M147" s="179" t="s">
        <v>19</v>
      </c>
      <c r="N147" s="180" t="s">
        <v>44</v>
      </c>
      <c r="P147" s="141">
        <f>O147*H147</f>
        <v>0</v>
      </c>
      <c r="Q147" s="141">
        <v>2.2000000000000001E-4</v>
      </c>
      <c r="R147" s="141">
        <f>Q147*H147</f>
        <v>6.6E-4</v>
      </c>
      <c r="S147" s="141">
        <v>0</v>
      </c>
      <c r="T147" s="142">
        <f>S147*H147</f>
        <v>0</v>
      </c>
      <c r="AR147" s="143" t="s">
        <v>466</v>
      </c>
      <c r="AT147" s="143" t="s">
        <v>353</v>
      </c>
      <c r="AU147" s="143" t="s">
        <v>83</v>
      </c>
      <c r="AY147" s="18" t="s">
        <v>180</v>
      </c>
      <c r="BE147" s="144">
        <f>IF(N147="základní",J147,0)</f>
        <v>0</v>
      </c>
      <c r="BF147" s="144">
        <f>IF(N147="snížená",J147,0)</f>
        <v>0</v>
      </c>
      <c r="BG147" s="144">
        <f>IF(N147="zákl. přenesená",J147,0)</f>
        <v>0</v>
      </c>
      <c r="BH147" s="144">
        <f>IF(N147="sníž. přenesená",J147,0)</f>
        <v>0</v>
      </c>
      <c r="BI147" s="144">
        <f>IF(N147="nulová",J147,0)</f>
        <v>0</v>
      </c>
      <c r="BJ147" s="18" t="s">
        <v>81</v>
      </c>
      <c r="BK147" s="144">
        <f>ROUND(I147*H147,2)</f>
        <v>0</v>
      </c>
      <c r="BL147" s="18" t="s">
        <v>309</v>
      </c>
      <c r="BM147" s="143" t="s">
        <v>4606</v>
      </c>
    </row>
    <row r="148" spans="2:65" s="1" customFormat="1" ht="11.25">
      <c r="B148" s="33"/>
      <c r="D148" s="145" t="s">
        <v>189</v>
      </c>
      <c r="F148" s="146" t="s">
        <v>4605</v>
      </c>
      <c r="I148" s="147"/>
      <c r="L148" s="33"/>
      <c r="M148" s="148"/>
      <c r="T148" s="54"/>
      <c r="AT148" s="18" t="s">
        <v>189</v>
      </c>
      <c r="AU148" s="18" t="s">
        <v>83</v>
      </c>
    </row>
    <row r="149" spans="2:65" s="1" customFormat="1" ht="16.5" customHeight="1">
      <c r="B149" s="33"/>
      <c r="C149" s="171" t="s">
        <v>7</v>
      </c>
      <c r="D149" s="171" t="s">
        <v>353</v>
      </c>
      <c r="E149" s="172" t="s">
        <v>4607</v>
      </c>
      <c r="F149" s="173" t="s">
        <v>4608</v>
      </c>
      <c r="G149" s="174" t="s">
        <v>2876</v>
      </c>
      <c r="H149" s="175">
        <v>1</v>
      </c>
      <c r="I149" s="176"/>
      <c r="J149" s="177">
        <f>ROUND(I149*H149,2)</f>
        <v>0</v>
      </c>
      <c r="K149" s="173" t="s">
        <v>19</v>
      </c>
      <c r="L149" s="178"/>
      <c r="M149" s="179" t="s">
        <v>19</v>
      </c>
      <c r="N149" s="180" t="s">
        <v>44</v>
      </c>
      <c r="P149" s="141">
        <f>O149*H149</f>
        <v>0</v>
      </c>
      <c r="Q149" s="141">
        <v>2.2000000000000001E-4</v>
      </c>
      <c r="R149" s="141">
        <f>Q149*H149</f>
        <v>2.2000000000000001E-4</v>
      </c>
      <c r="S149" s="141">
        <v>0</v>
      </c>
      <c r="T149" s="142">
        <f>S149*H149</f>
        <v>0</v>
      </c>
      <c r="AR149" s="143" t="s">
        <v>466</v>
      </c>
      <c r="AT149" s="143" t="s">
        <v>353</v>
      </c>
      <c r="AU149" s="143" t="s">
        <v>83</v>
      </c>
      <c r="AY149" s="18" t="s">
        <v>180</v>
      </c>
      <c r="BE149" s="144">
        <f>IF(N149="základní",J149,0)</f>
        <v>0</v>
      </c>
      <c r="BF149" s="144">
        <f>IF(N149="snížená",J149,0)</f>
        <v>0</v>
      </c>
      <c r="BG149" s="144">
        <f>IF(N149="zákl. přenesená",J149,0)</f>
        <v>0</v>
      </c>
      <c r="BH149" s="144">
        <f>IF(N149="sníž. přenesená",J149,0)</f>
        <v>0</v>
      </c>
      <c r="BI149" s="144">
        <f>IF(N149="nulová",J149,0)</f>
        <v>0</v>
      </c>
      <c r="BJ149" s="18" t="s">
        <v>81</v>
      </c>
      <c r="BK149" s="144">
        <f>ROUND(I149*H149,2)</f>
        <v>0</v>
      </c>
      <c r="BL149" s="18" t="s">
        <v>309</v>
      </c>
      <c r="BM149" s="143" t="s">
        <v>4609</v>
      </c>
    </row>
    <row r="150" spans="2:65" s="1" customFormat="1" ht="11.25">
      <c r="B150" s="33"/>
      <c r="D150" s="145" t="s">
        <v>189</v>
      </c>
      <c r="F150" s="146" t="s">
        <v>4608</v>
      </c>
      <c r="I150" s="147"/>
      <c r="L150" s="33"/>
      <c r="M150" s="148"/>
      <c r="T150" s="54"/>
      <c r="AT150" s="18" t="s">
        <v>189</v>
      </c>
      <c r="AU150" s="18" t="s">
        <v>83</v>
      </c>
    </row>
    <row r="151" spans="2:65" s="1" customFormat="1" ht="16.5" customHeight="1">
      <c r="B151" s="33"/>
      <c r="C151" s="171" t="s">
        <v>369</v>
      </c>
      <c r="D151" s="171" t="s">
        <v>353</v>
      </c>
      <c r="E151" s="172" t="s">
        <v>4610</v>
      </c>
      <c r="F151" s="173" t="s">
        <v>4611</v>
      </c>
      <c r="G151" s="174" t="s">
        <v>2876</v>
      </c>
      <c r="H151" s="175">
        <v>1</v>
      </c>
      <c r="I151" s="176"/>
      <c r="J151" s="177">
        <f>ROUND(I151*H151,2)</f>
        <v>0</v>
      </c>
      <c r="K151" s="173" t="s">
        <v>19</v>
      </c>
      <c r="L151" s="178"/>
      <c r="M151" s="179" t="s">
        <v>19</v>
      </c>
      <c r="N151" s="180" t="s">
        <v>44</v>
      </c>
      <c r="P151" s="141">
        <f>O151*H151</f>
        <v>0</v>
      </c>
      <c r="Q151" s="141">
        <v>2.2000000000000001E-4</v>
      </c>
      <c r="R151" s="141">
        <f>Q151*H151</f>
        <v>2.2000000000000001E-4</v>
      </c>
      <c r="S151" s="141">
        <v>0</v>
      </c>
      <c r="T151" s="142">
        <f>S151*H151</f>
        <v>0</v>
      </c>
      <c r="AR151" s="143" t="s">
        <v>466</v>
      </c>
      <c r="AT151" s="143" t="s">
        <v>353</v>
      </c>
      <c r="AU151" s="143" t="s">
        <v>83</v>
      </c>
      <c r="AY151" s="18" t="s">
        <v>180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309</v>
      </c>
      <c r="BM151" s="143" t="s">
        <v>4612</v>
      </c>
    </row>
    <row r="152" spans="2:65" s="1" customFormat="1" ht="11.25">
      <c r="B152" s="33"/>
      <c r="D152" s="145" t="s">
        <v>189</v>
      </c>
      <c r="F152" s="146" t="s">
        <v>4611</v>
      </c>
      <c r="I152" s="147"/>
      <c r="L152" s="33"/>
      <c r="M152" s="148"/>
      <c r="T152" s="54"/>
      <c r="AT152" s="18" t="s">
        <v>189</v>
      </c>
      <c r="AU152" s="18" t="s">
        <v>83</v>
      </c>
    </row>
    <row r="153" spans="2:65" s="11" customFormat="1" ht="25.9" customHeight="1">
      <c r="B153" s="120"/>
      <c r="D153" s="121" t="s">
        <v>72</v>
      </c>
      <c r="E153" s="122" t="s">
        <v>4534</v>
      </c>
      <c r="F153" s="122" t="s">
        <v>131</v>
      </c>
      <c r="I153" s="123"/>
      <c r="J153" s="124">
        <f>BK153</f>
        <v>0</v>
      </c>
      <c r="L153" s="120"/>
      <c r="M153" s="125"/>
      <c r="P153" s="126">
        <f>P154+P161+P165</f>
        <v>0</v>
      </c>
      <c r="R153" s="126">
        <f>R154+R161+R165</f>
        <v>0</v>
      </c>
      <c r="T153" s="127">
        <f>T154+T161+T165</f>
        <v>0</v>
      </c>
      <c r="AR153" s="121" t="s">
        <v>216</v>
      </c>
      <c r="AT153" s="128" t="s">
        <v>72</v>
      </c>
      <c r="AU153" s="128" t="s">
        <v>73</v>
      </c>
      <c r="AY153" s="121" t="s">
        <v>180</v>
      </c>
      <c r="BK153" s="129">
        <f>BK154+BK161+BK165</f>
        <v>0</v>
      </c>
    </row>
    <row r="154" spans="2:65" s="11" customFormat="1" ht="22.9" customHeight="1">
      <c r="B154" s="120"/>
      <c r="D154" s="121" t="s">
        <v>72</v>
      </c>
      <c r="E154" s="130" t="s">
        <v>4535</v>
      </c>
      <c r="F154" s="130" t="s">
        <v>4536</v>
      </c>
      <c r="I154" s="123"/>
      <c r="J154" s="131">
        <f>BK154</f>
        <v>0</v>
      </c>
      <c r="L154" s="120"/>
      <c r="M154" s="125"/>
      <c r="P154" s="126">
        <f>SUM(P155:P160)</f>
        <v>0</v>
      </c>
      <c r="R154" s="126">
        <f>SUM(R155:R160)</f>
        <v>0</v>
      </c>
      <c r="T154" s="127">
        <f>SUM(T155:T160)</f>
        <v>0</v>
      </c>
      <c r="AR154" s="121" t="s">
        <v>216</v>
      </c>
      <c r="AT154" s="128" t="s">
        <v>72</v>
      </c>
      <c r="AU154" s="128" t="s">
        <v>81</v>
      </c>
      <c r="AY154" s="121" t="s">
        <v>180</v>
      </c>
      <c r="BK154" s="129">
        <f>SUM(BK155:BK160)</f>
        <v>0</v>
      </c>
    </row>
    <row r="155" spans="2:65" s="1" customFormat="1" ht="16.5" customHeight="1">
      <c r="B155" s="33"/>
      <c r="C155" s="132" t="s">
        <v>379</v>
      </c>
      <c r="D155" s="132" t="s">
        <v>182</v>
      </c>
      <c r="E155" s="133" t="s">
        <v>4223</v>
      </c>
      <c r="F155" s="134" t="s">
        <v>4537</v>
      </c>
      <c r="G155" s="135" t="s">
        <v>911</v>
      </c>
      <c r="H155" s="136">
        <v>22</v>
      </c>
      <c r="I155" s="137"/>
      <c r="J155" s="138">
        <f>ROUND(I155*H155,2)</f>
        <v>0</v>
      </c>
      <c r="K155" s="134" t="s">
        <v>3940</v>
      </c>
      <c r="L155" s="33"/>
      <c r="M155" s="139" t="s">
        <v>19</v>
      </c>
      <c r="N155" s="140" t="s">
        <v>44</v>
      </c>
      <c r="P155" s="141">
        <f>O155*H155</f>
        <v>0</v>
      </c>
      <c r="Q155" s="141">
        <v>0</v>
      </c>
      <c r="R155" s="141">
        <f>Q155*H155</f>
        <v>0</v>
      </c>
      <c r="S155" s="141">
        <v>0</v>
      </c>
      <c r="T155" s="142">
        <f>S155*H155</f>
        <v>0</v>
      </c>
      <c r="AR155" s="143" t="s">
        <v>4225</v>
      </c>
      <c r="AT155" s="143" t="s">
        <v>182</v>
      </c>
      <c r="AU155" s="143" t="s">
        <v>83</v>
      </c>
      <c r="AY155" s="18" t="s">
        <v>180</v>
      </c>
      <c r="BE155" s="144">
        <f>IF(N155="základní",J155,0)</f>
        <v>0</v>
      </c>
      <c r="BF155" s="144">
        <f>IF(N155="snížená",J155,0)</f>
        <v>0</v>
      </c>
      <c r="BG155" s="144">
        <f>IF(N155="zákl. přenesená",J155,0)</f>
        <v>0</v>
      </c>
      <c r="BH155" s="144">
        <f>IF(N155="sníž. přenesená",J155,0)</f>
        <v>0</v>
      </c>
      <c r="BI155" s="144">
        <f>IF(N155="nulová",J155,0)</f>
        <v>0</v>
      </c>
      <c r="BJ155" s="18" t="s">
        <v>81</v>
      </c>
      <c r="BK155" s="144">
        <f>ROUND(I155*H155,2)</f>
        <v>0</v>
      </c>
      <c r="BL155" s="18" t="s">
        <v>4225</v>
      </c>
      <c r="BM155" s="143" t="s">
        <v>4613</v>
      </c>
    </row>
    <row r="156" spans="2:65" s="1" customFormat="1" ht="11.25">
      <c r="B156" s="33"/>
      <c r="D156" s="145" t="s">
        <v>189</v>
      </c>
      <c r="F156" s="146" t="s">
        <v>4537</v>
      </c>
      <c r="I156" s="147"/>
      <c r="L156" s="33"/>
      <c r="M156" s="148"/>
      <c r="T156" s="54"/>
      <c r="AT156" s="18" t="s">
        <v>189</v>
      </c>
      <c r="AU156" s="18" t="s">
        <v>83</v>
      </c>
    </row>
    <row r="157" spans="2:65" s="1" customFormat="1" ht="11.25">
      <c r="B157" s="33"/>
      <c r="D157" s="149" t="s">
        <v>191</v>
      </c>
      <c r="F157" s="150" t="s">
        <v>4227</v>
      </c>
      <c r="I157" s="147"/>
      <c r="L157" s="33"/>
      <c r="M157" s="148"/>
      <c r="T157" s="54"/>
      <c r="AT157" s="18" t="s">
        <v>191</v>
      </c>
      <c r="AU157" s="18" t="s">
        <v>83</v>
      </c>
    </row>
    <row r="158" spans="2:65" s="1" customFormat="1" ht="16.5" customHeight="1">
      <c r="B158" s="33"/>
      <c r="C158" s="132" t="s">
        <v>407</v>
      </c>
      <c r="D158" s="132" t="s">
        <v>182</v>
      </c>
      <c r="E158" s="133" t="s">
        <v>4237</v>
      </c>
      <c r="F158" s="134" t="s">
        <v>4238</v>
      </c>
      <c r="G158" s="135" t="s">
        <v>2876</v>
      </c>
      <c r="H158" s="136">
        <v>1</v>
      </c>
      <c r="I158" s="137"/>
      <c r="J158" s="138">
        <f>ROUND(I158*H158,2)</f>
        <v>0</v>
      </c>
      <c r="K158" s="134" t="s">
        <v>3940</v>
      </c>
      <c r="L158" s="33"/>
      <c r="M158" s="139" t="s">
        <v>19</v>
      </c>
      <c r="N158" s="140" t="s">
        <v>44</v>
      </c>
      <c r="P158" s="141">
        <f>O158*H158</f>
        <v>0</v>
      </c>
      <c r="Q158" s="141">
        <v>0</v>
      </c>
      <c r="R158" s="141">
        <f>Q158*H158</f>
        <v>0</v>
      </c>
      <c r="S158" s="141">
        <v>0</v>
      </c>
      <c r="T158" s="142">
        <f>S158*H158</f>
        <v>0</v>
      </c>
      <c r="AR158" s="143" t="s">
        <v>4225</v>
      </c>
      <c r="AT158" s="143" t="s">
        <v>182</v>
      </c>
      <c r="AU158" s="143" t="s">
        <v>83</v>
      </c>
      <c r="AY158" s="18" t="s">
        <v>180</v>
      </c>
      <c r="BE158" s="144">
        <f>IF(N158="základní",J158,0)</f>
        <v>0</v>
      </c>
      <c r="BF158" s="144">
        <f>IF(N158="snížená",J158,0)</f>
        <v>0</v>
      </c>
      <c r="BG158" s="144">
        <f>IF(N158="zákl. přenesená",J158,0)</f>
        <v>0</v>
      </c>
      <c r="BH158" s="144">
        <f>IF(N158="sníž. přenesená",J158,0)</f>
        <v>0</v>
      </c>
      <c r="BI158" s="144">
        <f>IF(N158="nulová",J158,0)</f>
        <v>0</v>
      </c>
      <c r="BJ158" s="18" t="s">
        <v>81</v>
      </c>
      <c r="BK158" s="144">
        <f>ROUND(I158*H158,2)</f>
        <v>0</v>
      </c>
      <c r="BL158" s="18" t="s">
        <v>4225</v>
      </c>
      <c r="BM158" s="143" t="s">
        <v>4614</v>
      </c>
    </row>
    <row r="159" spans="2:65" s="1" customFormat="1" ht="11.25">
      <c r="B159" s="33"/>
      <c r="D159" s="145" t="s">
        <v>189</v>
      </c>
      <c r="F159" s="146" t="s">
        <v>4238</v>
      </c>
      <c r="I159" s="147"/>
      <c r="L159" s="33"/>
      <c r="M159" s="148"/>
      <c r="T159" s="54"/>
      <c r="AT159" s="18" t="s">
        <v>189</v>
      </c>
      <c r="AU159" s="18" t="s">
        <v>83</v>
      </c>
    </row>
    <row r="160" spans="2:65" s="1" customFormat="1" ht="11.25">
      <c r="B160" s="33"/>
      <c r="D160" s="149" t="s">
        <v>191</v>
      </c>
      <c r="F160" s="150" t="s">
        <v>4240</v>
      </c>
      <c r="I160" s="147"/>
      <c r="L160" s="33"/>
      <c r="M160" s="148"/>
      <c r="T160" s="54"/>
      <c r="AT160" s="18" t="s">
        <v>191</v>
      </c>
      <c r="AU160" s="18" t="s">
        <v>83</v>
      </c>
    </row>
    <row r="161" spans="2:65" s="11" customFormat="1" ht="22.9" customHeight="1">
      <c r="B161" s="120"/>
      <c r="D161" s="121" t="s">
        <v>72</v>
      </c>
      <c r="E161" s="130" t="s">
        <v>4540</v>
      </c>
      <c r="F161" s="130" t="s">
        <v>4541</v>
      </c>
      <c r="I161" s="123"/>
      <c r="J161" s="131">
        <f>BK161</f>
        <v>0</v>
      </c>
      <c r="L161" s="120"/>
      <c r="M161" s="125"/>
      <c r="P161" s="126">
        <f>SUM(P162:P164)</f>
        <v>0</v>
      </c>
      <c r="R161" s="126">
        <f>SUM(R162:R164)</f>
        <v>0</v>
      </c>
      <c r="T161" s="127">
        <f>SUM(T162:T164)</f>
        <v>0</v>
      </c>
      <c r="AR161" s="121" t="s">
        <v>216</v>
      </c>
      <c r="AT161" s="128" t="s">
        <v>72</v>
      </c>
      <c r="AU161" s="128" t="s">
        <v>81</v>
      </c>
      <c r="AY161" s="121" t="s">
        <v>180</v>
      </c>
      <c r="BK161" s="129">
        <f>SUM(BK162:BK164)</f>
        <v>0</v>
      </c>
    </row>
    <row r="162" spans="2:65" s="1" customFormat="1" ht="16.5" customHeight="1">
      <c r="B162" s="33"/>
      <c r="C162" s="132" t="s">
        <v>414</v>
      </c>
      <c r="D162" s="132" t="s">
        <v>182</v>
      </c>
      <c r="E162" s="133" t="s">
        <v>4241</v>
      </c>
      <c r="F162" s="134" t="s">
        <v>4242</v>
      </c>
      <c r="G162" s="135" t="s">
        <v>4230</v>
      </c>
      <c r="H162" s="136">
        <v>1</v>
      </c>
      <c r="I162" s="137"/>
      <c r="J162" s="138">
        <f>ROUND(I162*H162,2)</f>
        <v>0</v>
      </c>
      <c r="K162" s="134" t="s">
        <v>572</v>
      </c>
      <c r="L162" s="33"/>
      <c r="M162" s="139" t="s">
        <v>19</v>
      </c>
      <c r="N162" s="140" t="s">
        <v>44</v>
      </c>
      <c r="P162" s="141">
        <f>O162*H162</f>
        <v>0</v>
      </c>
      <c r="Q162" s="141">
        <v>0</v>
      </c>
      <c r="R162" s="141">
        <f>Q162*H162</f>
        <v>0</v>
      </c>
      <c r="S162" s="141">
        <v>0</v>
      </c>
      <c r="T162" s="142">
        <f>S162*H162</f>
        <v>0</v>
      </c>
      <c r="AR162" s="143" t="s">
        <v>4225</v>
      </c>
      <c r="AT162" s="143" t="s">
        <v>182</v>
      </c>
      <c r="AU162" s="143" t="s">
        <v>83</v>
      </c>
      <c r="AY162" s="18" t="s">
        <v>180</v>
      </c>
      <c r="BE162" s="144">
        <f>IF(N162="základní",J162,0)</f>
        <v>0</v>
      </c>
      <c r="BF162" s="144">
        <f>IF(N162="snížená",J162,0)</f>
        <v>0</v>
      </c>
      <c r="BG162" s="144">
        <f>IF(N162="zákl. přenesená",J162,0)</f>
        <v>0</v>
      </c>
      <c r="BH162" s="144">
        <f>IF(N162="sníž. přenesená",J162,0)</f>
        <v>0</v>
      </c>
      <c r="BI162" s="144">
        <f>IF(N162="nulová",J162,0)</f>
        <v>0</v>
      </c>
      <c r="BJ162" s="18" t="s">
        <v>81</v>
      </c>
      <c r="BK162" s="144">
        <f>ROUND(I162*H162,2)</f>
        <v>0</v>
      </c>
      <c r="BL162" s="18" t="s">
        <v>4225</v>
      </c>
      <c r="BM162" s="143" t="s">
        <v>4615</v>
      </c>
    </row>
    <row r="163" spans="2:65" s="1" customFormat="1" ht="11.25">
      <c r="B163" s="33"/>
      <c r="D163" s="145" t="s">
        <v>189</v>
      </c>
      <c r="F163" s="146" t="s">
        <v>4242</v>
      </c>
      <c r="I163" s="147"/>
      <c r="L163" s="33"/>
      <c r="M163" s="148"/>
      <c r="T163" s="54"/>
      <c r="AT163" s="18" t="s">
        <v>189</v>
      </c>
      <c r="AU163" s="18" t="s">
        <v>83</v>
      </c>
    </row>
    <row r="164" spans="2:65" s="1" customFormat="1" ht="11.25">
      <c r="B164" s="33"/>
      <c r="D164" s="149" t="s">
        <v>191</v>
      </c>
      <c r="F164" s="150" t="s">
        <v>4543</v>
      </c>
      <c r="I164" s="147"/>
      <c r="L164" s="33"/>
      <c r="M164" s="148"/>
      <c r="T164" s="54"/>
      <c r="AT164" s="18" t="s">
        <v>191</v>
      </c>
      <c r="AU164" s="18" t="s">
        <v>83</v>
      </c>
    </row>
    <row r="165" spans="2:65" s="11" customFormat="1" ht="22.9" customHeight="1">
      <c r="B165" s="120"/>
      <c r="D165" s="121" t="s">
        <v>72</v>
      </c>
      <c r="E165" s="130" t="s">
        <v>4544</v>
      </c>
      <c r="F165" s="130" t="s">
        <v>4246</v>
      </c>
      <c r="I165" s="123"/>
      <c r="J165" s="131">
        <f>BK165</f>
        <v>0</v>
      </c>
      <c r="L165" s="120"/>
      <c r="M165" s="125"/>
      <c r="P165" s="126">
        <f>SUM(P166:P168)</f>
        <v>0</v>
      </c>
      <c r="R165" s="126">
        <f>SUM(R166:R168)</f>
        <v>0</v>
      </c>
      <c r="T165" s="127">
        <f>SUM(T166:T168)</f>
        <v>0</v>
      </c>
      <c r="AR165" s="121" t="s">
        <v>216</v>
      </c>
      <c r="AT165" s="128" t="s">
        <v>72</v>
      </c>
      <c r="AU165" s="128" t="s">
        <v>81</v>
      </c>
      <c r="AY165" s="121" t="s">
        <v>180</v>
      </c>
      <c r="BK165" s="129">
        <f>SUM(BK166:BK168)</f>
        <v>0</v>
      </c>
    </row>
    <row r="166" spans="2:65" s="1" customFormat="1" ht="16.5" customHeight="1">
      <c r="B166" s="33"/>
      <c r="C166" s="132" t="s">
        <v>421</v>
      </c>
      <c r="D166" s="132" t="s">
        <v>182</v>
      </c>
      <c r="E166" s="133" t="s">
        <v>4245</v>
      </c>
      <c r="F166" s="134" t="s">
        <v>4246</v>
      </c>
      <c r="G166" s="135" t="s">
        <v>911</v>
      </c>
      <c r="H166" s="136">
        <v>5</v>
      </c>
      <c r="I166" s="137"/>
      <c r="J166" s="138">
        <f>ROUND(I166*H166,2)</f>
        <v>0</v>
      </c>
      <c r="K166" s="134" t="s">
        <v>3940</v>
      </c>
      <c r="L166" s="33"/>
      <c r="M166" s="139" t="s">
        <v>19</v>
      </c>
      <c r="N166" s="140" t="s">
        <v>44</v>
      </c>
      <c r="P166" s="141">
        <f>O166*H166</f>
        <v>0</v>
      </c>
      <c r="Q166" s="141">
        <v>0</v>
      </c>
      <c r="R166" s="141">
        <f>Q166*H166</f>
        <v>0</v>
      </c>
      <c r="S166" s="141">
        <v>0</v>
      </c>
      <c r="T166" s="142">
        <f>S166*H166</f>
        <v>0</v>
      </c>
      <c r="AR166" s="143" t="s">
        <v>4225</v>
      </c>
      <c r="AT166" s="143" t="s">
        <v>182</v>
      </c>
      <c r="AU166" s="143" t="s">
        <v>83</v>
      </c>
      <c r="AY166" s="18" t="s">
        <v>180</v>
      </c>
      <c r="BE166" s="144">
        <f>IF(N166="základní",J166,0)</f>
        <v>0</v>
      </c>
      <c r="BF166" s="144">
        <f>IF(N166="snížená",J166,0)</f>
        <v>0</v>
      </c>
      <c r="BG166" s="144">
        <f>IF(N166="zákl. přenesená",J166,0)</f>
        <v>0</v>
      </c>
      <c r="BH166" s="144">
        <f>IF(N166="sníž. přenesená",J166,0)</f>
        <v>0</v>
      </c>
      <c r="BI166" s="144">
        <f>IF(N166="nulová",J166,0)</f>
        <v>0</v>
      </c>
      <c r="BJ166" s="18" t="s">
        <v>81</v>
      </c>
      <c r="BK166" s="144">
        <f>ROUND(I166*H166,2)</f>
        <v>0</v>
      </c>
      <c r="BL166" s="18" t="s">
        <v>4225</v>
      </c>
      <c r="BM166" s="143" t="s">
        <v>4616</v>
      </c>
    </row>
    <row r="167" spans="2:65" s="1" customFormat="1" ht="11.25">
      <c r="B167" s="33"/>
      <c r="D167" s="145" t="s">
        <v>189</v>
      </c>
      <c r="F167" s="146" t="s">
        <v>4246</v>
      </c>
      <c r="I167" s="147"/>
      <c r="L167" s="33"/>
      <c r="M167" s="148"/>
      <c r="T167" s="54"/>
      <c r="AT167" s="18" t="s">
        <v>189</v>
      </c>
      <c r="AU167" s="18" t="s">
        <v>83</v>
      </c>
    </row>
    <row r="168" spans="2:65" s="1" customFormat="1" ht="11.25">
      <c r="B168" s="33"/>
      <c r="D168" s="149" t="s">
        <v>191</v>
      </c>
      <c r="F168" s="150" t="s">
        <v>4248</v>
      </c>
      <c r="I168" s="147"/>
      <c r="L168" s="33"/>
      <c r="M168" s="193"/>
      <c r="N168" s="194"/>
      <c r="O168" s="194"/>
      <c r="P168" s="194"/>
      <c r="Q168" s="194"/>
      <c r="R168" s="194"/>
      <c r="S168" s="194"/>
      <c r="T168" s="195"/>
      <c r="AT168" s="18" t="s">
        <v>191</v>
      </c>
      <c r="AU168" s="18" t="s">
        <v>83</v>
      </c>
    </row>
    <row r="169" spans="2:65" s="1" customFormat="1" ht="6.95" customHeight="1">
      <c r="B169" s="42"/>
      <c r="C169" s="43"/>
      <c r="D169" s="43"/>
      <c r="E169" s="43"/>
      <c r="F169" s="43"/>
      <c r="G169" s="43"/>
      <c r="H169" s="43"/>
      <c r="I169" s="43"/>
      <c r="J169" s="43"/>
      <c r="K169" s="43"/>
      <c r="L169" s="33"/>
    </row>
  </sheetData>
  <sheetProtection algorithmName="SHA-512" hashValue="hFwKC7Hs0zP0EGR7xsTbGF4DLlSLinIT5Ft4webZ+och33TO6dXiYxq6cNmoj/O2x4x16B6UMDBYN2zVOGy28g==" saltValue="XihweAYn+oTQAk4s1lA8djLzTB3YTVuYsGHoEiTmZPZi7Ety4fAbAsfhqOdGihEcA0jfOV6Wq0GNIdOS7WP/Qg==" spinCount="100000" sheet="1" objects="1" scenarios="1" formatColumns="0" formatRows="0" autoFilter="0"/>
  <autoFilter ref="C91:K168" xr:uid="{00000000-0009-0000-0000-00000B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7" r:id="rId1" xr:uid="{00000000-0004-0000-0B00-000000000000}"/>
    <hyperlink ref="F103" r:id="rId2" xr:uid="{00000000-0004-0000-0B00-000001000000}"/>
    <hyperlink ref="F111" r:id="rId3" xr:uid="{00000000-0004-0000-0B00-000002000000}"/>
    <hyperlink ref="F117" r:id="rId4" xr:uid="{00000000-0004-0000-0B00-000003000000}"/>
    <hyperlink ref="F123" r:id="rId5" xr:uid="{00000000-0004-0000-0B00-000004000000}"/>
    <hyperlink ref="F126" r:id="rId6" xr:uid="{00000000-0004-0000-0B00-000005000000}"/>
    <hyperlink ref="F129" r:id="rId7" xr:uid="{00000000-0004-0000-0B00-000006000000}"/>
    <hyperlink ref="F132" r:id="rId8" xr:uid="{00000000-0004-0000-0B00-000007000000}"/>
    <hyperlink ref="F135" r:id="rId9" xr:uid="{00000000-0004-0000-0B00-000008000000}"/>
    <hyperlink ref="F138" r:id="rId10" xr:uid="{00000000-0004-0000-0B00-000009000000}"/>
    <hyperlink ref="F157" r:id="rId11" xr:uid="{00000000-0004-0000-0B00-00000A000000}"/>
    <hyperlink ref="F160" r:id="rId12" xr:uid="{00000000-0004-0000-0B00-00000B000000}"/>
    <hyperlink ref="F164" r:id="rId13" xr:uid="{00000000-0004-0000-0B00-00000C000000}"/>
    <hyperlink ref="F168" r:id="rId14" xr:uid="{00000000-0004-0000-0B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120</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ht="12" customHeight="1">
      <c r="B8" s="21"/>
      <c r="D8" s="28" t="s">
        <v>134</v>
      </c>
      <c r="L8" s="21"/>
    </row>
    <row r="9" spans="2:46" s="1" customFormat="1" ht="16.5" customHeight="1">
      <c r="B9" s="33"/>
      <c r="E9" s="323" t="s">
        <v>3905</v>
      </c>
      <c r="F9" s="325"/>
      <c r="G9" s="325"/>
      <c r="H9" s="325"/>
      <c r="L9" s="33"/>
    </row>
    <row r="10" spans="2:46" s="1" customFormat="1" ht="12" customHeight="1">
      <c r="B10" s="33"/>
      <c r="D10" s="28" t="s">
        <v>3906</v>
      </c>
      <c r="L10" s="33"/>
    </row>
    <row r="11" spans="2:46" s="1" customFormat="1" ht="16.5" customHeight="1">
      <c r="B11" s="33"/>
      <c r="E11" s="287" t="s">
        <v>4617</v>
      </c>
      <c r="F11" s="325"/>
      <c r="G11" s="325"/>
      <c r="H11" s="325"/>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29. 11. 2024</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27</v>
      </c>
      <c r="I17" s="28" t="s">
        <v>28</v>
      </c>
      <c r="J17" s="26" t="s">
        <v>19</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6" t="str">
        <f>'Rekapitulace stavby'!E14</f>
        <v>Vyplň údaj</v>
      </c>
      <c r="F20" s="293"/>
      <c r="G20" s="293"/>
      <c r="H20" s="293"/>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3908</v>
      </c>
      <c r="L22" s="33"/>
    </row>
    <row r="23" spans="2:12" s="1" customFormat="1" ht="18" customHeight="1">
      <c r="B23" s="33"/>
      <c r="E23" s="26" t="s">
        <v>3909</v>
      </c>
      <c r="I23" s="28" t="s">
        <v>28</v>
      </c>
      <c r="J23" s="26" t="s">
        <v>19</v>
      </c>
      <c r="L23" s="33"/>
    </row>
    <row r="24" spans="2:12" s="1" customFormat="1" ht="6.95" customHeight="1">
      <c r="B24" s="33"/>
      <c r="L24" s="33"/>
    </row>
    <row r="25" spans="2:12" s="1" customFormat="1" ht="12" customHeight="1">
      <c r="B25" s="33"/>
      <c r="D25" s="28" t="s">
        <v>36</v>
      </c>
      <c r="I25" s="28" t="s">
        <v>26</v>
      </c>
      <c r="J25" s="26" t="s">
        <v>3908</v>
      </c>
      <c r="L25" s="33"/>
    </row>
    <row r="26" spans="2:12" s="1" customFormat="1" ht="18" customHeight="1">
      <c r="B26" s="33"/>
      <c r="E26" s="26" t="s">
        <v>3909</v>
      </c>
      <c r="I26" s="28" t="s">
        <v>28</v>
      </c>
      <c r="J26" s="26" t="s">
        <v>19</v>
      </c>
      <c r="L26" s="33"/>
    </row>
    <row r="27" spans="2:12" s="1" customFormat="1" ht="6.95" customHeight="1">
      <c r="B27" s="33"/>
      <c r="L27" s="33"/>
    </row>
    <row r="28" spans="2:12" s="1" customFormat="1" ht="12" customHeight="1">
      <c r="B28" s="33"/>
      <c r="D28" s="28" t="s">
        <v>37</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39</v>
      </c>
      <c r="J32" s="64">
        <f>ROUND(J97, 2)</f>
        <v>0</v>
      </c>
      <c r="L32" s="33"/>
    </row>
    <row r="33" spans="2:12" s="1" customFormat="1" ht="6.95" customHeight="1">
      <c r="B33" s="33"/>
      <c r="D33" s="51"/>
      <c r="E33" s="51"/>
      <c r="F33" s="51"/>
      <c r="G33" s="51"/>
      <c r="H33" s="51"/>
      <c r="I33" s="51"/>
      <c r="J33" s="51"/>
      <c r="K33" s="51"/>
      <c r="L33" s="33"/>
    </row>
    <row r="34" spans="2:12" s="1" customFormat="1" ht="14.45" customHeight="1">
      <c r="B34" s="33"/>
      <c r="F34" s="36" t="s">
        <v>41</v>
      </c>
      <c r="I34" s="36" t="s">
        <v>40</v>
      </c>
      <c r="J34" s="36" t="s">
        <v>42</v>
      </c>
      <c r="L34" s="33"/>
    </row>
    <row r="35" spans="2:12" s="1" customFormat="1" ht="14.45" customHeight="1">
      <c r="B35" s="33"/>
      <c r="D35" s="53" t="s">
        <v>43</v>
      </c>
      <c r="E35" s="28" t="s">
        <v>44</v>
      </c>
      <c r="F35" s="84">
        <f>ROUND((SUM(BE97:BE205)),  2)</f>
        <v>0</v>
      </c>
      <c r="I35" s="94">
        <v>0.21</v>
      </c>
      <c r="J35" s="84">
        <f>ROUND(((SUM(BE97:BE205))*I35),  2)</f>
        <v>0</v>
      </c>
      <c r="L35" s="33"/>
    </row>
    <row r="36" spans="2:12" s="1" customFormat="1" ht="14.45" customHeight="1">
      <c r="B36" s="33"/>
      <c r="E36" s="28" t="s">
        <v>45</v>
      </c>
      <c r="F36" s="84">
        <f>ROUND((SUM(BF97:BF205)),  2)</f>
        <v>0</v>
      </c>
      <c r="I36" s="94">
        <v>0.12</v>
      </c>
      <c r="J36" s="84">
        <f>ROUND(((SUM(BF97:BF205))*I36),  2)</f>
        <v>0</v>
      </c>
      <c r="L36" s="33"/>
    </row>
    <row r="37" spans="2:12" s="1" customFormat="1" ht="14.45" hidden="1" customHeight="1">
      <c r="B37" s="33"/>
      <c r="E37" s="28" t="s">
        <v>46</v>
      </c>
      <c r="F37" s="84">
        <f>ROUND((SUM(BG97:BG205)),  2)</f>
        <v>0</v>
      </c>
      <c r="I37" s="94">
        <v>0.21</v>
      </c>
      <c r="J37" s="84">
        <f>0</f>
        <v>0</v>
      </c>
      <c r="L37" s="33"/>
    </row>
    <row r="38" spans="2:12" s="1" customFormat="1" ht="14.45" hidden="1" customHeight="1">
      <c r="B38" s="33"/>
      <c r="E38" s="28" t="s">
        <v>47</v>
      </c>
      <c r="F38" s="84">
        <f>ROUND((SUM(BH97:BH205)),  2)</f>
        <v>0</v>
      </c>
      <c r="I38" s="94">
        <v>0.12</v>
      </c>
      <c r="J38" s="84">
        <f>0</f>
        <v>0</v>
      </c>
      <c r="L38" s="33"/>
    </row>
    <row r="39" spans="2:12" s="1" customFormat="1" ht="14.45" hidden="1" customHeight="1">
      <c r="B39" s="33"/>
      <c r="E39" s="28" t="s">
        <v>48</v>
      </c>
      <c r="F39" s="84">
        <f>ROUND((SUM(BI97:BI205)),  2)</f>
        <v>0</v>
      </c>
      <c r="I39" s="94">
        <v>0</v>
      </c>
      <c r="J39" s="84">
        <f>0</f>
        <v>0</v>
      </c>
      <c r="L39" s="33"/>
    </row>
    <row r="40" spans="2:12" s="1" customFormat="1" ht="6.95" customHeight="1">
      <c r="B40" s="33"/>
      <c r="L40" s="33"/>
    </row>
    <row r="41" spans="2:12" s="1" customFormat="1" ht="25.35" customHeight="1">
      <c r="B41" s="33"/>
      <c r="C41" s="95"/>
      <c r="D41" s="96" t="s">
        <v>49</v>
      </c>
      <c r="E41" s="55"/>
      <c r="F41" s="55"/>
      <c r="G41" s="97" t="s">
        <v>50</v>
      </c>
      <c r="H41" s="98" t="s">
        <v>51</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3" t="str">
        <f>E7</f>
        <v>Stavební úpravy obj. pro pečovatelskou službu</v>
      </c>
      <c r="F50" s="324"/>
      <c r="G50" s="324"/>
      <c r="H50" s="324"/>
      <c r="L50" s="33"/>
    </row>
    <row r="51" spans="2:47" ht="12" customHeight="1">
      <c r="B51" s="21"/>
      <c r="C51" s="28" t="s">
        <v>134</v>
      </c>
      <c r="L51" s="21"/>
    </row>
    <row r="52" spans="2:47" s="1" customFormat="1" ht="16.5" customHeight="1">
      <c r="B52" s="33"/>
      <c r="E52" s="323" t="s">
        <v>3905</v>
      </c>
      <c r="F52" s="325"/>
      <c r="G52" s="325"/>
      <c r="H52" s="325"/>
      <c r="L52" s="33"/>
    </row>
    <row r="53" spans="2:47" s="1" customFormat="1" ht="12" customHeight="1">
      <c r="B53" s="33"/>
      <c r="C53" s="28" t="s">
        <v>3906</v>
      </c>
      <c r="L53" s="33"/>
    </row>
    <row r="54" spans="2:47" s="1" customFormat="1" ht="16.5" customHeight="1">
      <c r="B54" s="33"/>
      <c r="E54" s="287" t="str">
        <f>E11</f>
        <v>06 - Fotovoltaická elektrárna</v>
      </c>
      <c r="F54" s="325"/>
      <c r="G54" s="325"/>
      <c r="H54" s="325"/>
      <c r="L54" s="33"/>
    </row>
    <row r="55" spans="2:47" s="1" customFormat="1" ht="6.95" customHeight="1">
      <c r="B55" s="33"/>
      <c r="L55" s="33"/>
    </row>
    <row r="56" spans="2:47" s="1" customFormat="1" ht="12" customHeight="1">
      <c r="B56" s="33"/>
      <c r="C56" s="28" t="s">
        <v>21</v>
      </c>
      <c r="F56" s="26" t="str">
        <f>F14</f>
        <v>Neštěmická 795/37, Krásné Březno</v>
      </c>
      <c r="I56" s="28" t="s">
        <v>23</v>
      </c>
      <c r="J56" s="50" t="str">
        <f>IF(J14="","",J14)</f>
        <v>29. 11. 2024</v>
      </c>
      <c r="L56" s="33"/>
    </row>
    <row r="57" spans="2:47" s="1" customFormat="1" ht="6.95" customHeight="1">
      <c r="B57" s="33"/>
      <c r="L57" s="33"/>
    </row>
    <row r="58" spans="2:47" s="1" customFormat="1" ht="15.2" customHeight="1">
      <c r="B58" s="33"/>
      <c r="C58" s="28" t="s">
        <v>25</v>
      </c>
      <c r="F58" s="26" t="str">
        <f>E17</f>
        <v>Statutární město Ústí nad Labem</v>
      </c>
      <c r="I58" s="28" t="s">
        <v>31</v>
      </c>
      <c r="J58" s="31" t="str">
        <f>E23</f>
        <v>G DESIGN</v>
      </c>
      <c r="L58" s="33"/>
    </row>
    <row r="59" spans="2:47" s="1" customFormat="1" ht="15.2" customHeight="1">
      <c r="B59" s="33"/>
      <c r="C59" s="28" t="s">
        <v>29</v>
      </c>
      <c r="F59" s="26" t="str">
        <f>IF(E20="","",E20)</f>
        <v>Vyplň údaj</v>
      </c>
      <c r="I59" s="28" t="s">
        <v>36</v>
      </c>
      <c r="J59" s="31" t="str">
        <f>E26</f>
        <v>G DESIGN</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71</v>
      </c>
      <c r="J63" s="64">
        <f>J97</f>
        <v>0</v>
      </c>
      <c r="L63" s="33"/>
      <c r="AU63" s="18" t="s">
        <v>139</v>
      </c>
    </row>
    <row r="64" spans="2:47" s="8" customFormat="1" ht="24.95" customHeight="1">
      <c r="B64" s="104"/>
      <c r="D64" s="105" t="s">
        <v>4618</v>
      </c>
      <c r="E64" s="106"/>
      <c r="F64" s="106"/>
      <c r="G64" s="106"/>
      <c r="H64" s="106"/>
      <c r="I64" s="106"/>
      <c r="J64" s="107">
        <f>J98</f>
        <v>0</v>
      </c>
      <c r="L64" s="104"/>
    </row>
    <row r="65" spans="2:12" s="8" customFormat="1" ht="24.95" customHeight="1">
      <c r="B65" s="104"/>
      <c r="D65" s="105" t="s">
        <v>1747</v>
      </c>
      <c r="E65" s="106"/>
      <c r="F65" s="106"/>
      <c r="G65" s="106"/>
      <c r="H65" s="106"/>
      <c r="I65" s="106"/>
      <c r="J65" s="107">
        <f>J101</f>
        <v>0</v>
      </c>
      <c r="L65" s="104"/>
    </row>
    <row r="66" spans="2:12" s="9" customFormat="1" ht="19.899999999999999" customHeight="1">
      <c r="B66" s="108"/>
      <c r="D66" s="109" t="s">
        <v>4619</v>
      </c>
      <c r="E66" s="110"/>
      <c r="F66" s="110"/>
      <c r="G66" s="110"/>
      <c r="H66" s="110"/>
      <c r="I66" s="110"/>
      <c r="J66" s="111">
        <f>J102</f>
        <v>0</v>
      </c>
      <c r="L66" s="108"/>
    </row>
    <row r="67" spans="2:12" s="8" customFormat="1" ht="24.95" customHeight="1">
      <c r="B67" s="104"/>
      <c r="D67" s="105" t="s">
        <v>148</v>
      </c>
      <c r="E67" s="106"/>
      <c r="F67" s="106"/>
      <c r="G67" s="106"/>
      <c r="H67" s="106"/>
      <c r="I67" s="106"/>
      <c r="J67" s="107">
        <f>J112</f>
        <v>0</v>
      </c>
      <c r="L67" s="104"/>
    </row>
    <row r="68" spans="2:12" s="9" customFormat="1" ht="19.899999999999999" customHeight="1">
      <c r="B68" s="108"/>
      <c r="D68" s="109" t="s">
        <v>4250</v>
      </c>
      <c r="E68" s="110"/>
      <c r="F68" s="110"/>
      <c r="G68" s="110"/>
      <c r="H68" s="110"/>
      <c r="I68" s="110"/>
      <c r="J68" s="111">
        <f>J113</f>
        <v>0</v>
      </c>
      <c r="L68" s="108"/>
    </row>
    <row r="69" spans="2:12" s="9" customFormat="1" ht="19.899999999999999" customHeight="1">
      <c r="B69" s="108"/>
      <c r="D69" s="109" t="s">
        <v>4392</v>
      </c>
      <c r="E69" s="110"/>
      <c r="F69" s="110"/>
      <c r="G69" s="110"/>
      <c r="H69" s="110"/>
      <c r="I69" s="110"/>
      <c r="J69" s="111">
        <f>J178</f>
        <v>0</v>
      </c>
      <c r="L69" s="108"/>
    </row>
    <row r="70" spans="2:12" s="8" customFormat="1" ht="24.95" customHeight="1">
      <c r="B70" s="104"/>
      <c r="D70" s="105" t="s">
        <v>4620</v>
      </c>
      <c r="E70" s="106"/>
      <c r="F70" s="106"/>
      <c r="G70" s="106"/>
      <c r="H70" s="106"/>
      <c r="I70" s="106"/>
      <c r="J70" s="107">
        <f>J186</f>
        <v>0</v>
      </c>
      <c r="L70" s="104"/>
    </row>
    <row r="71" spans="2:12" s="8" customFormat="1" ht="24.95" customHeight="1">
      <c r="B71" s="104"/>
      <c r="D71" s="105" t="s">
        <v>4394</v>
      </c>
      <c r="E71" s="106"/>
      <c r="F71" s="106"/>
      <c r="G71" s="106"/>
      <c r="H71" s="106"/>
      <c r="I71" s="106"/>
      <c r="J71" s="107">
        <f>J189</f>
        <v>0</v>
      </c>
      <c r="L71" s="104"/>
    </row>
    <row r="72" spans="2:12" s="9" customFormat="1" ht="19.899999999999999" customHeight="1">
      <c r="B72" s="108"/>
      <c r="D72" s="109" t="s">
        <v>4621</v>
      </c>
      <c r="E72" s="110"/>
      <c r="F72" s="110"/>
      <c r="G72" s="110"/>
      <c r="H72" s="110"/>
      <c r="I72" s="110"/>
      <c r="J72" s="111">
        <f>J190</f>
        <v>0</v>
      </c>
      <c r="L72" s="108"/>
    </row>
    <row r="73" spans="2:12" s="9" customFormat="1" ht="19.899999999999999" customHeight="1">
      <c r="B73" s="108"/>
      <c r="D73" s="109" t="s">
        <v>4395</v>
      </c>
      <c r="E73" s="110"/>
      <c r="F73" s="110"/>
      <c r="G73" s="110"/>
      <c r="H73" s="110"/>
      <c r="I73" s="110"/>
      <c r="J73" s="111">
        <f>J193</f>
        <v>0</v>
      </c>
      <c r="L73" s="108"/>
    </row>
    <row r="74" spans="2:12" s="9" customFormat="1" ht="19.899999999999999" customHeight="1">
      <c r="B74" s="108"/>
      <c r="D74" s="109" t="s">
        <v>4396</v>
      </c>
      <c r="E74" s="110"/>
      <c r="F74" s="110"/>
      <c r="G74" s="110"/>
      <c r="H74" s="110"/>
      <c r="I74" s="110"/>
      <c r="J74" s="111">
        <f>J196</f>
        <v>0</v>
      </c>
      <c r="L74" s="108"/>
    </row>
    <row r="75" spans="2:12" s="9" customFormat="1" ht="19.899999999999999" customHeight="1">
      <c r="B75" s="108"/>
      <c r="D75" s="109" t="s">
        <v>4397</v>
      </c>
      <c r="E75" s="110"/>
      <c r="F75" s="110"/>
      <c r="G75" s="110"/>
      <c r="H75" s="110"/>
      <c r="I75" s="110"/>
      <c r="J75" s="111">
        <f>J199</f>
        <v>0</v>
      </c>
      <c r="L75" s="108"/>
    </row>
    <row r="76" spans="2:12" s="1" customFormat="1" ht="21.75" customHeight="1">
      <c r="B76" s="33"/>
      <c r="L76" s="33"/>
    </row>
    <row r="77" spans="2:12" s="1" customFormat="1" ht="6.95" customHeight="1">
      <c r="B77" s="42"/>
      <c r="C77" s="43"/>
      <c r="D77" s="43"/>
      <c r="E77" s="43"/>
      <c r="F77" s="43"/>
      <c r="G77" s="43"/>
      <c r="H77" s="43"/>
      <c r="I77" s="43"/>
      <c r="J77" s="43"/>
      <c r="K77" s="43"/>
      <c r="L77" s="33"/>
    </row>
    <row r="81" spans="2:20" s="1" customFormat="1" ht="6.95" customHeight="1">
      <c r="B81" s="44"/>
      <c r="C81" s="45"/>
      <c r="D81" s="45"/>
      <c r="E81" s="45"/>
      <c r="F81" s="45"/>
      <c r="G81" s="45"/>
      <c r="H81" s="45"/>
      <c r="I81" s="45"/>
      <c r="J81" s="45"/>
      <c r="K81" s="45"/>
      <c r="L81" s="33"/>
    </row>
    <row r="82" spans="2:20" s="1" customFormat="1" ht="24.95" customHeight="1">
      <c r="B82" s="33"/>
      <c r="C82" s="22" t="s">
        <v>165</v>
      </c>
      <c r="L82" s="33"/>
    </row>
    <row r="83" spans="2:20" s="1" customFormat="1" ht="6.95" customHeight="1">
      <c r="B83" s="33"/>
      <c r="L83" s="33"/>
    </row>
    <row r="84" spans="2:20" s="1" customFormat="1" ht="12" customHeight="1">
      <c r="B84" s="33"/>
      <c r="C84" s="28" t="s">
        <v>16</v>
      </c>
      <c r="L84" s="33"/>
    </row>
    <row r="85" spans="2:20" s="1" customFormat="1" ht="16.5" customHeight="1">
      <c r="B85" s="33"/>
      <c r="E85" s="323" t="str">
        <f>E7</f>
        <v>Stavební úpravy obj. pro pečovatelskou službu</v>
      </c>
      <c r="F85" s="324"/>
      <c r="G85" s="324"/>
      <c r="H85" s="324"/>
      <c r="L85" s="33"/>
    </row>
    <row r="86" spans="2:20" ht="12" customHeight="1">
      <c r="B86" s="21"/>
      <c r="C86" s="28" t="s">
        <v>134</v>
      </c>
      <c r="L86" s="21"/>
    </row>
    <row r="87" spans="2:20" s="1" customFormat="1" ht="16.5" customHeight="1">
      <c r="B87" s="33"/>
      <c r="E87" s="323" t="s">
        <v>3905</v>
      </c>
      <c r="F87" s="325"/>
      <c r="G87" s="325"/>
      <c r="H87" s="325"/>
      <c r="L87" s="33"/>
    </row>
    <row r="88" spans="2:20" s="1" customFormat="1" ht="12" customHeight="1">
      <c r="B88" s="33"/>
      <c r="C88" s="28" t="s">
        <v>3906</v>
      </c>
      <c r="L88" s="33"/>
    </row>
    <row r="89" spans="2:20" s="1" customFormat="1" ht="16.5" customHeight="1">
      <c r="B89" s="33"/>
      <c r="E89" s="287" t="str">
        <f>E11</f>
        <v>06 - Fotovoltaická elektrárna</v>
      </c>
      <c r="F89" s="325"/>
      <c r="G89" s="325"/>
      <c r="H89" s="325"/>
      <c r="L89" s="33"/>
    </row>
    <row r="90" spans="2:20" s="1" customFormat="1" ht="6.95" customHeight="1">
      <c r="B90" s="33"/>
      <c r="L90" s="33"/>
    </row>
    <row r="91" spans="2:20" s="1" customFormat="1" ht="12" customHeight="1">
      <c r="B91" s="33"/>
      <c r="C91" s="28" t="s">
        <v>21</v>
      </c>
      <c r="F91" s="26" t="str">
        <f>F14</f>
        <v>Neštěmická 795/37, Krásné Březno</v>
      </c>
      <c r="I91" s="28" t="s">
        <v>23</v>
      </c>
      <c r="J91" s="50" t="str">
        <f>IF(J14="","",J14)</f>
        <v>29. 11. 2024</v>
      </c>
      <c r="L91" s="33"/>
    </row>
    <row r="92" spans="2:20" s="1" customFormat="1" ht="6.95" customHeight="1">
      <c r="B92" s="33"/>
      <c r="L92" s="33"/>
    </row>
    <row r="93" spans="2:20" s="1" customFormat="1" ht="15.2" customHeight="1">
      <c r="B93" s="33"/>
      <c r="C93" s="28" t="s">
        <v>25</v>
      </c>
      <c r="F93" s="26" t="str">
        <f>E17</f>
        <v>Statutární město Ústí nad Labem</v>
      </c>
      <c r="I93" s="28" t="s">
        <v>31</v>
      </c>
      <c r="J93" s="31" t="str">
        <f>E23</f>
        <v>G DESIGN</v>
      </c>
      <c r="L93" s="33"/>
    </row>
    <row r="94" spans="2:20" s="1" customFormat="1" ht="15.2" customHeight="1">
      <c r="B94" s="33"/>
      <c r="C94" s="28" t="s">
        <v>29</v>
      </c>
      <c r="F94" s="26" t="str">
        <f>IF(E20="","",E20)</f>
        <v>Vyplň údaj</v>
      </c>
      <c r="I94" s="28" t="s">
        <v>36</v>
      </c>
      <c r="J94" s="31" t="str">
        <f>E26</f>
        <v>G DESIGN</v>
      </c>
      <c r="L94" s="33"/>
    </row>
    <row r="95" spans="2:20" s="1" customFormat="1" ht="10.35" customHeight="1">
      <c r="B95" s="33"/>
      <c r="L95" s="33"/>
    </row>
    <row r="96" spans="2:20" s="10" customFormat="1" ht="29.25" customHeight="1">
      <c r="B96" s="112"/>
      <c r="C96" s="113" t="s">
        <v>166</v>
      </c>
      <c r="D96" s="114" t="s">
        <v>58</v>
      </c>
      <c r="E96" s="114" t="s">
        <v>54</v>
      </c>
      <c r="F96" s="114" t="s">
        <v>55</v>
      </c>
      <c r="G96" s="114" t="s">
        <v>167</v>
      </c>
      <c r="H96" s="114" t="s">
        <v>168</v>
      </c>
      <c r="I96" s="114" t="s">
        <v>169</v>
      </c>
      <c r="J96" s="114" t="s">
        <v>138</v>
      </c>
      <c r="K96" s="115" t="s">
        <v>170</v>
      </c>
      <c r="L96" s="112"/>
      <c r="M96" s="57" t="s">
        <v>19</v>
      </c>
      <c r="N96" s="58" t="s">
        <v>43</v>
      </c>
      <c r="O96" s="58" t="s">
        <v>171</v>
      </c>
      <c r="P96" s="58" t="s">
        <v>172</v>
      </c>
      <c r="Q96" s="58" t="s">
        <v>173</v>
      </c>
      <c r="R96" s="58" t="s">
        <v>174</v>
      </c>
      <c r="S96" s="58" t="s">
        <v>175</v>
      </c>
      <c r="T96" s="59" t="s">
        <v>176</v>
      </c>
    </row>
    <row r="97" spans="2:65" s="1" customFormat="1" ht="22.9" customHeight="1">
      <c r="B97" s="33"/>
      <c r="C97" s="62" t="s">
        <v>177</v>
      </c>
      <c r="J97" s="116">
        <f>BK97</f>
        <v>0</v>
      </c>
      <c r="L97" s="33"/>
      <c r="M97" s="60"/>
      <c r="N97" s="51"/>
      <c r="O97" s="51"/>
      <c r="P97" s="117">
        <f>P98+P101+P112+P186+P189</f>
        <v>0</v>
      </c>
      <c r="Q97" s="51"/>
      <c r="R97" s="117">
        <f>R98+R101+R112+R186+R189</f>
        <v>0.24925749999999999</v>
      </c>
      <c r="S97" s="51"/>
      <c r="T97" s="118">
        <f>T98+T101+T112+T186+T189</f>
        <v>0</v>
      </c>
      <c r="AT97" s="18" t="s">
        <v>72</v>
      </c>
      <c r="AU97" s="18" t="s">
        <v>139</v>
      </c>
      <c r="BK97" s="119">
        <f>BK98+BK101+BK112+BK186+BK189</f>
        <v>0</v>
      </c>
    </row>
    <row r="98" spans="2:65" s="11" customFormat="1" ht="25.9" customHeight="1">
      <c r="B98" s="120"/>
      <c r="D98" s="121" t="s">
        <v>72</v>
      </c>
      <c r="E98" s="122" t="s">
        <v>4622</v>
      </c>
      <c r="F98" s="122" t="s">
        <v>4623</v>
      </c>
      <c r="I98" s="123"/>
      <c r="J98" s="124">
        <f>BK98</f>
        <v>0</v>
      </c>
      <c r="L98" s="120"/>
      <c r="M98" s="125"/>
      <c r="P98" s="126">
        <f>SUM(P99:P100)</f>
        <v>0</v>
      </c>
      <c r="R98" s="126">
        <f>SUM(R99:R100)</f>
        <v>0</v>
      </c>
      <c r="T98" s="127">
        <f>SUM(T99:T100)</f>
        <v>0</v>
      </c>
      <c r="AR98" s="121" t="s">
        <v>81</v>
      </c>
      <c r="AT98" s="128" t="s">
        <v>72</v>
      </c>
      <c r="AU98" s="128" t="s">
        <v>73</v>
      </c>
      <c r="AY98" s="121" t="s">
        <v>180</v>
      </c>
      <c r="BK98" s="129">
        <f>SUM(BK99:BK100)</f>
        <v>0</v>
      </c>
    </row>
    <row r="99" spans="2:65" s="1" customFormat="1" ht="24.2" customHeight="1">
      <c r="B99" s="33"/>
      <c r="C99" s="132" t="s">
        <v>81</v>
      </c>
      <c r="D99" s="132" t="s">
        <v>182</v>
      </c>
      <c r="E99" s="133" t="s">
        <v>4624</v>
      </c>
      <c r="F99" s="134" t="s">
        <v>4625</v>
      </c>
      <c r="G99" s="135" t="s">
        <v>2876</v>
      </c>
      <c r="H99" s="136">
        <v>4</v>
      </c>
      <c r="I99" s="137"/>
      <c r="J99" s="138">
        <f>ROUND(I99*H99,2)</f>
        <v>0</v>
      </c>
      <c r="K99" s="134" t="s">
        <v>19</v>
      </c>
      <c r="L99" s="33"/>
      <c r="M99" s="139" t="s">
        <v>19</v>
      </c>
      <c r="N99" s="140" t="s">
        <v>44</v>
      </c>
      <c r="P99" s="141">
        <f>O99*H99</f>
        <v>0</v>
      </c>
      <c r="Q99" s="141">
        <v>0</v>
      </c>
      <c r="R99" s="141">
        <f>Q99*H99</f>
        <v>0</v>
      </c>
      <c r="S99" s="141">
        <v>0</v>
      </c>
      <c r="T99" s="142">
        <f>S99*H99</f>
        <v>0</v>
      </c>
      <c r="AR99" s="143" t="s">
        <v>187</v>
      </c>
      <c r="AT99" s="143" t="s">
        <v>182</v>
      </c>
      <c r="AU99" s="143" t="s">
        <v>81</v>
      </c>
      <c r="AY99" s="18" t="s">
        <v>180</v>
      </c>
      <c r="BE99" s="144">
        <f>IF(N99="základní",J99,0)</f>
        <v>0</v>
      </c>
      <c r="BF99" s="144">
        <f>IF(N99="snížená",J99,0)</f>
        <v>0</v>
      </c>
      <c r="BG99" s="144">
        <f>IF(N99="zákl. přenesená",J99,0)</f>
        <v>0</v>
      </c>
      <c r="BH99" s="144">
        <f>IF(N99="sníž. přenesená",J99,0)</f>
        <v>0</v>
      </c>
      <c r="BI99" s="144">
        <f>IF(N99="nulová",J99,0)</f>
        <v>0</v>
      </c>
      <c r="BJ99" s="18" t="s">
        <v>81</v>
      </c>
      <c r="BK99" s="144">
        <f>ROUND(I99*H99,2)</f>
        <v>0</v>
      </c>
      <c r="BL99" s="18" t="s">
        <v>187</v>
      </c>
      <c r="BM99" s="143" t="s">
        <v>4626</v>
      </c>
    </row>
    <row r="100" spans="2:65" s="1" customFormat="1" ht="11.25">
      <c r="B100" s="33"/>
      <c r="D100" s="145" t="s">
        <v>189</v>
      </c>
      <c r="F100" s="146" t="s">
        <v>4625</v>
      </c>
      <c r="I100" s="147"/>
      <c r="L100" s="33"/>
      <c r="M100" s="148"/>
      <c r="T100" s="54"/>
      <c r="AT100" s="18" t="s">
        <v>189</v>
      </c>
      <c r="AU100" s="18" t="s">
        <v>81</v>
      </c>
    </row>
    <row r="101" spans="2:65" s="11" customFormat="1" ht="25.9" customHeight="1">
      <c r="B101" s="120"/>
      <c r="D101" s="121" t="s">
        <v>72</v>
      </c>
      <c r="E101" s="122" t="s">
        <v>353</v>
      </c>
      <c r="F101" s="122" t="s">
        <v>2782</v>
      </c>
      <c r="I101" s="123"/>
      <c r="J101" s="124">
        <f>BK101</f>
        <v>0</v>
      </c>
      <c r="L101" s="120"/>
      <c r="M101" s="125"/>
      <c r="P101" s="126">
        <f>P102</f>
        <v>0</v>
      </c>
      <c r="R101" s="126">
        <f>R102</f>
        <v>1.50075E-2</v>
      </c>
      <c r="T101" s="127">
        <f>T102</f>
        <v>0</v>
      </c>
      <c r="AR101" s="121" t="s">
        <v>81</v>
      </c>
      <c r="AT101" s="128" t="s">
        <v>72</v>
      </c>
      <c r="AU101" s="128" t="s">
        <v>73</v>
      </c>
      <c r="AY101" s="121" t="s">
        <v>180</v>
      </c>
      <c r="BK101" s="129">
        <f>BK102</f>
        <v>0</v>
      </c>
    </row>
    <row r="102" spans="2:65" s="11" customFormat="1" ht="22.9" customHeight="1">
      <c r="B102" s="120"/>
      <c r="D102" s="121" t="s">
        <v>72</v>
      </c>
      <c r="E102" s="130" t="s">
        <v>4627</v>
      </c>
      <c r="F102" s="130" t="s">
        <v>4628</v>
      </c>
      <c r="I102" s="123"/>
      <c r="J102" s="131">
        <f>BK102</f>
        <v>0</v>
      </c>
      <c r="L102" s="120"/>
      <c r="M102" s="125"/>
      <c r="P102" s="126">
        <f>SUM(P103:P111)</f>
        <v>0</v>
      </c>
      <c r="R102" s="126">
        <f>SUM(R103:R111)</f>
        <v>1.50075E-2</v>
      </c>
      <c r="T102" s="127">
        <f>SUM(T103:T111)</f>
        <v>0</v>
      </c>
      <c r="AR102" s="121" t="s">
        <v>81</v>
      </c>
      <c r="AT102" s="128" t="s">
        <v>72</v>
      </c>
      <c r="AU102" s="128" t="s">
        <v>81</v>
      </c>
      <c r="AY102" s="121" t="s">
        <v>180</v>
      </c>
      <c r="BK102" s="129">
        <f>SUM(BK103:BK111)</f>
        <v>0</v>
      </c>
    </row>
    <row r="103" spans="2:65" s="1" customFormat="1" ht="49.15" customHeight="1">
      <c r="B103" s="33"/>
      <c r="C103" s="132" t="s">
        <v>83</v>
      </c>
      <c r="D103" s="132" t="s">
        <v>182</v>
      </c>
      <c r="E103" s="133" t="s">
        <v>4629</v>
      </c>
      <c r="F103" s="134" t="s">
        <v>4630</v>
      </c>
      <c r="G103" s="135" t="s">
        <v>338</v>
      </c>
      <c r="H103" s="136">
        <v>30</v>
      </c>
      <c r="I103" s="137"/>
      <c r="J103" s="138">
        <f>ROUND(I103*H103,2)</f>
        <v>0</v>
      </c>
      <c r="K103" s="134" t="s">
        <v>572</v>
      </c>
      <c r="L103" s="33"/>
      <c r="M103" s="139" t="s">
        <v>19</v>
      </c>
      <c r="N103" s="140" t="s">
        <v>44</v>
      </c>
      <c r="P103" s="141">
        <f>O103*H103</f>
        <v>0</v>
      </c>
      <c r="Q103" s="141">
        <v>0</v>
      </c>
      <c r="R103" s="141">
        <f>Q103*H103</f>
        <v>0</v>
      </c>
      <c r="S103" s="141">
        <v>0</v>
      </c>
      <c r="T103" s="142">
        <f>S103*H103</f>
        <v>0</v>
      </c>
      <c r="AR103" s="143" t="s">
        <v>187</v>
      </c>
      <c r="AT103" s="143" t="s">
        <v>182</v>
      </c>
      <c r="AU103" s="143" t="s">
        <v>83</v>
      </c>
      <c r="AY103" s="18" t="s">
        <v>180</v>
      </c>
      <c r="BE103" s="144">
        <f>IF(N103="základní",J103,0)</f>
        <v>0</v>
      </c>
      <c r="BF103" s="144">
        <f>IF(N103="snížená",J103,0)</f>
        <v>0</v>
      </c>
      <c r="BG103" s="144">
        <f>IF(N103="zákl. přenesená",J103,0)</f>
        <v>0</v>
      </c>
      <c r="BH103" s="144">
        <f>IF(N103="sníž. přenesená",J103,0)</f>
        <v>0</v>
      </c>
      <c r="BI103" s="144">
        <f>IF(N103="nulová",J103,0)</f>
        <v>0</v>
      </c>
      <c r="BJ103" s="18" t="s">
        <v>81</v>
      </c>
      <c r="BK103" s="144">
        <f>ROUND(I103*H103,2)</f>
        <v>0</v>
      </c>
      <c r="BL103" s="18" t="s">
        <v>187</v>
      </c>
      <c r="BM103" s="143" t="s">
        <v>4631</v>
      </c>
    </row>
    <row r="104" spans="2:65" s="1" customFormat="1" ht="29.25">
      <c r="B104" s="33"/>
      <c r="D104" s="145" t="s">
        <v>189</v>
      </c>
      <c r="F104" s="146" t="s">
        <v>4630</v>
      </c>
      <c r="I104" s="147"/>
      <c r="L104" s="33"/>
      <c r="M104" s="148"/>
      <c r="T104" s="54"/>
      <c r="AT104" s="18" t="s">
        <v>189</v>
      </c>
      <c r="AU104" s="18" t="s">
        <v>83</v>
      </c>
    </row>
    <row r="105" spans="2:65" s="1" customFormat="1" ht="11.25">
      <c r="B105" s="33"/>
      <c r="D105" s="149" t="s">
        <v>191</v>
      </c>
      <c r="F105" s="150" t="s">
        <v>4632</v>
      </c>
      <c r="I105" s="147"/>
      <c r="L105" s="33"/>
      <c r="M105" s="148"/>
      <c r="T105" s="54"/>
      <c r="AT105" s="18" t="s">
        <v>191</v>
      </c>
      <c r="AU105" s="18" t="s">
        <v>83</v>
      </c>
    </row>
    <row r="106" spans="2:65" s="1" customFormat="1" ht="24.2" customHeight="1">
      <c r="B106" s="33"/>
      <c r="C106" s="171" t="s">
        <v>203</v>
      </c>
      <c r="D106" s="171" t="s">
        <v>353</v>
      </c>
      <c r="E106" s="172" t="s">
        <v>4059</v>
      </c>
      <c r="F106" s="173" t="s">
        <v>4060</v>
      </c>
      <c r="G106" s="174" t="s">
        <v>338</v>
      </c>
      <c r="H106" s="175">
        <v>17.25</v>
      </c>
      <c r="I106" s="176"/>
      <c r="J106" s="177">
        <f>ROUND(I106*H106,2)</f>
        <v>0</v>
      </c>
      <c r="K106" s="173" t="s">
        <v>572</v>
      </c>
      <c r="L106" s="178"/>
      <c r="M106" s="179" t="s">
        <v>19</v>
      </c>
      <c r="N106" s="180" t="s">
        <v>44</v>
      </c>
      <c r="P106" s="141">
        <f>O106*H106</f>
        <v>0</v>
      </c>
      <c r="Q106" s="141">
        <v>3.4000000000000002E-4</v>
      </c>
      <c r="R106" s="141">
        <f>Q106*H106</f>
        <v>5.8650000000000004E-3</v>
      </c>
      <c r="S106" s="141">
        <v>0</v>
      </c>
      <c r="T106" s="142">
        <f>S106*H106</f>
        <v>0</v>
      </c>
      <c r="AR106" s="143" t="s">
        <v>238</v>
      </c>
      <c r="AT106" s="143" t="s">
        <v>353</v>
      </c>
      <c r="AU106" s="143" t="s">
        <v>83</v>
      </c>
      <c r="AY106" s="18" t="s">
        <v>180</v>
      </c>
      <c r="BE106" s="144">
        <f>IF(N106="základní",J106,0)</f>
        <v>0</v>
      </c>
      <c r="BF106" s="144">
        <f>IF(N106="snížená",J106,0)</f>
        <v>0</v>
      </c>
      <c r="BG106" s="144">
        <f>IF(N106="zákl. přenesená",J106,0)</f>
        <v>0</v>
      </c>
      <c r="BH106" s="144">
        <f>IF(N106="sníž. přenesená",J106,0)</f>
        <v>0</v>
      </c>
      <c r="BI106" s="144">
        <f>IF(N106="nulová",J106,0)</f>
        <v>0</v>
      </c>
      <c r="BJ106" s="18" t="s">
        <v>81</v>
      </c>
      <c r="BK106" s="144">
        <f>ROUND(I106*H106,2)</f>
        <v>0</v>
      </c>
      <c r="BL106" s="18" t="s">
        <v>187</v>
      </c>
      <c r="BM106" s="143" t="s">
        <v>4633</v>
      </c>
    </row>
    <row r="107" spans="2:65" s="1" customFormat="1" ht="19.5">
      <c r="B107" s="33"/>
      <c r="D107" s="145" t="s">
        <v>189</v>
      </c>
      <c r="F107" s="146" t="s">
        <v>4060</v>
      </c>
      <c r="I107" s="147"/>
      <c r="L107" s="33"/>
      <c r="M107" s="148"/>
      <c r="T107" s="54"/>
      <c r="AT107" s="18" t="s">
        <v>189</v>
      </c>
      <c r="AU107" s="18" t="s">
        <v>83</v>
      </c>
    </row>
    <row r="108" spans="2:65" s="13" customFormat="1" ht="11.25">
      <c r="B108" s="157"/>
      <c r="D108" s="145" t="s">
        <v>193</v>
      </c>
      <c r="E108" s="158" t="s">
        <v>19</v>
      </c>
      <c r="F108" s="159" t="s">
        <v>4634</v>
      </c>
      <c r="H108" s="160">
        <v>17.25</v>
      </c>
      <c r="I108" s="161"/>
      <c r="L108" s="157"/>
      <c r="M108" s="162"/>
      <c r="T108" s="163"/>
      <c r="AT108" s="158" t="s">
        <v>193</v>
      </c>
      <c r="AU108" s="158" t="s">
        <v>83</v>
      </c>
      <c r="AV108" s="13" t="s">
        <v>83</v>
      </c>
      <c r="AW108" s="13" t="s">
        <v>35</v>
      </c>
      <c r="AX108" s="13" t="s">
        <v>81</v>
      </c>
      <c r="AY108" s="158" t="s">
        <v>180</v>
      </c>
    </row>
    <row r="109" spans="2:65" s="1" customFormat="1" ht="24.2" customHeight="1">
      <c r="B109" s="33"/>
      <c r="C109" s="171" t="s">
        <v>187</v>
      </c>
      <c r="D109" s="171" t="s">
        <v>353</v>
      </c>
      <c r="E109" s="172" t="s">
        <v>4063</v>
      </c>
      <c r="F109" s="173" t="s">
        <v>4064</v>
      </c>
      <c r="G109" s="174" t="s">
        <v>338</v>
      </c>
      <c r="H109" s="175">
        <v>17.25</v>
      </c>
      <c r="I109" s="176"/>
      <c r="J109" s="177">
        <f>ROUND(I109*H109,2)</f>
        <v>0</v>
      </c>
      <c r="K109" s="173" t="s">
        <v>572</v>
      </c>
      <c r="L109" s="178"/>
      <c r="M109" s="179" t="s">
        <v>19</v>
      </c>
      <c r="N109" s="180" t="s">
        <v>44</v>
      </c>
      <c r="P109" s="141">
        <f>O109*H109</f>
        <v>0</v>
      </c>
      <c r="Q109" s="141">
        <v>5.2999999999999998E-4</v>
      </c>
      <c r="R109" s="141">
        <f>Q109*H109</f>
        <v>9.1424999999999996E-3</v>
      </c>
      <c r="S109" s="141">
        <v>0</v>
      </c>
      <c r="T109" s="142">
        <f>S109*H109</f>
        <v>0</v>
      </c>
      <c r="AR109" s="143" t="s">
        <v>238</v>
      </c>
      <c r="AT109" s="143" t="s">
        <v>353</v>
      </c>
      <c r="AU109" s="143" t="s">
        <v>83</v>
      </c>
      <c r="AY109" s="18" t="s">
        <v>180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187</v>
      </c>
      <c r="BM109" s="143" t="s">
        <v>4635</v>
      </c>
    </row>
    <row r="110" spans="2:65" s="1" customFormat="1" ht="19.5">
      <c r="B110" s="33"/>
      <c r="D110" s="145" t="s">
        <v>189</v>
      </c>
      <c r="F110" s="146" t="s">
        <v>4064</v>
      </c>
      <c r="I110" s="147"/>
      <c r="L110" s="33"/>
      <c r="M110" s="148"/>
      <c r="T110" s="54"/>
      <c r="AT110" s="18" t="s">
        <v>189</v>
      </c>
      <c r="AU110" s="18" t="s">
        <v>83</v>
      </c>
    </row>
    <row r="111" spans="2:65" s="13" customFormat="1" ht="11.25">
      <c r="B111" s="157"/>
      <c r="D111" s="145" t="s">
        <v>193</v>
      </c>
      <c r="E111" s="158" t="s">
        <v>19</v>
      </c>
      <c r="F111" s="159" t="s">
        <v>4634</v>
      </c>
      <c r="H111" s="160">
        <v>17.25</v>
      </c>
      <c r="I111" s="161"/>
      <c r="L111" s="157"/>
      <c r="M111" s="162"/>
      <c r="T111" s="163"/>
      <c r="AT111" s="158" t="s">
        <v>193</v>
      </c>
      <c r="AU111" s="158" t="s">
        <v>83</v>
      </c>
      <c r="AV111" s="13" t="s">
        <v>83</v>
      </c>
      <c r="AW111" s="13" t="s">
        <v>35</v>
      </c>
      <c r="AX111" s="13" t="s">
        <v>81</v>
      </c>
      <c r="AY111" s="158" t="s">
        <v>180</v>
      </c>
    </row>
    <row r="112" spans="2:65" s="11" customFormat="1" ht="25.9" customHeight="1">
      <c r="B112" s="120"/>
      <c r="D112" s="121" t="s">
        <v>72</v>
      </c>
      <c r="E112" s="122" t="s">
        <v>454</v>
      </c>
      <c r="F112" s="122" t="s">
        <v>455</v>
      </c>
      <c r="I112" s="123"/>
      <c r="J112" s="124">
        <f>BK112</f>
        <v>0</v>
      </c>
      <c r="L112" s="120"/>
      <c r="M112" s="125"/>
      <c r="P112" s="126">
        <f>P113+P178</f>
        <v>0</v>
      </c>
      <c r="R112" s="126">
        <f>R113+R178</f>
        <v>0.23424999999999999</v>
      </c>
      <c r="T112" s="127">
        <f>T113+T178</f>
        <v>0</v>
      </c>
      <c r="AR112" s="121" t="s">
        <v>83</v>
      </c>
      <c r="AT112" s="128" t="s">
        <v>72</v>
      </c>
      <c r="AU112" s="128" t="s">
        <v>73</v>
      </c>
      <c r="AY112" s="121" t="s">
        <v>180</v>
      </c>
      <c r="BK112" s="129">
        <f>BK113+BK178</f>
        <v>0</v>
      </c>
    </row>
    <row r="113" spans="2:65" s="11" customFormat="1" ht="22.9" customHeight="1">
      <c r="B113" s="120"/>
      <c r="D113" s="121" t="s">
        <v>72</v>
      </c>
      <c r="E113" s="130" t="s">
        <v>3913</v>
      </c>
      <c r="F113" s="130" t="s">
        <v>3914</v>
      </c>
      <c r="I113" s="123"/>
      <c r="J113" s="131">
        <f>BK113</f>
        <v>0</v>
      </c>
      <c r="L113" s="120"/>
      <c r="M113" s="125"/>
      <c r="P113" s="126">
        <f>SUM(P114:P177)</f>
        <v>0</v>
      </c>
      <c r="R113" s="126">
        <f>SUM(R114:R177)</f>
        <v>0.21325</v>
      </c>
      <c r="T113" s="127">
        <f>SUM(T114:T177)</f>
        <v>0</v>
      </c>
      <c r="AR113" s="121" t="s">
        <v>83</v>
      </c>
      <c r="AT113" s="128" t="s">
        <v>72</v>
      </c>
      <c r="AU113" s="128" t="s">
        <v>81</v>
      </c>
      <c r="AY113" s="121" t="s">
        <v>180</v>
      </c>
      <c r="BK113" s="129">
        <f>SUM(BK114:BK177)</f>
        <v>0</v>
      </c>
    </row>
    <row r="114" spans="2:65" s="1" customFormat="1" ht="24.2" customHeight="1">
      <c r="B114" s="33"/>
      <c r="C114" s="132" t="s">
        <v>216</v>
      </c>
      <c r="D114" s="132" t="s">
        <v>182</v>
      </c>
      <c r="E114" s="133" t="s">
        <v>4636</v>
      </c>
      <c r="F114" s="134" t="s">
        <v>4637</v>
      </c>
      <c r="G114" s="135" t="s">
        <v>911</v>
      </c>
      <c r="H114" s="136">
        <v>10</v>
      </c>
      <c r="I114" s="137"/>
      <c r="J114" s="138">
        <f>ROUND(I114*H114,2)</f>
        <v>0</v>
      </c>
      <c r="K114" s="134" t="s">
        <v>19</v>
      </c>
      <c r="L114" s="33"/>
      <c r="M114" s="139" t="s">
        <v>19</v>
      </c>
      <c r="N114" s="140" t="s">
        <v>44</v>
      </c>
      <c r="P114" s="141">
        <f>O114*H114</f>
        <v>0</v>
      </c>
      <c r="Q114" s="141">
        <v>0</v>
      </c>
      <c r="R114" s="141">
        <f>Q114*H114</f>
        <v>0</v>
      </c>
      <c r="S114" s="141">
        <v>0</v>
      </c>
      <c r="T114" s="142">
        <f>S114*H114</f>
        <v>0</v>
      </c>
      <c r="AR114" s="143" t="s">
        <v>4225</v>
      </c>
      <c r="AT114" s="143" t="s">
        <v>182</v>
      </c>
      <c r="AU114" s="143" t="s">
        <v>83</v>
      </c>
      <c r="AY114" s="18" t="s">
        <v>180</v>
      </c>
      <c r="BE114" s="144">
        <f>IF(N114="základní",J114,0)</f>
        <v>0</v>
      </c>
      <c r="BF114" s="144">
        <f>IF(N114="snížená",J114,0)</f>
        <v>0</v>
      </c>
      <c r="BG114" s="144">
        <f>IF(N114="zákl. přenesená",J114,0)</f>
        <v>0</v>
      </c>
      <c r="BH114" s="144">
        <f>IF(N114="sníž. přenesená",J114,0)</f>
        <v>0</v>
      </c>
      <c r="BI114" s="144">
        <f>IF(N114="nulová",J114,0)</f>
        <v>0</v>
      </c>
      <c r="BJ114" s="18" t="s">
        <v>81</v>
      </c>
      <c r="BK114" s="144">
        <f>ROUND(I114*H114,2)</f>
        <v>0</v>
      </c>
      <c r="BL114" s="18" t="s">
        <v>4225</v>
      </c>
      <c r="BM114" s="143" t="s">
        <v>4638</v>
      </c>
    </row>
    <row r="115" spans="2:65" s="1" customFormat="1" ht="19.5">
      <c r="B115" s="33"/>
      <c r="D115" s="145" t="s">
        <v>189</v>
      </c>
      <c r="F115" s="146" t="s">
        <v>4637</v>
      </c>
      <c r="I115" s="147"/>
      <c r="L115" s="33"/>
      <c r="M115" s="148"/>
      <c r="T115" s="54"/>
      <c r="AT115" s="18" t="s">
        <v>189</v>
      </c>
      <c r="AU115" s="18" t="s">
        <v>83</v>
      </c>
    </row>
    <row r="116" spans="2:65" s="1" customFormat="1" ht="49.15" customHeight="1">
      <c r="B116" s="33"/>
      <c r="C116" s="132" t="s">
        <v>222</v>
      </c>
      <c r="D116" s="132" t="s">
        <v>182</v>
      </c>
      <c r="E116" s="133" t="s">
        <v>4179</v>
      </c>
      <c r="F116" s="134" t="s">
        <v>4180</v>
      </c>
      <c r="G116" s="135" t="s">
        <v>346</v>
      </c>
      <c r="H116" s="136">
        <v>1</v>
      </c>
      <c r="I116" s="137"/>
      <c r="J116" s="138">
        <f>ROUND(I116*H116,2)</f>
        <v>0</v>
      </c>
      <c r="K116" s="134" t="s">
        <v>19</v>
      </c>
      <c r="L116" s="33"/>
      <c r="M116" s="139" t="s">
        <v>19</v>
      </c>
      <c r="N116" s="140" t="s">
        <v>44</v>
      </c>
      <c r="P116" s="141">
        <f>O116*H116</f>
        <v>0</v>
      </c>
      <c r="Q116" s="141">
        <v>0</v>
      </c>
      <c r="R116" s="141">
        <f>Q116*H116</f>
        <v>0</v>
      </c>
      <c r="S116" s="141">
        <v>0</v>
      </c>
      <c r="T116" s="142">
        <f>S116*H116</f>
        <v>0</v>
      </c>
      <c r="AR116" s="143" t="s">
        <v>679</v>
      </c>
      <c r="AT116" s="143" t="s">
        <v>182</v>
      </c>
      <c r="AU116" s="143" t="s">
        <v>83</v>
      </c>
      <c r="AY116" s="18" t="s">
        <v>180</v>
      </c>
      <c r="BE116" s="144">
        <f>IF(N116="základní",J116,0)</f>
        <v>0</v>
      </c>
      <c r="BF116" s="144">
        <f>IF(N116="snížená",J116,0)</f>
        <v>0</v>
      </c>
      <c r="BG116" s="144">
        <f>IF(N116="zákl. přenesená",J116,0)</f>
        <v>0</v>
      </c>
      <c r="BH116" s="144">
        <f>IF(N116="sníž. přenesená",J116,0)</f>
        <v>0</v>
      </c>
      <c r="BI116" s="144">
        <f>IF(N116="nulová",J116,0)</f>
        <v>0</v>
      </c>
      <c r="BJ116" s="18" t="s">
        <v>81</v>
      </c>
      <c r="BK116" s="144">
        <f>ROUND(I116*H116,2)</f>
        <v>0</v>
      </c>
      <c r="BL116" s="18" t="s">
        <v>679</v>
      </c>
      <c r="BM116" s="143" t="s">
        <v>4639</v>
      </c>
    </row>
    <row r="117" spans="2:65" s="1" customFormat="1" ht="29.25">
      <c r="B117" s="33"/>
      <c r="D117" s="145" t="s">
        <v>189</v>
      </c>
      <c r="F117" s="146" t="s">
        <v>4180</v>
      </c>
      <c r="I117" s="147"/>
      <c r="L117" s="33"/>
      <c r="M117" s="148"/>
      <c r="T117" s="54"/>
      <c r="AT117" s="18" t="s">
        <v>189</v>
      </c>
      <c r="AU117" s="18" t="s">
        <v>83</v>
      </c>
    </row>
    <row r="118" spans="2:65" s="1" customFormat="1" ht="44.25" customHeight="1">
      <c r="B118" s="33"/>
      <c r="C118" s="132" t="s">
        <v>230</v>
      </c>
      <c r="D118" s="132" t="s">
        <v>182</v>
      </c>
      <c r="E118" s="133" t="s">
        <v>4640</v>
      </c>
      <c r="F118" s="134" t="s">
        <v>4641</v>
      </c>
      <c r="G118" s="135" t="s">
        <v>338</v>
      </c>
      <c r="H118" s="136">
        <v>20</v>
      </c>
      <c r="I118" s="137"/>
      <c r="J118" s="138">
        <f>ROUND(I118*H118,2)</f>
        <v>0</v>
      </c>
      <c r="K118" s="134" t="s">
        <v>19</v>
      </c>
      <c r="L118" s="33"/>
      <c r="M118" s="139" t="s">
        <v>19</v>
      </c>
      <c r="N118" s="140" t="s">
        <v>44</v>
      </c>
      <c r="P118" s="141">
        <f>O118*H118</f>
        <v>0</v>
      </c>
      <c r="Q118" s="141">
        <v>0</v>
      </c>
      <c r="R118" s="141">
        <f>Q118*H118</f>
        <v>0</v>
      </c>
      <c r="S118" s="141">
        <v>0</v>
      </c>
      <c r="T118" s="142">
        <f>S118*H118</f>
        <v>0</v>
      </c>
      <c r="AR118" s="143" t="s">
        <v>309</v>
      </c>
      <c r="AT118" s="143" t="s">
        <v>182</v>
      </c>
      <c r="AU118" s="143" t="s">
        <v>83</v>
      </c>
      <c r="AY118" s="18" t="s">
        <v>180</v>
      </c>
      <c r="BE118" s="144">
        <f>IF(N118="základní",J118,0)</f>
        <v>0</v>
      </c>
      <c r="BF118" s="144">
        <f>IF(N118="snížená",J118,0)</f>
        <v>0</v>
      </c>
      <c r="BG118" s="144">
        <f>IF(N118="zákl. přenesená",J118,0)</f>
        <v>0</v>
      </c>
      <c r="BH118" s="144">
        <f>IF(N118="sníž. přenesená",J118,0)</f>
        <v>0</v>
      </c>
      <c r="BI118" s="144">
        <f>IF(N118="nulová",J118,0)</f>
        <v>0</v>
      </c>
      <c r="BJ118" s="18" t="s">
        <v>81</v>
      </c>
      <c r="BK118" s="144">
        <f>ROUND(I118*H118,2)</f>
        <v>0</v>
      </c>
      <c r="BL118" s="18" t="s">
        <v>309</v>
      </c>
      <c r="BM118" s="143" t="s">
        <v>4642</v>
      </c>
    </row>
    <row r="119" spans="2:65" s="1" customFormat="1" ht="29.25">
      <c r="B119" s="33"/>
      <c r="D119" s="145" t="s">
        <v>189</v>
      </c>
      <c r="F119" s="146" t="s">
        <v>4641</v>
      </c>
      <c r="I119" s="147"/>
      <c r="L119" s="33"/>
      <c r="M119" s="148"/>
      <c r="T119" s="54"/>
      <c r="AT119" s="18" t="s">
        <v>189</v>
      </c>
      <c r="AU119" s="18" t="s">
        <v>83</v>
      </c>
    </row>
    <row r="120" spans="2:65" s="1" customFormat="1" ht="16.5" customHeight="1">
      <c r="B120" s="33"/>
      <c r="C120" s="171" t="s">
        <v>238</v>
      </c>
      <c r="D120" s="171" t="s">
        <v>353</v>
      </c>
      <c r="E120" s="172" t="s">
        <v>4643</v>
      </c>
      <c r="F120" s="173" t="s">
        <v>4644</v>
      </c>
      <c r="G120" s="174" t="s">
        <v>338</v>
      </c>
      <c r="H120" s="175">
        <v>20</v>
      </c>
      <c r="I120" s="176"/>
      <c r="J120" s="177">
        <f>ROUND(I120*H120,2)</f>
        <v>0</v>
      </c>
      <c r="K120" s="173" t="s">
        <v>19</v>
      </c>
      <c r="L120" s="178"/>
      <c r="M120" s="179" t="s">
        <v>19</v>
      </c>
      <c r="N120" s="180" t="s">
        <v>44</v>
      </c>
      <c r="P120" s="141">
        <f>O120*H120</f>
        <v>0</v>
      </c>
      <c r="Q120" s="141">
        <v>2.0000000000000001E-4</v>
      </c>
      <c r="R120" s="141">
        <f>Q120*H120</f>
        <v>4.0000000000000001E-3</v>
      </c>
      <c r="S120" s="141">
        <v>0</v>
      </c>
      <c r="T120" s="142">
        <f>S120*H120</f>
        <v>0</v>
      </c>
      <c r="AR120" s="143" t="s">
        <v>466</v>
      </c>
      <c r="AT120" s="143" t="s">
        <v>353</v>
      </c>
      <c r="AU120" s="143" t="s">
        <v>83</v>
      </c>
      <c r="AY120" s="18" t="s">
        <v>180</v>
      </c>
      <c r="BE120" s="144">
        <f>IF(N120="základní",J120,0)</f>
        <v>0</v>
      </c>
      <c r="BF120" s="144">
        <f>IF(N120="snížená",J120,0)</f>
        <v>0</v>
      </c>
      <c r="BG120" s="144">
        <f>IF(N120="zákl. přenesená",J120,0)</f>
        <v>0</v>
      </c>
      <c r="BH120" s="144">
        <f>IF(N120="sníž. přenesená",J120,0)</f>
        <v>0</v>
      </c>
      <c r="BI120" s="144">
        <f>IF(N120="nulová",J120,0)</f>
        <v>0</v>
      </c>
      <c r="BJ120" s="18" t="s">
        <v>81</v>
      </c>
      <c r="BK120" s="144">
        <f>ROUND(I120*H120,2)</f>
        <v>0</v>
      </c>
      <c r="BL120" s="18" t="s">
        <v>309</v>
      </c>
      <c r="BM120" s="143" t="s">
        <v>4645</v>
      </c>
    </row>
    <row r="121" spans="2:65" s="1" customFormat="1" ht="11.25">
      <c r="B121" s="33"/>
      <c r="D121" s="145" t="s">
        <v>189</v>
      </c>
      <c r="F121" s="146" t="s">
        <v>4644</v>
      </c>
      <c r="I121" s="147"/>
      <c r="L121" s="33"/>
      <c r="M121" s="148"/>
      <c r="T121" s="54"/>
      <c r="AT121" s="18" t="s">
        <v>189</v>
      </c>
      <c r="AU121" s="18" t="s">
        <v>83</v>
      </c>
    </row>
    <row r="122" spans="2:65" s="1" customFormat="1" ht="44.25" customHeight="1">
      <c r="B122" s="33"/>
      <c r="C122" s="132" t="s">
        <v>245</v>
      </c>
      <c r="D122" s="132" t="s">
        <v>182</v>
      </c>
      <c r="E122" s="133" t="s">
        <v>4646</v>
      </c>
      <c r="F122" s="134" t="s">
        <v>4647</v>
      </c>
      <c r="G122" s="135" t="s">
        <v>338</v>
      </c>
      <c r="H122" s="136">
        <v>30</v>
      </c>
      <c r="I122" s="137"/>
      <c r="J122" s="138">
        <f>ROUND(I122*H122,2)</f>
        <v>0</v>
      </c>
      <c r="K122" s="134" t="s">
        <v>19</v>
      </c>
      <c r="L122" s="33"/>
      <c r="M122" s="139" t="s">
        <v>19</v>
      </c>
      <c r="N122" s="140" t="s">
        <v>44</v>
      </c>
      <c r="P122" s="141">
        <f>O122*H122</f>
        <v>0</v>
      </c>
      <c r="Q122" s="141">
        <v>0</v>
      </c>
      <c r="R122" s="141">
        <f>Q122*H122</f>
        <v>0</v>
      </c>
      <c r="S122" s="141">
        <v>0</v>
      </c>
      <c r="T122" s="142">
        <f>S122*H122</f>
        <v>0</v>
      </c>
      <c r="AR122" s="143" t="s">
        <v>309</v>
      </c>
      <c r="AT122" s="143" t="s">
        <v>182</v>
      </c>
      <c r="AU122" s="143" t="s">
        <v>83</v>
      </c>
      <c r="AY122" s="18" t="s">
        <v>180</v>
      </c>
      <c r="BE122" s="144">
        <f>IF(N122="základní",J122,0)</f>
        <v>0</v>
      </c>
      <c r="BF122" s="144">
        <f>IF(N122="snížená",J122,0)</f>
        <v>0</v>
      </c>
      <c r="BG122" s="144">
        <f>IF(N122="zákl. přenesená",J122,0)</f>
        <v>0</v>
      </c>
      <c r="BH122" s="144">
        <f>IF(N122="sníž. přenesená",J122,0)</f>
        <v>0</v>
      </c>
      <c r="BI122" s="144">
        <f>IF(N122="nulová",J122,0)</f>
        <v>0</v>
      </c>
      <c r="BJ122" s="18" t="s">
        <v>81</v>
      </c>
      <c r="BK122" s="144">
        <f>ROUND(I122*H122,2)</f>
        <v>0</v>
      </c>
      <c r="BL122" s="18" t="s">
        <v>309</v>
      </c>
      <c r="BM122" s="143" t="s">
        <v>4648</v>
      </c>
    </row>
    <row r="123" spans="2:65" s="1" customFormat="1" ht="19.5">
      <c r="B123" s="33"/>
      <c r="D123" s="145" t="s">
        <v>189</v>
      </c>
      <c r="F123" s="146" t="s">
        <v>4647</v>
      </c>
      <c r="I123" s="147"/>
      <c r="L123" s="33"/>
      <c r="M123" s="148"/>
      <c r="T123" s="54"/>
      <c r="AT123" s="18" t="s">
        <v>189</v>
      </c>
      <c r="AU123" s="18" t="s">
        <v>83</v>
      </c>
    </row>
    <row r="124" spans="2:65" s="1" customFormat="1" ht="24.2" customHeight="1">
      <c r="B124" s="33"/>
      <c r="C124" s="171" t="s">
        <v>254</v>
      </c>
      <c r="D124" s="171" t="s">
        <v>353</v>
      </c>
      <c r="E124" s="172" t="s">
        <v>4649</v>
      </c>
      <c r="F124" s="173" t="s">
        <v>4650</v>
      </c>
      <c r="G124" s="174" t="s">
        <v>338</v>
      </c>
      <c r="H124" s="175">
        <v>30</v>
      </c>
      <c r="I124" s="176"/>
      <c r="J124" s="177">
        <f>ROUND(I124*H124,2)</f>
        <v>0</v>
      </c>
      <c r="K124" s="173" t="s">
        <v>19</v>
      </c>
      <c r="L124" s="178"/>
      <c r="M124" s="179" t="s">
        <v>19</v>
      </c>
      <c r="N124" s="180" t="s">
        <v>44</v>
      </c>
      <c r="P124" s="141">
        <f>O124*H124</f>
        <v>0</v>
      </c>
      <c r="Q124" s="141">
        <v>6.9999999999999994E-5</v>
      </c>
      <c r="R124" s="141">
        <f>Q124*H124</f>
        <v>2.0999999999999999E-3</v>
      </c>
      <c r="S124" s="141">
        <v>0</v>
      </c>
      <c r="T124" s="142">
        <f>S124*H124</f>
        <v>0</v>
      </c>
      <c r="AR124" s="143" t="s">
        <v>466</v>
      </c>
      <c r="AT124" s="143" t="s">
        <v>353</v>
      </c>
      <c r="AU124" s="143" t="s">
        <v>83</v>
      </c>
      <c r="AY124" s="18" t="s">
        <v>180</v>
      </c>
      <c r="BE124" s="144">
        <f>IF(N124="základní",J124,0)</f>
        <v>0</v>
      </c>
      <c r="BF124" s="144">
        <f>IF(N124="snížená",J124,0)</f>
        <v>0</v>
      </c>
      <c r="BG124" s="144">
        <f>IF(N124="zákl. přenesená",J124,0)</f>
        <v>0</v>
      </c>
      <c r="BH124" s="144">
        <f>IF(N124="sníž. přenesená",J124,0)</f>
        <v>0</v>
      </c>
      <c r="BI124" s="144">
        <f>IF(N124="nulová",J124,0)</f>
        <v>0</v>
      </c>
      <c r="BJ124" s="18" t="s">
        <v>81</v>
      </c>
      <c r="BK124" s="144">
        <f>ROUND(I124*H124,2)</f>
        <v>0</v>
      </c>
      <c r="BL124" s="18" t="s">
        <v>309</v>
      </c>
      <c r="BM124" s="143" t="s">
        <v>4651</v>
      </c>
    </row>
    <row r="125" spans="2:65" s="1" customFormat="1" ht="19.5">
      <c r="B125" s="33"/>
      <c r="D125" s="145" t="s">
        <v>189</v>
      </c>
      <c r="F125" s="146" t="s">
        <v>4650</v>
      </c>
      <c r="I125" s="147"/>
      <c r="L125" s="33"/>
      <c r="M125" s="148"/>
      <c r="T125" s="54"/>
      <c r="AT125" s="18" t="s">
        <v>189</v>
      </c>
      <c r="AU125" s="18" t="s">
        <v>83</v>
      </c>
    </row>
    <row r="126" spans="2:65" s="1" customFormat="1" ht="19.5">
      <c r="B126" s="33"/>
      <c r="D126" s="145" t="s">
        <v>477</v>
      </c>
      <c r="F126" s="181" t="s">
        <v>4652</v>
      </c>
      <c r="I126" s="147"/>
      <c r="L126" s="33"/>
      <c r="M126" s="148"/>
      <c r="T126" s="54"/>
      <c r="AT126" s="18" t="s">
        <v>477</v>
      </c>
      <c r="AU126" s="18" t="s">
        <v>83</v>
      </c>
    </row>
    <row r="127" spans="2:65" s="1" customFormat="1" ht="33" customHeight="1">
      <c r="B127" s="33"/>
      <c r="C127" s="132" t="s">
        <v>265</v>
      </c>
      <c r="D127" s="132" t="s">
        <v>182</v>
      </c>
      <c r="E127" s="133" t="s">
        <v>4523</v>
      </c>
      <c r="F127" s="134" t="s">
        <v>4524</v>
      </c>
      <c r="G127" s="135" t="s">
        <v>338</v>
      </c>
      <c r="H127" s="136">
        <v>50</v>
      </c>
      <c r="I127" s="137"/>
      <c r="J127" s="138">
        <f>ROUND(I127*H127,2)</f>
        <v>0</v>
      </c>
      <c r="K127" s="134" t="s">
        <v>19</v>
      </c>
      <c r="L127" s="33"/>
      <c r="M127" s="139" t="s">
        <v>19</v>
      </c>
      <c r="N127" s="140" t="s">
        <v>44</v>
      </c>
      <c r="P127" s="141">
        <f>O127*H127</f>
        <v>0</v>
      </c>
      <c r="Q127" s="141">
        <v>0</v>
      </c>
      <c r="R127" s="141">
        <f>Q127*H127</f>
        <v>0</v>
      </c>
      <c r="S127" s="141">
        <v>0</v>
      </c>
      <c r="T127" s="142">
        <f>S127*H127</f>
        <v>0</v>
      </c>
      <c r="AR127" s="143" t="s">
        <v>309</v>
      </c>
      <c r="AT127" s="143" t="s">
        <v>182</v>
      </c>
      <c r="AU127" s="143" t="s">
        <v>83</v>
      </c>
      <c r="AY127" s="18" t="s">
        <v>180</v>
      </c>
      <c r="BE127" s="144">
        <f>IF(N127="základní",J127,0)</f>
        <v>0</v>
      </c>
      <c r="BF127" s="144">
        <f>IF(N127="snížená",J127,0)</f>
        <v>0</v>
      </c>
      <c r="BG127" s="144">
        <f>IF(N127="zákl. přenesená",J127,0)</f>
        <v>0</v>
      </c>
      <c r="BH127" s="144">
        <f>IF(N127="sníž. přenesená",J127,0)</f>
        <v>0</v>
      </c>
      <c r="BI127" s="144">
        <f>IF(N127="nulová",J127,0)</f>
        <v>0</v>
      </c>
      <c r="BJ127" s="18" t="s">
        <v>81</v>
      </c>
      <c r="BK127" s="144">
        <f>ROUND(I127*H127,2)</f>
        <v>0</v>
      </c>
      <c r="BL127" s="18" t="s">
        <v>309</v>
      </c>
      <c r="BM127" s="143" t="s">
        <v>4653</v>
      </c>
    </row>
    <row r="128" spans="2:65" s="1" customFormat="1" ht="19.5">
      <c r="B128" s="33"/>
      <c r="D128" s="145" t="s">
        <v>189</v>
      </c>
      <c r="F128" s="146" t="s">
        <v>4524</v>
      </c>
      <c r="I128" s="147"/>
      <c r="L128" s="33"/>
      <c r="M128" s="148"/>
      <c r="T128" s="54"/>
      <c r="AT128" s="18" t="s">
        <v>189</v>
      </c>
      <c r="AU128" s="18" t="s">
        <v>83</v>
      </c>
    </row>
    <row r="129" spans="2:65" s="1" customFormat="1" ht="16.5" customHeight="1">
      <c r="B129" s="33"/>
      <c r="C129" s="171" t="s">
        <v>8</v>
      </c>
      <c r="D129" s="171" t="s">
        <v>353</v>
      </c>
      <c r="E129" s="172" t="s">
        <v>4654</v>
      </c>
      <c r="F129" s="173" t="s">
        <v>4655</v>
      </c>
      <c r="G129" s="174" t="s">
        <v>338</v>
      </c>
      <c r="H129" s="175">
        <v>50</v>
      </c>
      <c r="I129" s="176"/>
      <c r="J129" s="177">
        <f>ROUND(I129*H129,2)</f>
        <v>0</v>
      </c>
      <c r="K129" s="173" t="s">
        <v>19</v>
      </c>
      <c r="L129" s="178"/>
      <c r="M129" s="179" t="s">
        <v>19</v>
      </c>
      <c r="N129" s="180" t="s">
        <v>44</v>
      </c>
      <c r="P129" s="141">
        <f>O129*H129</f>
        <v>0</v>
      </c>
      <c r="Q129" s="141">
        <v>3.5300000000000002E-3</v>
      </c>
      <c r="R129" s="141">
        <f>Q129*H129</f>
        <v>0.17650000000000002</v>
      </c>
      <c r="S129" s="141">
        <v>0</v>
      </c>
      <c r="T129" s="142">
        <f>S129*H129</f>
        <v>0</v>
      </c>
      <c r="AR129" s="143" t="s">
        <v>466</v>
      </c>
      <c r="AT129" s="143" t="s">
        <v>353</v>
      </c>
      <c r="AU129" s="143" t="s">
        <v>83</v>
      </c>
      <c r="AY129" s="18" t="s">
        <v>180</v>
      </c>
      <c r="BE129" s="144">
        <f>IF(N129="základní",J129,0)</f>
        <v>0</v>
      </c>
      <c r="BF129" s="144">
        <f>IF(N129="snížená",J129,0)</f>
        <v>0</v>
      </c>
      <c r="BG129" s="144">
        <f>IF(N129="zákl. přenesená",J129,0)</f>
        <v>0</v>
      </c>
      <c r="BH129" s="144">
        <f>IF(N129="sníž. přenesená",J129,0)</f>
        <v>0</v>
      </c>
      <c r="BI129" s="144">
        <f>IF(N129="nulová",J129,0)</f>
        <v>0</v>
      </c>
      <c r="BJ129" s="18" t="s">
        <v>81</v>
      </c>
      <c r="BK129" s="144">
        <f>ROUND(I129*H129,2)</f>
        <v>0</v>
      </c>
      <c r="BL129" s="18" t="s">
        <v>309</v>
      </c>
      <c r="BM129" s="143" t="s">
        <v>4656</v>
      </c>
    </row>
    <row r="130" spans="2:65" s="1" customFormat="1" ht="11.25">
      <c r="B130" s="33"/>
      <c r="D130" s="145" t="s">
        <v>189</v>
      </c>
      <c r="F130" s="146" t="s">
        <v>4655</v>
      </c>
      <c r="I130" s="147"/>
      <c r="L130" s="33"/>
      <c r="M130" s="148"/>
      <c r="T130" s="54"/>
      <c r="AT130" s="18" t="s">
        <v>189</v>
      </c>
      <c r="AU130" s="18" t="s">
        <v>83</v>
      </c>
    </row>
    <row r="131" spans="2:65" s="1" customFormat="1" ht="16.5" customHeight="1">
      <c r="B131" s="33"/>
      <c r="C131" s="132" t="s">
        <v>280</v>
      </c>
      <c r="D131" s="132" t="s">
        <v>182</v>
      </c>
      <c r="E131" s="133" t="s">
        <v>4657</v>
      </c>
      <c r="F131" s="134" t="s">
        <v>4658</v>
      </c>
      <c r="G131" s="135" t="s">
        <v>346</v>
      </c>
      <c r="H131" s="136">
        <v>30</v>
      </c>
      <c r="I131" s="137"/>
      <c r="J131" s="138">
        <f>ROUND(I131*H131,2)</f>
        <v>0</v>
      </c>
      <c r="K131" s="134" t="s">
        <v>19</v>
      </c>
      <c r="L131" s="33"/>
      <c r="M131" s="139" t="s">
        <v>19</v>
      </c>
      <c r="N131" s="140" t="s">
        <v>44</v>
      </c>
      <c r="P131" s="141">
        <f>O131*H131</f>
        <v>0</v>
      </c>
      <c r="Q131" s="141">
        <v>0</v>
      </c>
      <c r="R131" s="141">
        <f>Q131*H131</f>
        <v>0</v>
      </c>
      <c r="S131" s="141">
        <v>0</v>
      </c>
      <c r="T131" s="142">
        <f>S131*H131</f>
        <v>0</v>
      </c>
      <c r="AR131" s="143" t="s">
        <v>309</v>
      </c>
      <c r="AT131" s="143" t="s">
        <v>182</v>
      </c>
      <c r="AU131" s="143" t="s">
        <v>83</v>
      </c>
      <c r="AY131" s="18" t="s">
        <v>180</v>
      </c>
      <c r="BE131" s="144">
        <f>IF(N131="základní",J131,0)</f>
        <v>0</v>
      </c>
      <c r="BF131" s="144">
        <f>IF(N131="snížená",J131,0)</f>
        <v>0</v>
      </c>
      <c r="BG131" s="144">
        <f>IF(N131="zákl. přenesená",J131,0)</f>
        <v>0</v>
      </c>
      <c r="BH131" s="144">
        <f>IF(N131="sníž. přenesená",J131,0)</f>
        <v>0</v>
      </c>
      <c r="BI131" s="144">
        <f>IF(N131="nulová",J131,0)</f>
        <v>0</v>
      </c>
      <c r="BJ131" s="18" t="s">
        <v>81</v>
      </c>
      <c r="BK131" s="144">
        <f>ROUND(I131*H131,2)</f>
        <v>0</v>
      </c>
      <c r="BL131" s="18" t="s">
        <v>309</v>
      </c>
      <c r="BM131" s="143" t="s">
        <v>4659</v>
      </c>
    </row>
    <row r="132" spans="2:65" s="1" customFormat="1" ht="11.25">
      <c r="B132" s="33"/>
      <c r="D132" s="145" t="s">
        <v>189</v>
      </c>
      <c r="F132" s="146" t="s">
        <v>4658</v>
      </c>
      <c r="I132" s="147"/>
      <c r="L132" s="33"/>
      <c r="M132" s="148"/>
      <c r="T132" s="54"/>
      <c r="AT132" s="18" t="s">
        <v>189</v>
      </c>
      <c r="AU132" s="18" t="s">
        <v>83</v>
      </c>
    </row>
    <row r="133" spans="2:65" s="1" customFormat="1" ht="16.5" customHeight="1">
      <c r="B133" s="33"/>
      <c r="C133" s="171" t="s">
        <v>290</v>
      </c>
      <c r="D133" s="171" t="s">
        <v>353</v>
      </c>
      <c r="E133" s="172" t="s">
        <v>4660</v>
      </c>
      <c r="F133" s="173" t="s">
        <v>4661</v>
      </c>
      <c r="G133" s="174" t="s">
        <v>346</v>
      </c>
      <c r="H133" s="175">
        <v>30</v>
      </c>
      <c r="I133" s="176"/>
      <c r="J133" s="177">
        <f>ROUND(I133*H133,2)</f>
        <v>0</v>
      </c>
      <c r="K133" s="173" t="s">
        <v>19</v>
      </c>
      <c r="L133" s="178"/>
      <c r="M133" s="179" t="s">
        <v>19</v>
      </c>
      <c r="N133" s="180" t="s">
        <v>44</v>
      </c>
      <c r="P133" s="141">
        <f>O133*H133</f>
        <v>0</v>
      </c>
      <c r="Q133" s="141">
        <v>0</v>
      </c>
      <c r="R133" s="141">
        <f>Q133*H133</f>
        <v>0</v>
      </c>
      <c r="S133" s="141">
        <v>0</v>
      </c>
      <c r="T133" s="142">
        <f>S133*H133</f>
        <v>0</v>
      </c>
      <c r="AR133" s="143" t="s">
        <v>466</v>
      </c>
      <c r="AT133" s="143" t="s">
        <v>353</v>
      </c>
      <c r="AU133" s="143" t="s">
        <v>83</v>
      </c>
      <c r="AY133" s="18" t="s">
        <v>180</v>
      </c>
      <c r="BE133" s="144">
        <f>IF(N133="základní",J133,0)</f>
        <v>0</v>
      </c>
      <c r="BF133" s="144">
        <f>IF(N133="snížená",J133,0)</f>
        <v>0</v>
      </c>
      <c r="BG133" s="144">
        <f>IF(N133="zákl. přenesená",J133,0)</f>
        <v>0</v>
      </c>
      <c r="BH133" s="144">
        <f>IF(N133="sníž. přenesená",J133,0)</f>
        <v>0</v>
      </c>
      <c r="BI133" s="144">
        <f>IF(N133="nulová",J133,0)</f>
        <v>0</v>
      </c>
      <c r="BJ133" s="18" t="s">
        <v>81</v>
      </c>
      <c r="BK133" s="144">
        <f>ROUND(I133*H133,2)</f>
        <v>0</v>
      </c>
      <c r="BL133" s="18" t="s">
        <v>309</v>
      </c>
      <c r="BM133" s="143" t="s">
        <v>4662</v>
      </c>
    </row>
    <row r="134" spans="2:65" s="1" customFormat="1" ht="11.25">
      <c r="B134" s="33"/>
      <c r="D134" s="145" t="s">
        <v>189</v>
      </c>
      <c r="F134" s="146" t="s">
        <v>4661</v>
      </c>
      <c r="I134" s="147"/>
      <c r="L134" s="33"/>
      <c r="M134" s="148"/>
      <c r="T134" s="54"/>
      <c r="AT134" s="18" t="s">
        <v>189</v>
      </c>
      <c r="AU134" s="18" t="s">
        <v>83</v>
      </c>
    </row>
    <row r="135" spans="2:65" s="1" customFormat="1" ht="16.5" customHeight="1">
      <c r="B135" s="33"/>
      <c r="C135" s="171" t="s">
        <v>302</v>
      </c>
      <c r="D135" s="171" t="s">
        <v>353</v>
      </c>
      <c r="E135" s="172" t="s">
        <v>4663</v>
      </c>
      <c r="F135" s="173" t="s">
        <v>4664</v>
      </c>
      <c r="G135" s="174" t="s">
        <v>338</v>
      </c>
      <c r="H135" s="175">
        <v>40</v>
      </c>
      <c r="I135" s="176"/>
      <c r="J135" s="177">
        <f>ROUND(I135*H135,2)</f>
        <v>0</v>
      </c>
      <c r="K135" s="173" t="s">
        <v>19</v>
      </c>
      <c r="L135" s="178"/>
      <c r="M135" s="179" t="s">
        <v>19</v>
      </c>
      <c r="N135" s="180" t="s">
        <v>44</v>
      </c>
      <c r="P135" s="141">
        <f>O135*H135</f>
        <v>0</v>
      </c>
      <c r="Q135" s="141">
        <v>0</v>
      </c>
      <c r="R135" s="141">
        <f>Q135*H135</f>
        <v>0</v>
      </c>
      <c r="S135" s="141">
        <v>0</v>
      </c>
      <c r="T135" s="142">
        <f>S135*H135</f>
        <v>0</v>
      </c>
      <c r="AR135" s="143" t="s">
        <v>466</v>
      </c>
      <c r="AT135" s="143" t="s">
        <v>353</v>
      </c>
      <c r="AU135" s="143" t="s">
        <v>83</v>
      </c>
      <c r="AY135" s="18" t="s">
        <v>180</v>
      </c>
      <c r="BE135" s="144">
        <f>IF(N135="základní",J135,0)</f>
        <v>0</v>
      </c>
      <c r="BF135" s="144">
        <f>IF(N135="snížená",J135,0)</f>
        <v>0</v>
      </c>
      <c r="BG135" s="144">
        <f>IF(N135="zákl. přenesená",J135,0)</f>
        <v>0</v>
      </c>
      <c r="BH135" s="144">
        <f>IF(N135="sníž. přenesená",J135,0)</f>
        <v>0</v>
      </c>
      <c r="BI135" s="144">
        <f>IF(N135="nulová",J135,0)</f>
        <v>0</v>
      </c>
      <c r="BJ135" s="18" t="s">
        <v>81</v>
      </c>
      <c r="BK135" s="144">
        <f>ROUND(I135*H135,2)</f>
        <v>0</v>
      </c>
      <c r="BL135" s="18" t="s">
        <v>309</v>
      </c>
      <c r="BM135" s="143" t="s">
        <v>4665</v>
      </c>
    </row>
    <row r="136" spans="2:65" s="1" customFormat="1" ht="11.25">
      <c r="B136" s="33"/>
      <c r="D136" s="145" t="s">
        <v>189</v>
      </c>
      <c r="F136" s="146" t="s">
        <v>4664</v>
      </c>
      <c r="I136" s="147"/>
      <c r="L136" s="33"/>
      <c r="M136" s="148"/>
      <c r="T136" s="54"/>
      <c r="AT136" s="18" t="s">
        <v>189</v>
      </c>
      <c r="AU136" s="18" t="s">
        <v>83</v>
      </c>
    </row>
    <row r="137" spans="2:65" s="1" customFormat="1" ht="21.75" customHeight="1">
      <c r="B137" s="33"/>
      <c r="C137" s="132" t="s">
        <v>309</v>
      </c>
      <c r="D137" s="132" t="s">
        <v>182</v>
      </c>
      <c r="E137" s="133" t="s">
        <v>4666</v>
      </c>
      <c r="F137" s="134" t="s">
        <v>4667</v>
      </c>
      <c r="G137" s="135" t="s">
        <v>338</v>
      </c>
      <c r="H137" s="136">
        <v>40</v>
      </c>
      <c r="I137" s="137"/>
      <c r="J137" s="138">
        <f>ROUND(I137*H137,2)</f>
        <v>0</v>
      </c>
      <c r="K137" s="134" t="s">
        <v>19</v>
      </c>
      <c r="L137" s="33"/>
      <c r="M137" s="139" t="s">
        <v>19</v>
      </c>
      <c r="N137" s="140" t="s">
        <v>44</v>
      </c>
      <c r="P137" s="141">
        <f>O137*H137</f>
        <v>0</v>
      </c>
      <c r="Q137" s="141">
        <v>0</v>
      </c>
      <c r="R137" s="141">
        <f>Q137*H137</f>
        <v>0</v>
      </c>
      <c r="S137" s="141">
        <v>0</v>
      </c>
      <c r="T137" s="142">
        <f>S137*H137</f>
        <v>0</v>
      </c>
      <c r="AR137" s="143" t="s">
        <v>309</v>
      </c>
      <c r="AT137" s="143" t="s">
        <v>182</v>
      </c>
      <c r="AU137" s="143" t="s">
        <v>83</v>
      </c>
      <c r="AY137" s="18" t="s">
        <v>180</v>
      </c>
      <c r="BE137" s="144">
        <f>IF(N137="základní",J137,0)</f>
        <v>0</v>
      </c>
      <c r="BF137" s="144">
        <f>IF(N137="snížená",J137,0)</f>
        <v>0</v>
      </c>
      <c r="BG137" s="144">
        <f>IF(N137="zákl. přenesená",J137,0)</f>
        <v>0</v>
      </c>
      <c r="BH137" s="144">
        <f>IF(N137="sníž. přenesená",J137,0)</f>
        <v>0</v>
      </c>
      <c r="BI137" s="144">
        <f>IF(N137="nulová",J137,0)</f>
        <v>0</v>
      </c>
      <c r="BJ137" s="18" t="s">
        <v>81</v>
      </c>
      <c r="BK137" s="144">
        <f>ROUND(I137*H137,2)</f>
        <v>0</v>
      </c>
      <c r="BL137" s="18" t="s">
        <v>309</v>
      </c>
      <c r="BM137" s="143" t="s">
        <v>4668</v>
      </c>
    </row>
    <row r="138" spans="2:65" s="1" customFormat="1" ht="11.25">
      <c r="B138" s="33"/>
      <c r="D138" s="145" t="s">
        <v>189</v>
      </c>
      <c r="F138" s="146" t="s">
        <v>4667</v>
      </c>
      <c r="I138" s="147"/>
      <c r="L138" s="33"/>
      <c r="M138" s="148"/>
      <c r="T138" s="54"/>
      <c r="AT138" s="18" t="s">
        <v>189</v>
      </c>
      <c r="AU138" s="18" t="s">
        <v>83</v>
      </c>
    </row>
    <row r="139" spans="2:65" s="1" customFormat="1" ht="16.5" customHeight="1">
      <c r="B139" s="33"/>
      <c r="C139" s="132" t="s">
        <v>335</v>
      </c>
      <c r="D139" s="132" t="s">
        <v>182</v>
      </c>
      <c r="E139" s="133" t="s">
        <v>4669</v>
      </c>
      <c r="F139" s="134" t="s">
        <v>4670</v>
      </c>
      <c r="G139" s="135" t="s">
        <v>346</v>
      </c>
      <c r="H139" s="136">
        <v>1</v>
      </c>
      <c r="I139" s="137"/>
      <c r="J139" s="138">
        <f>ROUND(I139*H139,2)</f>
        <v>0</v>
      </c>
      <c r="K139" s="134" t="s">
        <v>19</v>
      </c>
      <c r="L139" s="33"/>
      <c r="M139" s="139" t="s">
        <v>19</v>
      </c>
      <c r="N139" s="140" t="s">
        <v>44</v>
      </c>
      <c r="P139" s="141">
        <f>O139*H139</f>
        <v>0</v>
      </c>
      <c r="Q139" s="141">
        <v>0</v>
      </c>
      <c r="R139" s="141">
        <f>Q139*H139</f>
        <v>0</v>
      </c>
      <c r="S139" s="141">
        <v>0</v>
      </c>
      <c r="T139" s="142">
        <f>S139*H139</f>
        <v>0</v>
      </c>
      <c r="AR139" s="143" t="s">
        <v>309</v>
      </c>
      <c r="AT139" s="143" t="s">
        <v>182</v>
      </c>
      <c r="AU139" s="143" t="s">
        <v>83</v>
      </c>
      <c r="AY139" s="18" t="s">
        <v>180</v>
      </c>
      <c r="BE139" s="144">
        <f>IF(N139="základní",J139,0)</f>
        <v>0</v>
      </c>
      <c r="BF139" s="144">
        <f>IF(N139="snížená",J139,0)</f>
        <v>0</v>
      </c>
      <c r="BG139" s="144">
        <f>IF(N139="zákl. přenesená",J139,0)</f>
        <v>0</v>
      </c>
      <c r="BH139" s="144">
        <f>IF(N139="sníž. přenesená",J139,0)</f>
        <v>0</v>
      </c>
      <c r="BI139" s="144">
        <f>IF(N139="nulová",J139,0)</f>
        <v>0</v>
      </c>
      <c r="BJ139" s="18" t="s">
        <v>81</v>
      </c>
      <c r="BK139" s="144">
        <f>ROUND(I139*H139,2)</f>
        <v>0</v>
      </c>
      <c r="BL139" s="18" t="s">
        <v>309</v>
      </c>
      <c r="BM139" s="143" t="s">
        <v>4671</v>
      </c>
    </row>
    <row r="140" spans="2:65" s="1" customFormat="1" ht="11.25">
      <c r="B140" s="33"/>
      <c r="D140" s="145" t="s">
        <v>189</v>
      </c>
      <c r="F140" s="146" t="s">
        <v>4670</v>
      </c>
      <c r="I140" s="147"/>
      <c r="L140" s="33"/>
      <c r="M140" s="148"/>
      <c r="T140" s="54"/>
      <c r="AT140" s="18" t="s">
        <v>189</v>
      </c>
      <c r="AU140" s="18" t="s">
        <v>83</v>
      </c>
    </row>
    <row r="141" spans="2:65" s="1" customFormat="1" ht="21.75" customHeight="1">
      <c r="B141" s="33"/>
      <c r="C141" s="171" t="s">
        <v>343</v>
      </c>
      <c r="D141" s="171" t="s">
        <v>353</v>
      </c>
      <c r="E141" s="172" t="s">
        <v>4672</v>
      </c>
      <c r="F141" s="173" t="s">
        <v>4673</v>
      </c>
      <c r="G141" s="174" t="s">
        <v>346</v>
      </c>
      <c r="H141" s="175">
        <v>1</v>
      </c>
      <c r="I141" s="176"/>
      <c r="J141" s="177">
        <f>ROUND(I141*H141,2)</f>
        <v>0</v>
      </c>
      <c r="K141" s="173" t="s">
        <v>19</v>
      </c>
      <c r="L141" s="178"/>
      <c r="M141" s="179" t="s">
        <v>19</v>
      </c>
      <c r="N141" s="180" t="s">
        <v>44</v>
      </c>
      <c r="P141" s="141">
        <f>O141*H141</f>
        <v>0</v>
      </c>
      <c r="Q141" s="141">
        <v>0</v>
      </c>
      <c r="R141" s="141">
        <f>Q141*H141</f>
        <v>0</v>
      </c>
      <c r="S141" s="141">
        <v>0</v>
      </c>
      <c r="T141" s="142">
        <f>S141*H141</f>
        <v>0</v>
      </c>
      <c r="AR141" s="143" t="s">
        <v>466</v>
      </c>
      <c r="AT141" s="143" t="s">
        <v>353</v>
      </c>
      <c r="AU141" s="143" t="s">
        <v>83</v>
      </c>
      <c r="AY141" s="18" t="s">
        <v>180</v>
      </c>
      <c r="BE141" s="144">
        <f>IF(N141="základní",J141,0)</f>
        <v>0</v>
      </c>
      <c r="BF141" s="144">
        <f>IF(N141="snížená",J141,0)</f>
        <v>0</v>
      </c>
      <c r="BG141" s="144">
        <f>IF(N141="zákl. přenesená",J141,0)</f>
        <v>0</v>
      </c>
      <c r="BH141" s="144">
        <f>IF(N141="sníž. přenesená",J141,0)</f>
        <v>0</v>
      </c>
      <c r="BI141" s="144">
        <f>IF(N141="nulová",J141,0)</f>
        <v>0</v>
      </c>
      <c r="BJ141" s="18" t="s">
        <v>81</v>
      </c>
      <c r="BK141" s="144">
        <f>ROUND(I141*H141,2)</f>
        <v>0</v>
      </c>
      <c r="BL141" s="18" t="s">
        <v>309</v>
      </c>
      <c r="BM141" s="143" t="s">
        <v>4674</v>
      </c>
    </row>
    <row r="142" spans="2:65" s="1" customFormat="1" ht="11.25">
      <c r="B142" s="33"/>
      <c r="D142" s="145" t="s">
        <v>189</v>
      </c>
      <c r="F142" s="146" t="s">
        <v>4673</v>
      </c>
      <c r="I142" s="147"/>
      <c r="L142" s="33"/>
      <c r="M142" s="148"/>
      <c r="T142" s="54"/>
      <c r="AT142" s="18" t="s">
        <v>189</v>
      </c>
      <c r="AU142" s="18" t="s">
        <v>83</v>
      </c>
    </row>
    <row r="143" spans="2:65" s="1" customFormat="1" ht="16.5" customHeight="1">
      <c r="B143" s="33"/>
      <c r="C143" s="132" t="s">
        <v>352</v>
      </c>
      <c r="D143" s="132" t="s">
        <v>182</v>
      </c>
      <c r="E143" s="133" t="s">
        <v>4675</v>
      </c>
      <c r="F143" s="134" t="s">
        <v>4676</v>
      </c>
      <c r="G143" s="135" t="s">
        <v>911</v>
      </c>
      <c r="H143" s="136">
        <v>16</v>
      </c>
      <c r="I143" s="137"/>
      <c r="J143" s="138">
        <f>ROUND(I143*H143,2)</f>
        <v>0</v>
      </c>
      <c r="K143" s="134" t="s">
        <v>19</v>
      </c>
      <c r="L143" s="33"/>
      <c r="M143" s="139" t="s">
        <v>19</v>
      </c>
      <c r="N143" s="140" t="s">
        <v>44</v>
      </c>
      <c r="P143" s="141">
        <f>O143*H143</f>
        <v>0</v>
      </c>
      <c r="Q143" s="141">
        <v>0</v>
      </c>
      <c r="R143" s="141">
        <f>Q143*H143</f>
        <v>0</v>
      </c>
      <c r="S143" s="141">
        <v>0</v>
      </c>
      <c r="T143" s="142">
        <f>S143*H143</f>
        <v>0</v>
      </c>
      <c r="AR143" s="143" t="s">
        <v>4225</v>
      </c>
      <c r="AT143" s="143" t="s">
        <v>182</v>
      </c>
      <c r="AU143" s="143" t="s">
        <v>83</v>
      </c>
      <c r="AY143" s="18" t="s">
        <v>180</v>
      </c>
      <c r="BE143" s="144">
        <f>IF(N143="základní",J143,0)</f>
        <v>0</v>
      </c>
      <c r="BF143" s="144">
        <f>IF(N143="snížená",J143,0)</f>
        <v>0</v>
      </c>
      <c r="BG143" s="144">
        <f>IF(N143="zákl. přenesená",J143,0)</f>
        <v>0</v>
      </c>
      <c r="BH143" s="144">
        <f>IF(N143="sníž. přenesená",J143,0)</f>
        <v>0</v>
      </c>
      <c r="BI143" s="144">
        <f>IF(N143="nulová",J143,0)</f>
        <v>0</v>
      </c>
      <c r="BJ143" s="18" t="s">
        <v>81</v>
      </c>
      <c r="BK143" s="144">
        <f>ROUND(I143*H143,2)</f>
        <v>0</v>
      </c>
      <c r="BL143" s="18" t="s">
        <v>4225</v>
      </c>
      <c r="BM143" s="143" t="s">
        <v>4677</v>
      </c>
    </row>
    <row r="144" spans="2:65" s="1" customFormat="1" ht="11.25">
      <c r="B144" s="33"/>
      <c r="D144" s="145" t="s">
        <v>189</v>
      </c>
      <c r="F144" s="146" t="s">
        <v>4676</v>
      </c>
      <c r="I144" s="147"/>
      <c r="L144" s="33"/>
      <c r="M144" s="148"/>
      <c r="T144" s="54"/>
      <c r="AT144" s="18" t="s">
        <v>189</v>
      </c>
      <c r="AU144" s="18" t="s">
        <v>83</v>
      </c>
    </row>
    <row r="145" spans="2:65" s="1" customFormat="1" ht="33" customHeight="1">
      <c r="B145" s="33"/>
      <c r="C145" s="132" t="s">
        <v>358</v>
      </c>
      <c r="D145" s="132" t="s">
        <v>182</v>
      </c>
      <c r="E145" s="133" t="s">
        <v>4678</v>
      </c>
      <c r="F145" s="134" t="s">
        <v>4679</v>
      </c>
      <c r="G145" s="135" t="s">
        <v>338</v>
      </c>
      <c r="H145" s="136">
        <v>850</v>
      </c>
      <c r="I145" s="137"/>
      <c r="J145" s="138">
        <f>ROUND(I145*H145,2)</f>
        <v>0</v>
      </c>
      <c r="K145" s="134" t="s">
        <v>19</v>
      </c>
      <c r="L145" s="33"/>
      <c r="M145" s="139" t="s">
        <v>19</v>
      </c>
      <c r="N145" s="140" t="s">
        <v>44</v>
      </c>
      <c r="P145" s="141">
        <f>O145*H145</f>
        <v>0</v>
      </c>
      <c r="Q145" s="141">
        <v>0</v>
      </c>
      <c r="R145" s="141">
        <f>Q145*H145</f>
        <v>0</v>
      </c>
      <c r="S145" s="141">
        <v>0</v>
      </c>
      <c r="T145" s="142">
        <f>S145*H145</f>
        <v>0</v>
      </c>
      <c r="AR145" s="143" t="s">
        <v>309</v>
      </c>
      <c r="AT145" s="143" t="s">
        <v>182</v>
      </c>
      <c r="AU145" s="143" t="s">
        <v>83</v>
      </c>
      <c r="AY145" s="18" t="s">
        <v>180</v>
      </c>
      <c r="BE145" s="144">
        <f>IF(N145="základní",J145,0)</f>
        <v>0</v>
      </c>
      <c r="BF145" s="144">
        <f>IF(N145="snížená",J145,0)</f>
        <v>0</v>
      </c>
      <c r="BG145" s="144">
        <f>IF(N145="zákl. přenesená",J145,0)</f>
        <v>0</v>
      </c>
      <c r="BH145" s="144">
        <f>IF(N145="sníž. přenesená",J145,0)</f>
        <v>0</v>
      </c>
      <c r="BI145" s="144">
        <f>IF(N145="nulová",J145,0)</f>
        <v>0</v>
      </c>
      <c r="BJ145" s="18" t="s">
        <v>81</v>
      </c>
      <c r="BK145" s="144">
        <f>ROUND(I145*H145,2)</f>
        <v>0</v>
      </c>
      <c r="BL145" s="18" t="s">
        <v>309</v>
      </c>
      <c r="BM145" s="143" t="s">
        <v>4680</v>
      </c>
    </row>
    <row r="146" spans="2:65" s="1" customFormat="1" ht="19.5">
      <c r="B146" s="33"/>
      <c r="D146" s="145" t="s">
        <v>189</v>
      </c>
      <c r="F146" s="146" t="s">
        <v>4679</v>
      </c>
      <c r="I146" s="147"/>
      <c r="L146" s="33"/>
      <c r="M146" s="148"/>
      <c r="T146" s="54"/>
      <c r="AT146" s="18" t="s">
        <v>189</v>
      </c>
      <c r="AU146" s="18" t="s">
        <v>83</v>
      </c>
    </row>
    <row r="147" spans="2:65" s="1" customFormat="1" ht="21.75" customHeight="1">
      <c r="B147" s="33"/>
      <c r="C147" s="171" t="s">
        <v>7</v>
      </c>
      <c r="D147" s="171" t="s">
        <v>353</v>
      </c>
      <c r="E147" s="172" t="s">
        <v>4681</v>
      </c>
      <c r="F147" s="173" t="s">
        <v>4682</v>
      </c>
      <c r="G147" s="174" t="s">
        <v>338</v>
      </c>
      <c r="H147" s="175">
        <v>850</v>
      </c>
      <c r="I147" s="176"/>
      <c r="J147" s="177">
        <f>ROUND(I147*H147,2)</f>
        <v>0</v>
      </c>
      <c r="K147" s="173" t="s">
        <v>19</v>
      </c>
      <c r="L147" s="178"/>
      <c r="M147" s="179" t="s">
        <v>19</v>
      </c>
      <c r="N147" s="180" t="s">
        <v>44</v>
      </c>
      <c r="P147" s="141">
        <f>O147*H147</f>
        <v>0</v>
      </c>
      <c r="Q147" s="141">
        <v>0</v>
      </c>
      <c r="R147" s="141">
        <f>Q147*H147</f>
        <v>0</v>
      </c>
      <c r="S147" s="141">
        <v>0</v>
      </c>
      <c r="T147" s="142">
        <f>S147*H147</f>
        <v>0</v>
      </c>
      <c r="AR147" s="143" t="s">
        <v>466</v>
      </c>
      <c r="AT147" s="143" t="s">
        <v>353</v>
      </c>
      <c r="AU147" s="143" t="s">
        <v>83</v>
      </c>
      <c r="AY147" s="18" t="s">
        <v>180</v>
      </c>
      <c r="BE147" s="144">
        <f>IF(N147="základní",J147,0)</f>
        <v>0</v>
      </c>
      <c r="BF147" s="144">
        <f>IF(N147="snížená",J147,0)</f>
        <v>0</v>
      </c>
      <c r="BG147" s="144">
        <f>IF(N147="zákl. přenesená",J147,0)</f>
        <v>0</v>
      </c>
      <c r="BH147" s="144">
        <f>IF(N147="sníž. přenesená",J147,0)</f>
        <v>0</v>
      </c>
      <c r="BI147" s="144">
        <f>IF(N147="nulová",J147,0)</f>
        <v>0</v>
      </c>
      <c r="BJ147" s="18" t="s">
        <v>81</v>
      </c>
      <c r="BK147" s="144">
        <f>ROUND(I147*H147,2)</f>
        <v>0</v>
      </c>
      <c r="BL147" s="18" t="s">
        <v>309</v>
      </c>
      <c r="BM147" s="143" t="s">
        <v>4683</v>
      </c>
    </row>
    <row r="148" spans="2:65" s="1" customFormat="1" ht="11.25">
      <c r="B148" s="33"/>
      <c r="D148" s="145" t="s">
        <v>189</v>
      </c>
      <c r="F148" s="146" t="s">
        <v>4682</v>
      </c>
      <c r="I148" s="147"/>
      <c r="L148" s="33"/>
      <c r="M148" s="148"/>
      <c r="T148" s="54"/>
      <c r="AT148" s="18" t="s">
        <v>189</v>
      </c>
      <c r="AU148" s="18" t="s">
        <v>83</v>
      </c>
    </row>
    <row r="149" spans="2:65" s="1" customFormat="1" ht="33" customHeight="1">
      <c r="B149" s="33"/>
      <c r="C149" s="132" t="s">
        <v>369</v>
      </c>
      <c r="D149" s="132" t="s">
        <v>182</v>
      </c>
      <c r="E149" s="133" t="s">
        <v>4684</v>
      </c>
      <c r="F149" s="134" t="s">
        <v>4685</v>
      </c>
      <c r="G149" s="135" t="s">
        <v>346</v>
      </c>
      <c r="H149" s="136">
        <v>10</v>
      </c>
      <c r="I149" s="137"/>
      <c r="J149" s="138">
        <f>ROUND(I149*H149,2)</f>
        <v>0</v>
      </c>
      <c r="K149" s="134" t="s">
        <v>19</v>
      </c>
      <c r="L149" s="33"/>
      <c r="M149" s="139" t="s">
        <v>19</v>
      </c>
      <c r="N149" s="140" t="s">
        <v>44</v>
      </c>
      <c r="P149" s="141">
        <f>O149*H149</f>
        <v>0</v>
      </c>
      <c r="Q149" s="141">
        <v>0</v>
      </c>
      <c r="R149" s="141">
        <f>Q149*H149</f>
        <v>0</v>
      </c>
      <c r="S149" s="141">
        <v>0</v>
      </c>
      <c r="T149" s="142">
        <f>S149*H149</f>
        <v>0</v>
      </c>
      <c r="AR149" s="143" t="s">
        <v>309</v>
      </c>
      <c r="AT149" s="143" t="s">
        <v>182</v>
      </c>
      <c r="AU149" s="143" t="s">
        <v>83</v>
      </c>
      <c r="AY149" s="18" t="s">
        <v>180</v>
      </c>
      <c r="BE149" s="144">
        <f>IF(N149="základní",J149,0)</f>
        <v>0</v>
      </c>
      <c r="BF149" s="144">
        <f>IF(N149="snížená",J149,0)</f>
        <v>0</v>
      </c>
      <c r="BG149" s="144">
        <f>IF(N149="zákl. přenesená",J149,0)</f>
        <v>0</v>
      </c>
      <c r="BH149" s="144">
        <f>IF(N149="sníž. přenesená",J149,0)</f>
        <v>0</v>
      </c>
      <c r="BI149" s="144">
        <f>IF(N149="nulová",J149,0)</f>
        <v>0</v>
      </c>
      <c r="BJ149" s="18" t="s">
        <v>81</v>
      </c>
      <c r="BK149" s="144">
        <f>ROUND(I149*H149,2)</f>
        <v>0</v>
      </c>
      <c r="BL149" s="18" t="s">
        <v>309</v>
      </c>
      <c r="BM149" s="143" t="s">
        <v>4686</v>
      </c>
    </row>
    <row r="150" spans="2:65" s="1" customFormat="1" ht="19.5">
      <c r="B150" s="33"/>
      <c r="D150" s="145" t="s">
        <v>189</v>
      </c>
      <c r="F150" s="146" t="s">
        <v>4685</v>
      </c>
      <c r="I150" s="147"/>
      <c r="L150" s="33"/>
      <c r="M150" s="148"/>
      <c r="T150" s="54"/>
      <c r="AT150" s="18" t="s">
        <v>189</v>
      </c>
      <c r="AU150" s="18" t="s">
        <v>83</v>
      </c>
    </row>
    <row r="151" spans="2:65" s="1" customFormat="1" ht="16.5" customHeight="1">
      <c r="B151" s="33"/>
      <c r="C151" s="171" t="s">
        <v>379</v>
      </c>
      <c r="D151" s="171" t="s">
        <v>353</v>
      </c>
      <c r="E151" s="172" t="s">
        <v>4687</v>
      </c>
      <c r="F151" s="173" t="s">
        <v>4217</v>
      </c>
      <c r="G151" s="174" t="s">
        <v>346</v>
      </c>
      <c r="H151" s="175">
        <v>30</v>
      </c>
      <c r="I151" s="176"/>
      <c r="J151" s="177">
        <f>ROUND(I151*H151,2)</f>
        <v>0</v>
      </c>
      <c r="K151" s="173" t="s">
        <v>19</v>
      </c>
      <c r="L151" s="178"/>
      <c r="M151" s="179" t="s">
        <v>19</v>
      </c>
      <c r="N151" s="180" t="s">
        <v>44</v>
      </c>
      <c r="P151" s="141">
        <f>O151*H151</f>
        <v>0</v>
      </c>
      <c r="Q151" s="141">
        <v>1.0200000000000001E-3</v>
      </c>
      <c r="R151" s="141">
        <f>Q151*H151</f>
        <v>3.0600000000000002E-2</v>
      </c>
      <c r="S151" s="141">
        <v>0</v>
      </c>
      <c r="T151" s="142">
        <f>S151*H151</f>
        <v>0</v>
      </c>
      <c r="AR151" s="143" t="s">
        <v>466</v>
      </c>
      <c r="AT151" s="143" t="s">
        <v>353</v>
      </c>
      <c r="AU151" s="143" t="s">
        <v>83</v>
      </c>
      <c r="AY151" s="18" t="s">
        <v>180</v>
      </c>
      <c r="BE151" s="144">
        <f>IF(N151="základní",J151,0)</f>
        <v>0</v>
      </c>
      <c r="BF151" s="144">
        <f>IF(N151="snížená",J151,0)</f>
        <v>0</v>
      </c>
      <c r="BG151" s="144">
        <f>IF(N151="zákl. přenesená",J151,0)</f>
        <v>0</v>
      </c>
      <c r="BH151" s="144">
        <f>IF(N151="sníž. přenesená",J151,0)</f>
        <v>0</v>
      </c>
      <c r="BI151" s="144">
        <f>IF(N151="nulová",J151,0)</f>
        <v>0</v>
      </c>
      <c r="BJ151" s="18" t="s">
        <v>81</v>
      </c>
      <c r="BK151" s="144">
        <f>ROUND(I151*H151,2)</f>
        <v>0</v>
      </c>
      <c r="BL151" s="18" t="s">
        <v>309</v>
      </c>
      <c r="BM151" s="143" t="s">
        <v>4688</v>
      </c>
    </row>
    <row r="152" spans="2:65" s="1" customFormat="1" ht="11.25">
      <c r="B152" s="33"/>
      <c r="D152" s="145" t="s">
        <v>189</v>
      </c>
      <c r="F152" s="146" t="s">
        <v>4217</v>
      </c>
      <c r="I152" s="147"/>
      <c r="L152" s="33"/>
      <c r="M152" s="148"/>
      <c r="T152" s="54"/>
      <c r="AT152" s="18" t="s">
        <v>189</v>
      </c>
      <c r="AU152" s="18" t="s">
        <v>83</v>
      </c>
    </row>
    <row r="153" spans="2:65" s="1" customFormat="1" ht="29.25">
      <c r="B153" s="33"/>
      <c r="D153" s="145" t="s">
        <v>477</v>
      </c>
      <c r="F153" s="181" t="s">
        <v>4219</v>
      </c>
      <c r="I153" s="147"/>
      <c r="L153" s="33"/>
      <c r="M153" s="148"/>
      <c r="T153" s="54"/>
      <c r="AT153" s="18" t="s">
        <v>477</v>
      </c>
      <c r="AU153" s="18" t="s">
        <v>83</v>
      </c>
    </row>
    <row r="154" spans="2:65" s="1" customFormat="1" ht="24.2" customHeight="1">
      <c r="B154" s="33"/>
      <c r="C154" s="171" t="s">
        <v>407</v>
      </c>
      <c r="D154" s="171" t="s">
        <v>353</v>
      </c>
      <c r="E154" s="172" t="s">
        <v>4689</v>
      </c>
      <c r="F154" s="173" t="s">
        <v>3953</v>
      </c>
      <c r="G154" s="174" t="s">
        <v>346</v>
      </c>
      <c r="H154" s="175">
        <v>1</v>
      </c>
      <c r="I154" s="176"/>
      <c r="J154" s="177">
        <f>ROUND(I154*H154,2)</f>
        <v>0</v>
      </c>
      <c r="K154" s="173" t="s">
        <v>19</v>
      </c>
      <c r="L154" s="178"/>
      <c r="M154" s="179" t="s">
        <v>19</v>
      </c>
      <c r="N154" s="180" t="s">
        <v>44</v>
      </c>
      <c r="P154" s="141">
        <f>O154*H154</f>
        <v>0</v>
      </c>
      <c r="Q154" s="141">
        <v>5.0000000000000002E-5</v>
      </c>
      <c r="R154" s="141">
        <f>Q154*H154</f>
        <v>5.0000000000000002E-5</v>
      </c>
      <c r="S154" s="141">
        <v>0</v>
      </c>
      <c r="T154" s="142">
        <f>S154*H154</f>
        <v>0</v>
      </c>
      <c r="AR154" s="143" t="s">
        <v>466</v>
      </c>
      <c r="AT154" s="143" t="s">
        <v>353</v>
      </c>
      <c r="AU154" s="143" t="s">
        <v>83</v>
      </c>
      <c r="AY154" s="18" t="s">
        <v>180</v>
      </c>
      <c r="BE154" s="144">
        <f>IF(N154="základní",J154,0)</f>
        <v>0</v>
      </c>
      <c r="BF154" s="144">
        <f>IF(N154="snížená",J154,0)</f>
        <v>0</v>
      </c>
      <c r="BG154" s="144">
        <f>IF(N154="zákl. přenesená",J154,0)</f>
        <v>0</v>
      </c>
      <c r="BH154" s="144">
        <f>IF(N154="sníž. přenesená",J154,0)</f>
        <v>0</v>
      </c>
      <c r="BI154" s="144">
        <f>IF(N154="nulová",J154,0)</f>
        <v>0</v>
      </c>
      <c r="BJ154" s="18" t="s">
        <v>81</v>
      </c>
      <c r="BK154" s="144">
        <f>ROUND(I154*H154,2)</f>
        <v>0</v>
      </c>
      <c r="BL154" s="18" t="s">
        <v>309</v>
      </c>
      <c r="BM154" s="143" t="s">
        <v>4690</v>
      </c>
    </row>
    <row r="155" spans="2:65" s="1" customFormat="1" ht="11.25">
      <c r="B155" s="33"/>
      <c r="D155" s="145" t="s">
        <v>189</v>
      </c>
      <c r="F155" s="146" t="s">
        <v>3953</v>
      </c>
      <c r="I155" s="147"/>
      <c r="L155" s="33"/>
      <c r="M155" s="148"/>
      <c r="T155" s="54"/>
      <c r="AT155" s="18" t="s">
        <v>189</v>
      </c>
      <c r="AU155" s="18" t="s">
        <v>83</v>
      </c>
    </row>
    <row r="156" spans="2:65" s="1" customFormat="1" ht="16.5" customHeight="1">
      <c r="B156" s="33"/>
      <c r="C156" s="132" t="s">
        <v>414</v>
      </c>
      <c r="D156" s="132" t="s">
        <v>182</v>
      </c>
      <c r="E156" s="133" t="s">
        <v>4691</v>
      </c>
      <c r="F156" s="134" t="s">
        <v>4692</v>
      </c>
      <c r="G156" s="135" t="s">
        <v>346</v>
      </c>
      <c r="H156" s="136">
        <v>40</v>
      </c>
      <c r="I156" s="137"/>
      <c r="J156" s="138">
        <f>ROUND(I156*H156,2)</f>
        <v>0</v>
      </c>
      <c r="K156" s="134" t="s">
        <v>19</v>
      </c>
      <c r="L156" s="33"/>
      <c r="M156" s="139" t="s">
        <v>19</v>
      </c>
      <c r="N156" s="140" t="s">
        <v>44</v>
      </c>
      <c r="P156" s="141">
        <f>O156*H156</f>
        <v>0</v>
      </c>
      <c r="Q156" s="141">
        <v>0</v>
      </c>
      <c r="R156" s="141">
        <f>Q156*H156</f>
        <v>0</v>
      </c>
      <c r="S156" s="141">
        <v>0</v>
      </c>
      <c r="T156" s="142">
        <f>S156*H156</f>
        <v>0</v>
      </c>
      <c r="AR156" s="143" t="s">
        <v>309</v>
      </c>
      <c r="AT156" s="143" t="s">
        <v>182</v>
      </c>
      <c r="AU156" s="143" t="s">
        <v>83</v>
      </c>
      <c r="AY156" s="18" t="s">
        <v>180</v>
      </c>
      <c r="BE156" s="144">
        <f>IF(N156="základní",J156,0)</f>
        <v>0</v>
      </c>
      <c r="BF156" s="144">
        <f>IF(N156="snížená",J156,0)</f>
        <v>0</v>
      </c>
      <c r="BG156" s="144">
        <f>IF(N156="zákl. přenesená",J156,0)</f>
        <v>0</v>
      </c>
      <c r="BH156" s="144">
        <f>IF(N156="sníž. přenesená",J156,0)</f>
        <v>0</v>
      </c>
      <c r="BI156" s="144">
        <f>IF(N156="nulová",J156,0)</f>
        <v>0</v>
      </c>
      <c r="BJ156" s="18" t="s">
        <v>81</v>
      </c>
      <c r="BK156" s="144">
        <f>ROUND(I156*H156,2)</f>
        <v>0</v>
      </c>
      <c r="BL156" s="18" t="s">
        <v>309</v>
      </c>
      <c r="BM156" s="143" t="s">
        <v>4693</v>
      </c>
    </row>
    <row r="157" spans="2:65" s="1" customFormat="1" ht="11.25">
      <c r="B157" s="33"/>
      <c r="D157" s="145" t="s">
        <v>189</v>
      </c>
      <c r="F157" s="146" t="s">
        <v>4692</v>
      </c>
      <c r="I157" s="147"/>
      <c r="L157" s="33"/>
      <c r="M157" s="148"/>
      <c r="T157" s="54"/>
      <c r="AT157" s="18" t="s">
        <v>189</v>
      </c>
      <c r="AU157" s="18" t="s">
        <v>83</v>
      </c>
    </row>
    <row r="158" spans="2:65" s="1" customFormat="1" ht="24.2" customHeight="1">
      <c r="B158" s="33"/>
      <c r="C158" s="171" t="s">
        <v>421</v>
      </c>
      <c r="D158" s="171" t="s">
        <v>353</v>
      </c>
      <c r="E158" s="172" t="s">
        <v>4694</v>
      </c>
      <c r="F158" s="173" t="s">
        <v>4695</v>
      </c>
      <c r="G158" s="174" t="s">
        <v>346</v>
      </c>
      <c r="H158" s="175">
        <v>40</v>
      </c>
      <c r="I158" s="176"/>
      <c r="J158" s="177">
        <f>ROUND(I158*H158,2)</f>
        <v>0</v>
      </c>
      <c r="K158" s="173" t="s">
        <v>19</v>
      </c>
      <c r="L158" s="178"/>
      <c r="M158" s="179" t="s">
        <v>19</v>
      </c>
      <c r="N158" s="180" t="s">
        <v>44</v>
      </c>
      <c r="P158" s="141">
        <f>O158*H158</f>
        <v>0</v>
      </c>
      <c r="Q158" s="141">
        <v>0</v>
      </c>
      <c r="R158" s="141">
        <f>Q158*H158</f>
        <v>0</v>
      </c>
      <c r="S158" s="141">
        <v>0</v>
      </c>
      <c r="T158" s="142">
        <f>S158*H158</f>
        <v>0</v>
      </c>
      <c r="AR158" s="143" t="s">
        <v>466</v>
      </c>
      <c r="AT158" s="143" t="s">
        <v>353</v>
      </c>
      <c r="AU158" s="143" t="s">
        <v>83</v>
      </c>
      <c r="AY158" s="18" t="s">
        <v>180</v>
      </c>
      <c r="BE158" s="144">
        <f>IF(N158="základní",J158,0)</f>
        <v>0</v>
      </c>
      <c r="BF158" s="144">
        <f>IF(N158="snížená",J158,0)</f>
        <v>0</v>
      </c>
      <c r="BG158" s="144">
        <f>IF(N158="zákl. přenesená",J158,0)</f>
        <v>0</v>
      </c>
      <c r="BH158" s="144">
        <f>IF(N158="sníž. přenesená",J158,0)</f>
        <v>0</v>
      </c>
      <c r="BI158" s="144">
        <f>IF(N158="nulová",J158,0)</f>
        <v>0</v>
      </c>
      <c r="BJ158" s="18" t="s">
        <v>81</v>
      </c>
      <c r="BK158" s="144">
        <f>ROUND(I158*H158,2)</f>
        <v>0</v>
      </c>
      <c r="BL158" s="18" t="s">
        <v>309</v>
      </c>
      <c r="BM158" s="143" t="s">
        <v>4696</v>
      </c>
    </row>
    <row r="159" spans="2:65" s="1" customFormat="1" ht="19.5">
      <c r="B159" s="33"/>
      <c r="D159" s="145" t="s">
        <v>189</v>
      </c>
      <c r="F159" s="146" t="s">
        <v>4695</v>
      </c>
      <c r="I159" s="147"/>
      <c r="L159" s="33"/>
      <c r="M159" s="148"/>
      <c r="T159" s="54"/>
      <c r="AT159" s="18" t="s">
        <v>189</v>
      </c>
      <c r="AU159" s="18" t="s">
        <v>83</v>
      </c>
    </row>
    <row r="160" spans="2:65" s="1" customFormat="1" ht="21.75" customHeight="1">
      <c r="B160" s="33"/>
      <c r="C160" s="171" t="s">
        <v>427</v>
      </c>
      <c r="D160" s="171" t="s">
        <v>353</v>
      </c>
      <c r="E160" s="172" t="s">
        <v>4697</v>
      </c>
      <c r="F160" s="173" t="s">
        <v>4698</v>
      </c>
      <c r="G160" s="174" t="s">
        <v>346</v>
      </c>
      <c r="H160" s="175">
        <v>40</v>
      </c>
      <c r="I160" s="176"/>
      <c r="J160" s="177">
        <f>ROUND(I160*H160,2)</f>
        <v>0</v>
      </c>
      <c r="K160" s="173" t="s">
        <v>19</v>
      </c>
      <c r="L160" s="178"/>
      <c r="M160" s="179" t="s">
        <v>19</v>
      </c>
      <c r="N160" s="180" t="s">
        <v>44</v>
      </c>
      <c r="P160" s="141">
        <f>O160*H160</f>
        <v>0</v>
      </c>
      <c r="Q160" s="141">
        <v>0</v>
      </c>
      <c r="R160" s="141">
        <f>Q160*H160</f>
        <v>0</v>
      </c>
      <c r="S160" s="141">
        <v>0</v>
      </c>
      <c r="T160" s="142">
        <f>S160*H160</f>
        <v>0</v>
      </c>
      <c r="AR160" s="143" t="s">
        <v>466</v>
      </c>
      <c r="AT160" s="143" t="s">
        <v>353</v>
      </c>
      <c r="AU160" s="143" t="s">
        <v>83</v>
      </c>
      <c r="AY160" s="18" t="s">
        <v>180</v>
      </c>
      <c r="BE160" s="144">
        <f>IF(N160="základní",J160,0)</f>
        <v>0</v>
      </c>
      <c r="BF160" s="144">
        <f>IF(N160="snížená",J160,0)</f>
        <v>0</v>
      </c>
      <c r="BG160" s="144">
        <f>IF(N160="zákl. přenesená",J160,0)</f>
        <v>0</v>
      </c>
      <c r="BH160" s="144">
        <f>IF(N160="sníž. přenesená",J160,0)</f>
        <v>0</v>
      </c>
      <c r="BI160" s="144">
        <f>IF(N160="nulová",J160,0)</f>
        <v>0</v>
      </c>
      <c r="BJ160" s="18" t="s">
        <v>81</v>
      </c>
      <c r="BK160" s="144">
        <f>ROUND(I160*H160,2)</f>
        <v>0</v>
      </c>
      <c r="BL160" s="18" t="s">
        <v>309</v>
      </c>
      <c r="BM160" s="143" t="s">
        <v>4699</v>
      </c>
    </row>
    <row r="161" spans="2:65" s="1" customFormat="1" ht="11.25">
      <c r="B161" s="33"/>
      <c r="D161" s="145" t="s">
        <v>189</v>
      </c>
      <c r="F161" s="146" t="s">
        <v>4698</v>
      </c>
      <c r="I161" s="147"/>
      <c r="L161" s="33"/>
      <c r="M161" s="148"/>
      <c r="T161" s="54"/>
      <c r="AT161" s="18" t="s">
        <v>189</v>
      </c>
      <c r="AU161" s="18" t="s">
        <v>83</v>
      </c>
    </row>
    <row r="162" spans="2:65" s="1" customFormat="1" ht="16.5" customHeight="1">
      <c r="B162" s="33"/>
      <c r="C162" s="171" t="s">
        <v>433</v>
      </c>
      <c r="D162" s="171" t="s">
        <v>353</v>
      </c>
      <c r="E162" s="172" t="s">
        <v>4700</v>
      </c>
      <c r="F162" s="173" t="s">
        <v>4701</v>
      </c>
      <c r="G162" s="174" t="s">
        <v>346</v>
      </c>
      <c r="H162" s="175">
        <v>1</v>
      </c>
      <c r="I162" s="176"/>
      <c r="J162" s="177">
        <f>ROUND(I162*H162,2)</f>
        <v>0</v>
      </c>
      <c r="K162" s="173" t="s">
        <v>19</v>
      </c>
      <c r="L162" s="178"/>
      <c r="M162" s="179" t="s">
        <v>19</v>
      </c>
      <c r="N162" s="180" t="s">
        <v>44</v>
      </c>
      <c r="P162" s="141">
        <f>O162*H162</f>
        <v>0</v>
      </c>
      <c r="Q162" s="141">
        <v>0</v>
      </c>
      <c r="R162" s="141">
        <f>Q162*H162</f>
        <v>0</v>
      </c>
      <c r="S162" s="141">
        <v>0</v>
      </c>
      <c r="T162" s="142">
        <f>S162*H162</f>
        <v>0</v>
      </c>
      <c r="AR162" s="143" t="s">
        <v>466</v>
      </c>
      <c r="AT162" s="143" t="s">
        <v>353</v>
      </c>
      <c r="AU162" s="143" t="s">
        <v>83</v>
      </c>
      <c r="AY162" s="18" t="s">
        <v>180</v>
      </c>
      <c r="BE162" s="144">
        <f>IF(N162="základní",J162,0)</f>
        <v>0</v>
      </c>
      <c r="BF162" s="144">
        <f>IF(N162="snížená",J162,0)</f>
        <v>0</v>
      </c>
      <c r="BG162" s="144">
        <f>IF(N162="zákl. přenesená",J162,0)</f>
        <v>0</v>
      </c>
      <c r="BH162" s="144">
        <f>IF(N162="sníž. přenesená",J162,0)</f>
        <v>0</v>
      </c>
      <c r="BI162" s="144">
        <f>IF(N162="nulová",J162,0)</f>
        <v>0</v>
      </c>
      <c r="BJ162" s="18" t="s">
        <v>81</v>
      </c>
      <c r="BK162" s="144">
        <f>ROUND(I162*H162,2)</f>
        <v>0</v>
      </c>
      <c r="BL162" s="18" t="s">
        <v>309</v>
      </c>
      <c r="BM162" s="143" t="s">
        <v>4702</v>
      </c>
    </row>
    <row r="163" spans="2:65" s="1" customFormat="1" ht="11.25">
      <c r="B163" s="33"/>
      <c r="D163" s="145" t="s">
        <v>189</v>
      </c>
      <c r="F163" s="146" t="s">
        <v>4701</v>
      </c>
      <c r="I163" s="147"/>
      <c r="L163" s="33"/>
      <c r="M163" s="148"/>
      <c r="T163" s="54"/>
      <c r="AT163" s="18" t="s">
        <v>189</v>
      </c>
      <c r="AU163" s="18" t="s">
        <v>83</v>
      </c>
    </row>
    <row r="164" spans="2:65" s="1" customFormat="1" ht="16.5" customHeight="1">
      <c r="B164" s="33"/>
      <c r="C164" s="171" t="s">
        <v>440</v>
      </c>
      <c r="D164" s="171" t="s">
        <v>353</v>
      </c>
      <c r="E164" s="172" t="s">
        <v>4703</v>
      </c>
      <c r="F164" s="173" t="s">
        <v>4704</v>
      </c>
      <c r="G164" s="174" t="s">
        <v>2876</v>
      </c>
      <c r="H164" s="175">
        <v>30</v>
      </c>
      <c r="I164" s="176"/>
      <c r="J164" s="177">
        <f>ROUND(I164*H164,2)</f>
        <v>0</v>
      </c>
      <c r="K164" s="173" t="s">
        <v>19</v>
      </c>
      <c r="L164" s="178"/>
      <c r="M164" s="179" t="s">
        <v>19</v>
      </c>
      <c r="N164" s="180" t="s">
        <v>44</v>
      </c>
      <c r="P164" s="141">
        <f>O164*H164</f>
        <v>0</v>
      </c>
      <c r="Q164" s="141">
        <v>0</v>
      </c>
      <c r="R164" s="141">
        <f>Q164*H164</f>
        <v>0</v>
      </c>
      <c r="S164" s="141">
        <v>0</v>
      </c>
      <c r="T164" s="142">
        <f>S164*H164</f>
        <v>0</v>
      </c>
      <c r="AR164" s="143" t="s">
        <v>466</v>
      </c>
      <c r="AT164" s="143" t="s">
        <v>353</v>
      </c>
      <c r="AU164" s="143" t="s">
        <v>83</v>
      </c>
      <c r="AY164" s="18" t="s">
        <v>180</v>
      </c>
      <c r="BE164" s="144">
        <f>IF(N164="základní",J164,0)</f>
        <v>0</v>
      </c>
      <c r="BF164" s="144">
        <f>IF(N164="snížená",J164,0)</f>
        <v>0</v>
      </c>
      <c r="BG164" s="144">
        <f>IF(N164="zákl. přenesená",J164,0)</f>
        <v>0</v>
      </c>
      <c r="BH164" s="144">
        <f>IF(N164="sníž. přenesená",J164,0)</f>
        <v>0</v>
      </c>
      <c r="BI164" s="144">
        <f>IF(N164="nulová",J164,0)</f>
        <v>0</v>
      </c>
      <c r="BJ164" s="18" t="s">
        <v>81</v>
      </c>
      <c r="BK164" s="144">
        <f>ROUND(I164*H164,2)</f>
        <v>0</v>
      </c>
      <c r="BL164" s="18" t="s">
        <v>309</v>
      </c>
      <c r="BM164" s="143" t="s">
        <v>4705</v>
      </c>
    </row>
    <row r="165" spans="2:65" s="1" customFormat="1" ht="11.25">
      <c r="B165" s="33"/>
      <c r="D165" s="145" t="s">
        <v>189</v>
      </c>
      <c r="F165" s="146" t="s">
        <v>4704</v>
      </c>
      <c r="I165" s="147"/>
      <c r="L165" s="33"/>
      <c r="M165" s="148"/>
      <c r="T165" s="54"/>
      <c r="AT165" s="18" t="s">
        <v>189</v>
      </c>
      <c r="AU165" s="18" t="s">
        <v>83</v>
      </c>
    </row>
    <row r="166" spans="2:65" s="1" customFormat="1" ht="16.5" customHeight="1">
      <c r="B166" s="33"/>
      <c r="C166" s="171" t="s">
        <v>448</v>
      </c>
      <c r="D166" s="171" t="s">
        <v>353</v>
      </c>
      <c r="E166" s="172" t="s">
        <v>4706</v>
      </c>
      <c r="F166" s="173" t="s">
        <v>4707</v>
      </c>
      <c r="G166" s="174" t="s">
        <v>2876</v>
      </c>
      <c r="H166" s="175">
        <v>125</v>
      </c>
      <c r="I166" s="176"/>
      <c r="J166" s="177">
        <f>ROUND(I166*H166,2)</f>
        <v>0</v>
      </c>
      <c r="K166" s="173" t="s">
        <v>19</v>
      </c>
      <c r="L166" s="178"/>
      <c r="M166" s="179" t="s">
        <v>19</v>
      </c>
      <c r="N166" s="180" t="s">
        <v>44</v>
      </c>
      <c r="P166" s="141">
        <f>O166*H166</f>
        <v>0</v>
      </c>
      <c r="Q166" s="141">
        <v>0</v>
      </c>
      <c r="R166" s="141">
        <f>Q166*H166</f>
        <v>0</v>
      </c>
      <c r="S166" s="141">
        <v>0</v>
      </c>
      <c r="T166" s="142">
        <f>S166*H166</f>
        <v>0</v>
      </c>
      <c r="AR166" s="143" t="s">
        <v>466</v>
      </c>
      <c r="AT166" s="143" t="s">
        <v>353</v>
      </c>
      <c r="AU166" s="143" t="s">
        <v>83</v>
      </c>
      <c r="AY166" s="18" t="s">
        <v>180</v>
      </c>
      <c r="BE166" s="144">
        <f>IF(N166="základní",J166,0)</f>
        <v>0</v>
      </c>
      <c r="BF166" s="144">
        <f>IF(N166="snížená",J166,0)</f>
        <v>0</v>
      </c>
      <c r="BG166" s="144">
        <f>IF(N166="zákl. přenesená",J166,0)</f>
        <v>0</v>
      </c>
      <c r="BH166" s="144">
        <f>IF(N166="sníž. přenesená",J166,0)</f>
        <v>0</v>
      </c>
      <c r="BI166" s="144">
        <f>IF(N166="nulová",J166,0)</f>
        <v>0</v>
      </c>
      <c r="BJ166" s="18" t="s">
        <v>81</v>
      </c>
      <c r="BK166" s="144">
        <f>ROUND(I166*H166,2)</f>
        <v>0</v>
      </c>
      <c r="BL166" s="18" t="s">
        <v>309</v>
      </c>
      <c r="BM166" s="143" t="s">
        <v>4708</v>
      </c>
    </row>
    <row r="167" spans="2:65" s="1" customFormat="1" ht="11.25">
      <c r="B167" s="33"/>
      <c r="D167" s="145" t="s">
        <v>189</v>
      </c>
      <c r="F167" s="146" t="s">
        <v>4707</v>
      </c>
      <c r="I167" s="147"/>
      <c r="L167" s="33"/>
      <c r="M167" s="148"/>
      <c r="T167" s="54"/>
      <c r="AT167" s="18" t="s">
        <v>189</v>
      </c>
      <c r="AU167" s="18" t="s">
        <v>83</v>
      </c>
    </row>
    <row r="168" spans="2:65" s="1" customFormat="1" ht="16.5" customHeight="1">
      <c r="B168" s="33"/>
      <c r="C168" s="132" t="s">
        <v>458</v>
      </c>
      <c r="D168" s="132" t="s">
        <v>182</v>
      </c>
      <c r="E168" s="133" t="s">
        <v>4709</v>
      </c>
      <c r="F168" s="134" t="s">
        <v>4710</v>
      </c>
      <c r="G168" s="135" t="s">
        <v>2876</v>
      </c>
      <c r="H168" s="136">
        <v>1</v>
      </c>
      <c r="I168" s="137"/>
      <c r="J168" s="138">
        <f>ROUND(I168*H168,2)</f>
        <v>0</v>
      </c>
      <c r="K168" s="134" t="s">
        <v>19</v>
      </c>
      <c r="L168" s="33"/>
      <c r="M168" s="139" t="s">
        <v>19</v>
      </c>
      <c r="N168" s="140" t="s">
        <v>44</v>
      </c>
      <c r="P168" s="141">
        <f>O168*H168</f>
        <v>0</v>
      </c>
      <c r="Q168" s="141">
        <v>0</v>
      </c>
      <c r="R168" s="141">
        <f>Q168*H168</f>
        <v>0</v>
      </c>
      <c r="S168" s="141">
        <v>0</v>
      </c>
      <c r="T168" s="142">
        <f>S168*H168</f>
        <v>0</v>
      </c>
      <c r="AR168" s="143" t="s">
        <v>309</v>
      </c>
      <c r="AT168" s="143" t="s">
        <v>182</v>
      </c>
      <c r="AU168" s="143" t="s">
        <v>83</v>
      </c>
      <c r="AY168" s="18" t="s">
        <v>180</v>
      </c>
      <c r="BE168" s="144">
        <f>IF(N168="základní",J168,0)</f>
        <v>0</v>
      </c>
      <c r="BF168" s="144">
        <f>IF(N168="snížená",J168,0)</f>
        <v>0</v>
      </c>
      <c r="BG168" s="144">
        <f>IF(N168="zákl. přenesená",J168,0)</f>
        <v>0</v>
      </c>
      <c r="BH168" s="144">
        <f>IF(N168="sníž. přenesená",J168,0)</f>
        <v>0</v>
      </c>
      <c r="BI168" s="144">
        <f>IF(N168="nulová",J168,0)</f>
        <v>0</v>
      </c>
      <c r="BJ168" s="18" t="s">
        <v>81</v>
      </c>
      <c r="BK168" s="144">
        <f>ROUND(I168*H168,2)</f>
        <v>0</v>
      </c>
      <c r="BL168" s="18" t="s">
        <v>309</v>
      </c>
      <c r="BM168" s="143" t="s">
        <v>4711</v>
      </c>
    </row>
    <row r="169" spans="2:65" s="1" customFormat="1" ht="11.25">
      <c r="B169" s="33"/>
      <c r="D169" s="145" t="s">
        <v>189</v>
      </c>
      <c r="F169" s="146" t="s">
        <v>4710</v>
      </c>
      <c r="I169" s="147"/>
      <c r="L169" s="33"/>
      <c r="M169" s="148"/>
      <c r="T169" s="54"/>
      <c r="AT169" s="18" t="s">
        <v>189</v>
      </c>
      <c r="AU169" s="18" t="s">
        <v>83</v>
      </c>
    </row>
    <row r="170" spans="2:65" s="1" customFormat="1" ht="16.5" customHeight="1">
      <c r="B170" s="33"/>
      <c r="C170" s="171" t="s">
        <v>466</v>
      </c>
      <c r="D170" s="171" t="s">
        <v>353</v>
      </c>
      <c r="E170" s="172" t="s">
        <v>4712</v>
      </c>
      <c r="F170" s="173" t="s">
        <v>4713</v>
      </c>
      <c r="G170" s="174" t="s">
        <v>346</v>
      </c>
      <c r="H170" s="175">
        <v>1</v>
      </c>
      <c r="I170" s="176"/>
      <c r="J170" s="177">
        <f>ROUND(I170*H170,2)</f>
        <v>0</v>
      </c>
      <c r="K170" s="173" t="s">
        <v>19</v>
      </c>
      <c r="L170" s="178"/>
      <c r="M170" s="179" t="s">
        <v>19</v>
      </c>
      <c r="N170" s="180" t="s">
        <v>44</v>
      </c>
      <c r="P170" s="141">
        <f>O170*H170</f>
        <v>0</v>
      </c>
      <c r="Q170" s="141">
        <v>0</v>
      </c>
      <c r="R170" s="141">
        <f>Q170*H170</f>
        <v>0</v>
      </c>
      <c r="S170" s="141">
        <v>0</v>
      </c>
      <c r="T170" s="142">
        <f>S170*H170</f>
        <v>0</v>
      </c>
      <c r="AR170" s="143" t="s">
        <v>466</v>
      </c>
      <c r="AT170" s="143" t="s">
        <v>353</v>
      </c>
      <c r="AU170" s="143" t="s">
        <v>83</v>
      </c>
      <c r="AY170" s="18" t="s">
        <v>180</v>
      </c>
      <c r="BE170" s="144">
        <f>IF(N170="základní",J170,0)</f>
        <v>0</v>
      </c>
      <c r="BF170" s="144">
        <f>IF(N170="snížená",J170,0)</f>
        <v>0</v>
      </c>
      <c r="BG170" s="144">
        <f>IF(N170="zákl. přenesená",J170,0)</f>
        <v>0</v>
      </c>
      <c r="BH170" s="144">
        <f>IF(N170="sníž. přenesená",J170,0)</f>
        <v>0</v>
      </c>
      <c r="BI170" s="144">
        <f>IF(N170="nulová",J170,0)</f>
        <v>0</v>
      </c>
      <c r="BJ170" s="18" t="s">
        <v>81</v>
      </c>
      <c r="BK170" s="144">
        <f>ROUND(I170*H170,2)</f>
        <v>0</v>
      </c>
      <c r="BL170" s="18" t="s">
        <v>309</v>
      </c>
      <c r="BM170" s="143" t="s">
        <v>4714</v>
      </c>
    </row>
    <row r="171" spans="2:65" s="1" customFormat="1" ht="11.25">
      <c r="B171" s="33"/>
      <c r="D171" s="145" t="s">
        <v>189</v>
      </c>
      <c r="F171" s="146" t="s">
        <v>4713</v>
      </c>
      <c r="I171" s="147"/>
      <c r="L171" s="33"/>
      <c r="M171" s="148"/>
      <c r="T171" s="54"/>
      <c r="AT171" s="18" t="s">
        <v>189</v>
      </c>
      <c r="AU171" s="18" t="s">
        <v>83</v>
      </c>
    </row>
    <row r="172" spans="2:65" s="1" customFormat="1" ht="16.5" customHeight="1">
      <c r="B172" s="33"/>
      <c r="C172" s="132" t="s">
        <v>471</v>
      </c>
      <c r="D172" s="132" t="s">
        <v>182</v>
      </c>
      <c r="E172" s="133" t="s">
        <v>4715</v>
      </c>
      <c r="F172" s="134" t="s">
        <v>4716</v>
      </c>
      <c r="G172" s="135" t="s">
        <v>2876</v>
      </c>
      <c r="H172" s="136">
        <v>40</v>
      </c>
      <c r="I172" s="137"/>
      <c r="J172" s="138">
        <f>ROUND(I172*H172,2)</f>
        <v>0</v>
      </c>
      <c r="K172" s="134" t="s">
        <v>19</v>
      </c>
      <c r="L172" s="33"/>
      <c r="M172" s="139" t="s">
        <v>19</v>
      </c>
      <c r="N172" s="140" t="s">
        <v>44</v>
      </c>
      <c r="P172" s="141">
        <f>O172*H172</f>
        <v>0</v>
      </c>
      <c r="Q172" s="141">
        <v>0</v>
      </c>
      <c r="R172" s="141">
        <f>Q172*H172</f>
        <v>0</v>
      </c>
      <c r="S172" s="141">
        <v>0</v>
      </c>
      <c r="T172" s="142">
        <f>S172*H172</f>
        <v>0</v>
      </c>
      <c r="AR172" s="143" t="s">
        <v>309</v>
      </c>
      <c r="AT172" s="143" t="s">
        <v>182</v>
      </c>
      <c r="AU172" s="143" t="s">
        <v>83</v>
      </c>
      <c r="AY172" s="18" t="s">
        <v>180</v>
      </c>
      <c r="BE172" s="144">
        <f>IF(N172="základní",J172,0)</f>
        <v>0</v>
      </c>
      <c r="BF172" s="144">
        <f>IF(N172="snížená",J172,0)</f>
        <v>0</v>
      </c>
      <c r="BG172" s="144">
        <f>IF(N172="zákl. přenesená",J172,0)</f>
        <v>0</v>
      </c>
      <c r="BH172" s="144">
        <f>IF(N172="sníž. přenesená",J172,0)</f>
        <v>0</v>
      </c>
      <c r="BI172" s="144">
        <f>IF(N172="nulová",J172,0)</f>
        <v>0</v>
      </c>
      <c r="BJ172" s="18" t="s">
        <v>81</v>
      </c>
      <c r="BK172" s="144">
        <f>ROUND(I172*H172,2)</f>
        <v>0</v>
      </c>
      <c r="BL172" s="18" t="s">
        <v>309</v>
      </c>
      <c r="BM172" s="143" t="s">
        <v>4717</v>
      </c>
    </row>
    <row r="173" spans="2:65" s="1" customFormat="1" ht="11.25">
      <c r="B173" s="33"/>
      <c r="D173" s="145" t="s">
        <v>189</v>
      </c>
      <c r="F173" s="146" t="s">
        <v>4716</v>
      </c>
      <c r="I173" s="147"/>
      <c r="L173" s="33"/>
      <c r="M173" s="148"/>
      <c r="T173" s="54"/>
      <c r="AT173" s="18" t="s">
        <v>189</v>
      </c>
      <c r="AU173" s="18" t="s">
        <v>83</v>
      </c>
    </row>
    <row r="174" spans="2:65" s="1" customFormat="1" ht="33" customHeight="1">
      <c r="B174" s="33"/>
      <c r="C174" s="171" t="s">
        <v>479</v>
      </c>
      <c r="D174" s="171" t="s">
        <v>353</v>
      </c>
      <c r="E174" s="172" t="s">
        <v>4718</v>
      </c>
      <c r="F174" s="173" t="s">
        <v>4719</v>
      </c>
      <c r="G174" s="174" t="s">
        <v>2876</v>
      </c>
      <c r="H174" s="175">
        <v>40</v>
      </c>
      <c r="I174" s="176"/>
      <c r="J174" s="177">
        <f>ROUND(I174*H174,2)</f>
        <v>0</v>
      </c>
      <c r="K174" s="173" t="s">
        <v>19</v>
      </c>
      <c r="L174" s="178"/>
      <c r="M174" s="179" t="s">
        <v>19</v>
      </c>
      <c r="N174" s="180" t="s">
        <v>44</v>
      </c>
      <c r="P174" s="141">
        <f>O174*H174</f>
        <v>0</v>
      </c>
      <c r="Q174" s="141">
        <v>0</v>
      </c>
      <c r="R174" s="141">
        <f>Q174*H174</f>
        <v>0</v>
      </c>
      <c r="S174" s="141">
        <v>0</v>
      </c>
      <c r="T174" s="142">
        <f>S174*H174</f>
        <v>0</v>
      </c>
      <c r="AR174" s="143" t="s">
        <v>466</v>
      </c>
      <c r="AT174" s="143" t="s">
        <v>353</v>
      </c>
      <c r="AU174" s="143" t="s">
        <v>83</v>
      </c>
      <c r="AY174" s="18" t="s">
        <v>180</v>
      </c>
      <c r="BE174" s="144">
        <f>IF(N174="základní",J174,0)</f>
        <v>0</v>
      </c>
      <c r="BF174" s="144">
        <f>IF(N174="snížená",J174,0)</f>
        <v>0</v>
      </c>
      <c r="BG174" s="144">
        <f>IF(N174="zákl. přenesená",J174,0)</f>
        <v>0</v>
      </c>
      <c r="BH174" s="144">
        <f>IF(N174="sníž. přenesená",J174,0)</f>
        <v>0</v>
      </c>
      <c r="BI174" s="144">
        <f>IF(N174="nulová",J174,0)</f>
        <v>0</v>
      </c>
      <c r="BJ174" s="18" t="s">
        <v>81</v>
      </c>
      <c r="BK174" s="144">
        <f>ROUND(I174*H174,2)</f>
        <v>0</v>
      </c>
      <c r="BL174" s="18" t="s">
        <v>309</v>
      </c>
      <c r="BM174" s="143" t="s">
        <v>4720</v>
      </c>
    </row>
    <row r="175" spans="2:65" s="1" customFormat="1" ht="19.5">
      <c r="B175" s="33"/>
      <c r="D175" s="145" t="s">
        <v>189</v>
      </c>
      <c r="F175" s="146" t="s">
        <v>4719</v>
      </c>
      <c r="I175" s="147"/>
      <c r="L175" s="33"/>
      <c r="M175" s="148"/>
      <c r="T175" s="54"/>
      <c r="AT175" s="18" t="s">
        <v>189</v>
      </c>
      <c r="AU175" s="18" t="s">
        <v>83</v>
      </c>
    </row>
    <row r="176" spans="2:65" s="1" customFormat="1" ht="16.5" customHeight="1">
      <c r="B176" s="33"/>
      <c r="C176" s="171" t="s">
        <v>487</v>
      </c>
      <c r="D176" s="171" t="s">
        <v>353</v>
      </c>
      <c r="E176" s="172" t="s">
        <v>4721</v>
      </c>
      <c r="F176" s="173" t="s">
        <v>4722</v>
      </c>
      <c r="G176" s="174" t="s">
        <v>346</v>
      </c>
      <c r="H176" s="175">
        <v>1</v>
      </c>
      <c r="I176" s="176"/>
      <c r="J176" s="177">
        <f>ROUND(I176*H176,2)</f>
        <v>0</v>
      </c>
      <c r="K176" s="173" t="s">
        <v>19</v>
      </c>
      <c r="L176" s="178"/>
      <c r="M176" s="179" t="s">
        <v>19</v>
      </c>
      <c r="N176" s="180" t="s">
        <v>44</v>
      </c>
      <c r="P176" s="141">
        <f>O176*H176</f>
        <v>0</v>
      </c>
      <c r="Q176" s="141">
        <v>0</v>
      </c>
      <c r="R176" s="141">
        <f>Q176*H176</f>
        <v>0</v>
      </c>
      <c r="S176" s="141">
        <v>0</v>
      </c>
      <c r="T176" s="142">
        <f>S176*H176</f>
        <v>0</v>
      </c>
      <c r="AR176" s="143" t="s">
        <v>466</v>
      </c>
      <c r="AT176" s="143" t="s">
        <v>353</v>
      </c>
      <c r="AU176" s="143" t="s">
        <v>83</v>
      </c>
      <c r="AY176" s="18" t="s">
        <v>180</v>
      </c>
      <c r="BE176" s="144">
        <f>IF(N176="základní",J176,0)</f>
        <v>0</v>
      </c>
      <c r="BF176" s="144">
        <f>IF(N176="snížená",J176,0)</f>
        <v>0</v>
      </c>
      <c r="BG176" s="144">
        <f>IF(N176="zákl. přenesená",J176,0)</f>
        <v>0</v>
      </c>
      <c r="BH176" s="144">
        <f>IF(N176="sníž. přenesená",J176,0)</f>
        <v>0</v>
      </c>
      <c r="BI176" s="144">
        <f>IF(N176="nulová",J176,0)</f>
        <v>0</v>
      </c>
      <c r="BJ176" s="18" t="s">
        <v>81</v>
      </c>
      <c r="BK176" s="144">
        <f>ROUND(I176*H176,2)</f>
        <v>0</v>
      </c>
      <c r="BL176" s="18" t="s">
        <v>309</v>
      </c>
      <c r="BM176" s="143" t="s">
        <v>4723</v>
      </c>
    </row>
    <row r="177" spans="2:65" s="1" customFormat="1" ht="11.25">
      <c r="B177" s="33"/>
      <c r="D177" s="145" t="s">
        <v>189</v>
      </c>
      <c r="F177" s="146" t="s">
        <v>4722</v>
      </c>
      <c r="I177" s="147"/>
      <c r="L177" s="33"/>
      <c r="M177" s="148"/>
      <c r="T177" s="54"/>
      <c r="AT177" s="18" t="s">
        <v>189</v>
      </c>
      <c r="AU177" s="18" t="s">
        <v>83</v>
      </c>
    </row>
    <row r="178" spans="2:65" s="11" customFormat="1" ht="22.9" customHeight="1">
      <c r="B178" s="120"/>
      <c r="D178" s="121" t="s">
        <v>72</v>
      </c>
      <c r="E178" s="130" t="s">
        <v>4427</v>
      </c>
      <c r="F178" s="130" t="s">
        <v>4428</v>
      </c>
      <c r="I178" s="123"/>
      <c r="J178" s="131">
        <f>BK178</f>
        <v>0</v>
      </c>
      <c r="L178" s="120"/>
      <c r="M178" s="125"/>
      <c r="P178" s="126">
        <f>SUM(P179:P185)</f>
        <v>0</v>
      </c>
      <c r="R178" s="126">
        <f>SUM(R179:R185)</f>
        <v>2.0999999999999998E-2</v>
      </c>
      <c r="T178" s="127">
        <f>SUM(T179:T185)</f>
        <v>0</v>
      </c>
      <c r="AR178" s="121" t="s">
        <v>83</v>
      </c>
      <c r="AT178" s="128" t="s">
        <v>72</v>
      </c>
      <c r="AU178" s="128" t="s">
        <v>81</v>
      </c>
      <c r="AY178" s="121" t="s">
        <v>180</v>
      </c>
      <c r="BK178" s="129">
        <f>SUM(BK179:BK185)</f>
        <v>0</v>
      </c>
    </row>
    <row r="179" spans="2:65" s="1" customFormat="1" ht="24.2" customHeight="1">
      <c r="B179" s="33"/>
      <c r="C179" s="132" t="s">
        <v>492</v>
      </c>
      <c r="D179" s="132" t="s">
        <v>182</v>
      </c>
      <c r="E179" s="133" t="s">
        <v>4446</v>
      </c>
      <c r="F179" s="134" t="s">
        <v>4447</v>
      </c>
      <c r="G179" s="135" t="s">
        <v>338</v>
      </c>
      <c r="H179" s="136">
        <v>100</v>
      </c>
      <c r="I179" s="137"/>
      <c r="J179" s="138">
        <f>ROUND(I179*H179,2)</f>
        <v>0</v>
      </c>
      <c r="K179" s="134" t="s">
        <v>19</v>
      </c>
      <c r="L179" s="33"/>
      <c r="M179" s="139" t="s">
        <v>19</v>
      </c>
      <c r="N179" s="140" t="s">
        <v>44</v>
      </c>
      <c r="P179" s="141">
        <f>O179*H179</f>
        <v>0</v>
      </c>
      <c r="Q179" s="141">
        <v>0</v>
      </c>
      <c r="R179" s="141">
        <f>Q179*H179</f>
        <v>0</v>
      </c>
      <c r="S179" s="141">
        <v>0</v>
      </c>
      <c r="T179" s="142">
        <f>S179*H179</f>
        <v>0</v>
      </c>
      <c r="AR179" s="143" t="s">
        <v>309</v>
      </c>
      <c r="AT179" s="143" t="s">
        <v>182</v>
      </c>
      <c r="AU179" s="143" t="s">
        <v>83</v>
      </c>
      <c r="AY179" s="18" t="s">
        <v>180</v>
      </c>
      <c r="BE179" s="144">
        <f>IF(N179="základní",J179,0)</f>
        <v>0</v>
      </c>
      <c r="BF179" s="144">
        <f>IF(N179="snížená",J179,0)</f>
        <v>0</v>
      </c>
      <c r="BG179" s="144">
        <f>IF(N179="zákl. přenesená",J179,0)</f>
        <v>0</v>
      </c>
      <c r="BH179" s="144">
        <f>IF(N179="sníž. přenesená",J179,0)</f>
        <v>0</v>
      </c>
      <c r="BI179" s="144">
        <f>IF(N179="nulová",J179,0)</f>
        <v>0</v>
      </c>
      <c r="BJ179" s="18" t="s">
        <v>81</v>
      </c>
      <c r="BK179" s="144">
        <f>ROUND(I179*H179,2)</f>
        <v>0</v>
      </c>
      <c r="BL179" s="18" t="s">
        <v>309</v>
      </c>
      <c r="BM179" s="143" t="s">
        <v>4724</v>
      </c>
    </row>
    <row r="180" spans="2:65" s="1" customFormat="1" ht="11.25">
      <c r="B180" s="33"/>
      <c r="D180" s="145" t="s">
        <v>189</v>
      </c>
      <c r="F180" s="146" t="s">
        <v>4447</v>
      </c>
      <c r="I180" s="147"/>
      <c r="L180" s="33"/>
      <c r="M180" s="148"/>
      <c r="T180" s="54"/>
      <c r="AT180" s="18" t="s">
        <v>189</v>
      </c>
      <c r="AU180" s="18" t="s">
        <v>83</v>
      </c>
    </row>
    <row r="181" spans="2:65" s="1" customFormat="1" ht="33" customHeight="1">
      <c r="B181" s="33"/>
      <c r="C181" s="171" t="s">
        <v>500</v>
      </c>
      <c r="D181" s="171" t="s">
        <v>353</v>
      </c>
      <c r="E181" s="172" t="s">
        <v>4449</v>
      </c>
      <c r="F181" s="173" t="s">
        <v>4725</v>
      </c>
      <c r="G181" s="174" t="s">
        <v>338</v>
      </c>
      <c r="H181" s="175">
        <v>100</v>
      </c>
      <c r="I181" s="176"/>
      <c r="J181" s="177">
        <f>ROUND(I181*H181,2)</f>
        <v>0</v>
      </c>
      <c r="K181" s="173" t="s">
        <v>4015</v>
      </c>
      <c r="L181" s="178"/>
      <c r="M181" s="179" t="s">
        <v>19</v>
      </c>
      <c r="N181" s="180" t="s">
        <v>44</v>
      </c>
      <c r="P181" s="141">
        <f>O181*H181</f>
        <v>0</v>
      </c>
      <c r="Q181" s="141">
        <v>6.0000000000000002E-5</v>
      </c>
      <c r="R181" s="141">
        <f>Q181*H181</f>
        <v>6.0000000000000001E-3</v>
      </c>
      <c r="S181" s="141">
        <v>0</v>
      </c>
      <c r="T181" s="142">
        <f>S181*H181</f>
        <v>0</v>
      </c>
      <c r="AR181" s="143" t="s">
        <v>466</v>
      </c>
      <c r="AT181" s="143" t="s">
        <v>353</v>
      </c>
      <c r="AU181" s="143" t="s">
        <v>83</v>
      </c>
      <c r="AY181" s="18" t="s">
        <v>180</v>
      </c>
      <c r="BE181" s="144">
        <f>IF(N181="základní",J181,0)</f>
        <v>0</v>
      </c>
      <c r="BF181" s="144">
        <f>IF(N181="snížená",J181,0)</f>
        <v>0</v>
      </c>
      <c r="BG181" s="144">
        <f>IF(N181="zákl. přenesená",J181,0)</f>
        <v>0</v>
      </c>
      <c r="BH181" s="144">
        <f>IF(N181="sníž. přenesená",J181,0)</f>
        <v>0</v>
      </c>
      <c r="BI181" s="144">
        <f>IF(N181="nulová",J181,0)</f>
        <v>0</v>
      </c>
      <c r="BJ181" s="18" t="s">
        <v>81</v>
      </c>
      <c r="BK181" s="144">
        <f>ROUND(I181*H181,2)</f>
        <v>0</v>
      </c>
      <c r="BL181" s="18" t="s">
        <v>309</v>
      </c>
      <c r="BM181" s="143" t="s">
        <v>4726</v>
      </c>
    </row>
    <row r="182" spans="2:65" s="1" customFormat="1" ht="19.5">
      <c r="B182" s="33"/>
      <c r="D182" s="145" t="s">
        <v>189</v>
      </c>
      <c r="F182" s="146" t="s">
        <v>4725</v>
      </c>
      <c r="I182" s="147"/>
      <c r="L182" s="33"/>
      <c r="M182" s="148"/>
      <c r="T182" s="54"/>
      <c r="AT182" s="18" t="s">
        <v>189</v>
      </c>
      <c r="AU182" s="18" t="s">
        <v>83</v>
      </c>
    </row>
    <row r="183" spans="2:65" s="1" customFormat="1" ht="37.9" customHeight="1">
      <c r="B183" s="33"/>
      <c r="C183" s="171" t="s">
        <v>526</v>
      </c>
      <c r="D183" s="171" t="s">
        <v>353</v>
      </c>
      <c r="E183" s="172" t="s">
        <v>4727</v>
      </c>
      <c r="F183" s="173" t="s">
        <v>4728</v>
      </c>
      <c r="G183" s="174" t="s">
        <v>1476</v>
      </c>
      <c r="H183" s="175">
        <v>1</v>
      </c>
      <c r="I183" s="176"/>
      <c r="J183" s="177">
        <f>ROUND(I183*H183,2)</f>
        <v>0</v>
      </c>
      <c r="K183" s="173" t="s">
        <v>19</v>
      </c>
      <c r="L183" s="178"/>
      <c r="M183" s="179" t="s">
        <v>19</v>
      </c>
      <c r="N183" s="180" t="s">
        <v>44</v>
      </c>
      <c r="P183" s="141">
        <f>O183*H183</f>
        <v>0</v>
      </c>
      <c r="Q183" s="141">
        <v>1.4999999999999999E-2</v>
      </c>
      <c r="R183" s="141">
        <f>Q183*H183</f>
        <v>1.4999999999999999E-2</v>
      </c>
      <c r="S183" s="141">
        <v>0</v>
      </c>
      <c r="T183" s="142">
        <f>S183*H183</f>
        <v>0</v>
      </c>
      <c r="AR183" s="143" t="s">
        <v>466</v>
      </c>
      <c r="AT183" s="143" t="s">
        <v>353</v>
      </c>
      <c r="AU183" s="143" t="s">
        <v>83</v>
      </c>
      <c r="AY183" s="18" t="s">
        <v>180</v>
      </c>
      <c r="BE183" s="144">
        <f>IF(N183="základní",J183,0)</f>
        <v>0</v>
      </c>
      <c r="BF183" s="144">
        <f>IF(N183="snížená",J183,0)</f>
        <v>0</v>
      </c>
      <c r="BG183" s="144">
        <f>IF(N183="zákl. přenesená",J183,0)</f>
        <v>0</v>
      </c>
      <c r="BH183" s="144">
        <f>IF(N183="sníž. přenesená",J183,0)</f>
        <v>0</v>
      </c>
      <c r="BI183" s="144">
        <f>IF(N183="nulová",J183,0)</f>
        <v>0</v>
      </c>
      <c r="BJ183" s="18" t="s">
        <v>81</v>
      </c>
      <c r="BK183" s="144">
        <f>ROUND(I183*H183,2)</f>
        <v>0</v>
      </c>
      <c r="BL183" s="18" t="s">
        <v>309</v>
      </c>
      <c r="BM183" s="143" t="s">
        <v>4729</v>
      </c>
    </row>
    <row r="184" spans="2:65" s="1" customFormat="1" ht="29.25">
      <c r="B184" s="33"/>
      <c r="D184" s="145" t="s">
        <v>189</v>
      </c>
      <c r="F184" s="146" t="s">
        <v>4728</v>
      </c>
      <c r="I184" s="147"/>
      <c r="L184" s="33"/>
      <c r="M184" s="148"/>
      <c r="T184" s="54"/>
      <c r="AT184" s="18" t="s">
        <v>189</v>
      </c>
      <c r="AU184" s="18" t="s">
        <v>83</v>
      </c>
    </row>
    <row r="185" spans="2:65" s="1" customFormat="1" ht="29.25">
      <c r="B185" s="33"/>
      <c r="D185" s="145" t="s">
        <v>477</v>
      </c>
      <c r="F185" s="181" t="s">
        <v>4730</v>
      </c>
      <c r="I185" s="147"/>
      <c r="L185" s="33"/>
      <c r="M185" s="148"/>
      <c r="T185" s="54"/>
      <c r="AT185" s="18" t="s">
        <v>477</v>
      </c>
      <c r="AU185" s="18" t="s">
        <v>83</v>
      </c>
    </row>
    <row r="186" spans="2:65" s="11" customFormat="1" ht="25.9" customHeight="1">
      <c r="B186" s="120"/>
      <c r="D186" s="121" t="s">
        <v>72</v>
      </c>
      <c r="E186" s="122" t="s">
        <v>879</v>
      </c>
      <c r="F186" s="122" t="s">
        <v>4731</v>
      </c>
      <c r="I186" s="123"/>
      <c r="J186" s="124">
        <f>BK186</f>
        <v>0</v>
      </c>
      <c r="L186" s="120"/>
      <c r="M186" s="125"/>
      <c r="P186" s="126">
        <f>SUM(P187:P188)</f>
        <v>0</v>
      </c>
      <c r="R186" s="126">
        <f>SUM(R187:R188)</f>
        <v>0</v>
      </c>
      <c r="T186" s="127">
        <f>SUM(T187:T188)</f>
        <v>0</v>
      </c>
      <c r="AR186" s="121" t="s">
        <v>187</v>
      </c>
      <c r="AT186" s="128" t="s">
        <v>72</v>
      </c>
      <c r="AU186" s="128" t="s">
        <v>73</v>
      </c>
      <c r="AY186" s="121" t="s">
        <v>180</v>
      </c>
      <c r="BK186" s="129">
        <f>SUM(BK187:BK188)</f>
        <v>0</v>
      </c>
    </row>
    <row r="187" spans="2:65" s="1" customFormat="1" ht="37.9" customHeight="1">
      <c r="B187" s="33"/>
      <c r="C187" s="132" t="s">
        <v>533</v>
      </c>
      <c r="D187" s="132" t="s">
        <v>182</v>
      </c>
      <c r="E187" s="133" t="s">
        <v>4732</v>
      </c>
      <c r="F187" s="134" t="s">
        <v>4733</v>
      </c>
      <c r="G187" s="135" t="s">
        <v>4734</v>
      </c>
      <c r="H187" s="136">
        <v>4</v>
      </c>
      <c r="I187" s="137"/>
      <c r="J187" s="138">
        <f>ROUND(I187*H187,2)</f>
        <v>0</v>
      </c>
      <c r="K187" s="134" t="s">
        <v>19</v>
      </c>
      <c r="L187" s="33"/>
      <c r="M187" s="139" t="s">
        <v>19</v>
      </c>
      <c r="N187" s="140" t="s">
        <v>44</v>
      </c>
      <c r="P187" s="141">
        <f>O187*H187</f>
        <v>0</v>
      </c>
      <c r="Q187" s="141">
        <v>0</v>
      </c>
      <c r="R187" s="141">
        <f>Q187*H187</f>
        <v>0</v>
      </c>
      <c r="S187" s="141">
        <v>0</v>
      </c>
      <c r="T187" s="142">
        <f>S187*H187</f>
        <v>0</v>
      </c>
      <c r="AR187" s="143" t="s">
        <v>187</v>
      </c>
      <c r="AT187" s="143" t="s">
        <v>182</v>
      </c>
      <c r="AU187" s="143" t="s">
        <v>81</v>
      </c>
      <c r="AY187" s="18" t="s">
        <v>180</v>
      </c>
      <c r="BE187" s="144">
        <f>IF(N187="základní",J187,0)</f>
        <v>0</v>
      </c>
      <c r="BF187" s="144">
        <f>IF(N187="snížená",J187,0)</f>
        <v>0</v>
      </c>
      <c r="BG187" s="144">
        <f>IF(N187="zákl. přenesená",J187,0)</f>
        <v>0</v>
      </c>
      <c r="BH187" s="144">
        <f>IF(N187="sníž. přenesená",J187,0)</f>
        <v>0</v>
      </c>
      <c r="BI187" s="144">
        <f>IF(N187="nulová",J187,0)</f>
        <v>0</v>
      </c>
      <c r="BJ187" s="18" t="s">
        <v>81</v>
      </c>
      <c r="BK187" s="144">
        <f>ROUND(I187*H187,2)</f>
        <v>0</v>
      </c>
      <c r="BL187" s="18" t="s">
        <v>187</v>
      </c>
      <c r="BM187" s="143" t="s">
        <v>4735</v>
      </c>
    </row>
    <row r="188" spans="2:65" s="1" customFormat="1" ht="19.5">
      <c r="B188" s="33"/>
      <c r="D188" s="145" t="s">
        <v>189</v>
      </c>
      <c r="F188" s="146" t="s">
        <v>4733</v>
      </c>
      <c r="I188" s="147"/>
      <c r="L188" s="33"/>
      <c r="M188" s="148"/>
      <c r="T188" s="54"/>
      <c r="AT188" s="18" t="s">
        <v>189</v>
      </c>
      <c r="AU188" s="18" t="s">
        <v>81</v>
      </c>
    </row>
    <row r="189" spans="2:65" s="11" customFormat="1" ht="25.9" customHeight="1">
      <c r="B189" s="120"/>
      <c r="D189" s="121" t="s">
        <v>72</v>
      </c>
      <c r="E189" s="122" t="s">
        <v>4534</v>
      </c>
      <c r="F189" s="122" t="s">
        <v>131</v>
      </c>
      <c r="I189" s="123"/>
      <c r="J189" s="124">
        <f>BK189</f>
        <v>0</v>
      </c>
      <c r="L189" s="120"/>
      <c r="M189" s="125"/>
      <c r="P189" s="126">
        <f>P190+P193+P196+P199</f>
        <v>0</v>
      </c>
      <c r="R189" s="126">
        <f>R190+R193+R196+R199</f>
        <v>0</v>
      </c>
      <c r="T189" s="127">
        <f>T190+T193+T196+T199</f>
        <v>0</v>
      </c>
      <c r="AR189" s="121" t="s">
        <v>216</v>
      </c>
      <c r="AT189" s="128" t="s">
        <v>72</v>
      </c>
      <c r="AU189" s="128" t="s">
        <v>73</v>
      </c>
      <c r="AY189" s="121" t="s">
        <v>180</v>
      </c>
      <c r="BK189" s="129">
        <f>BK190+BK193+BK196+BK199</f>
        <v>0</v>
      </c>
    </row>
    <row r="190" spans="2:65" s="11" customFormat="1" ht="22.9" customHeight="1">
      <c r="B190" s="120"/>
      <c r="D190" s="121" t="s">
        <v>72</v>
      </c>
      <c r="E190" s="130" t="s">
        <v>4736</v>
      </c>
      <c r="F190" s="130" t="s">
        <v>4737</v>
      </c>
      <c r="I190" s="123"/>
      <c r="J190" s="131">
        <f>BK190</f>
        <v>0</v>
      </c>
      <c r="L190" s="120"/>
      <c r="M190" s="125"/>
      <c r="P190" s="126">
        <f>SUM(P191:P192)</f>
        <v>0</v>
      </c>
      <c r="R190" s="126">
        <f>SUM(R191:R192)</f>
        <v>0</v>
      </c>
      <c r="T190" s="127">
        <f>SUM(T191:T192)</f>
        <v>0</v>
      </c>
      <c r="AR190" s="121" t="s">
        <v>216</v>
      </c>
      <c r="AT190" s="128" t="s">
        <v>72</v>
      </c>
      <c r="AU190" s="128" t="s">
        <v>81</v>
      </c>
      <c r="AY190" s="121" t="s">
        <v>180</v>
      </c>
      <c r="BK190" s="129">
        <f>SUM(BK191:BK192)</f>
        <v>0</v>
      </c>
    </row>
    <row r="191" spans="2:65" s="1" customFormat="1" ht="16.5" customHeight="1">
      <c r="B191" s="33"/>
      <c r="C191" s="132" t="s">
        <v>538</v>
      </c>
      <c r="D191" s="132" t="s">
        <v>182</v>
      </c>
      <c r="E191" s="133" t="s">
        <v>4228</v>
      </c>
      <c r="F191" s="134" t="s">
        <v>4229</v>
      </c>
      <c r="G191" s="135" t="s">
        <v>4230</v>
      </c>
      <c r="H191" s="136">
        <v>1</v>
      </c>
      <c r="I191" s="137"/>
      <c r="J191" s="138">
        <f>ROUND(I191*H191,2)</f>
        <v>0</v>
      </c>
      <c r="K191" s="134" t="s">
        <v>19</v>
      </c>
      <c r="L191" s="33"/>
      <c r="M191" s="139" t="s">
        <v>19</v>
      </c>
      <c r="N191" s="140" t="s">
        <v>44</v>
      </c>
      <c r="P191" s="141">
        <f>O191*H191</f>
        <v>0</v>
      </c>
      <c r="Q191" s="141">
        <v>0</v>
      </c>
      <c r="R191" s="141">
        <f>Q191*H191</f>
        <v>0</v>
      </c>
      <c r="S191" s="141">
        <v>0</v>
      </c>
      <c r="T191" s="142">
        <f>S191*H191</f>
        <v>0</v>
      </c>
      <c r="AR191" s="143" t="s">
        <v>4225</v>
      </c>
      <c r="AT191" s="143" t="s">
        <v>182</v>
      </c>
      <c r="AU191" s="143" t="s">
        <v>83</v>
      </c>
      <c r="AY191" s="18" t="s">
        <v>180</v>
      </c>
      <c r="BE191" s="144">
        <f>IF(N191="základní",J191,0)</f>
        <v>0</v>
      </c>
      <c r="BF191" s="144">
        <f>IF(N191="snížená",J191,0)</f>
        <v>0</v>
      </c>
      <c r="BG191" s="144">
        <f>IF(N191="zákl. přenesená",J191,0)</f>
        <v>0</v>
      </c>
      <c r="BH191" s="144">
        <f>IF(N191="sníž. přenesená",J191,0)</f>
        <v>0</v>
      </c>
      <c r="BI191" s="144">
        <f>IF(N191="nulová",J191,0)</f>
        <v>0</v>
      </c>
      <c r="BJ191" s="18" t="s">
        <v>81</v>
      </c>
      <c r="BK191" s="144">
        <f>ROUND(I191*H191,2)</f>
        <v>0</v>
      </c>
      <c r="BL191" s="18" t="s">
        <v>4225</v>
      </c>
      <c r="BM191" s="143" t="s">
        <v>4738</v>
      </c>
    </row>
    <row r="192" spans="2:65" s="1" customFormat="1" ht="11.25">
      <c r="B192" s="33"/>
      <c r="D192" s="145" t="s">
        <v>189</v>
      </c>
      <c r="F192" s="146" t="s">
        <v>4229</v>
      </c>
      <c r="I192" s="147"/>
      <c r="L192" s="33"/>
      <c r="M192" s="148"/>
      <c r="T192" s="54"/>
      <c r="AT192" s="18" t="s">
        <v>189</v>
      </c>
      <c r="AU192" s="18" t="s">
        <v>83</v>
      </c>
    </row>
    <row r="193" spans="2:65" s="11" customFormat="1" ht="22.9" customHeight="1">
      <c r="B193" s="120"/>
      <c r="D193" s="121" t="s">
        <v>72</v>
      </c>
      <c r="E193" s="130" t="s">
        <v>4535</v>
      </c>
      <c r="F193" s="130" t="s">
        <v>4536</v>
      </c>
      <c r="I193" s="123"/>
      <c r="J193" s="131">
        <f>BK193</f>
        <v>0</v>
      </c>
      <c r="L193" s="120"/>
      <c r="M193" s="125"/>
      <c r="P193" s="126">
        <f>SUM(P194:P195)</f>
        <v>0</v>
      </c>
      <c r="R193" s="126">
        <f>SUM(R194:R195)</f>
        <v>0</v>
      </c>
      <c r="T193" s="127">
        <f>SUM(T194:T195)</f>
        <v>0</v>
      </c>
      <c r="AR193" s="121" t="s">
        <v>216</v>
      </c>
      <c r="AT193" s="128" t="s">
        <v>72</v>
      </c>
      <c r="AU193" s="128" t="s">
        <v>81</v>
      </c>
      <c r="AY193" s="121" t="s">
        <v>180</v>
      </c>
      <c r="BK193" s="129">
        <f>SUM(BK194:BK195)</f>
        <v>0</v>
      </c>
    </row>
    <row r="194" spans="2:65" s="1" customFormat="1" ht="16.5" customHeight="1">
      <c r="B194" s="33"/>
      <c r="C194" s="132" t="s">
        <v>546</v>
      </c>
      <c r="D194" s="132" t="s">
        <v>182</v>
      </c>
      <c r="E194" s="133" t="s">
        <v>4739</v>
      </c>
      <c r="F194" s="134" t="s">
        <v>4224</v>
      </c>
      <c r="G194" s="135" t="s">
        <v>911</v>
      </c>
      <c r="H194" s="136">
        <v>28</v>
      </c>
      <c r="I194" s="137"/>
      <c r="J194" s="138">
        <f>ROUND(I194*H194,2)</f>
        <v>0</v>
      </c>
      <c r="K194" s="134" t="s">
        <v>19</v>
      </c>
      <c r="L194" s="33"/>
      <c r="M194" s="139" t="s">
        <v>19</v>
      </c>
      <c r="N194" s="140" t="s">
        <v>44</v>
      </c>
      <c r="P194" s="141">
        <f>O194*H194</f>
        <v>0</v>
      </c>
      <c r="Q194" s="141">
        <v>0</v>
      </c>
      <c r="R194" s="141">
        <f>Q194*H194</f>
        <v>0</v>
      </c>
      <c r="S194" s="141">
        <v>0</v>
      </c>
      <c r="T194" s="142">
        <f>S194*H194</f>
        <v>0</v>
      </c>
      <c r="AR194" s="143" t="s">
        <v>4225</v>
      </c>
      <c r="AT194" s="143" t="s">
        <v>182</v>
      </c>
      <c r="AU194" s="143" t="s">
        <v>83</v>
      </c>
      <c r="AY194" s="18" t="s">
        <v>180</v>
      </c>
      <c r="BE194" s="144">
        <f>IF(N194="základní",J194,0)</f>
        <v>0</v>
      </c>
      <c r="BF194" s="144">
        <f>IF(N194="snížená",J194,0)</f>
        <v>0</v>
      </c>
      <c r="BG194" s="144">
        <f>IF(N194="zákl. přenesená",J194,0)</f>
        <v>0</v>
      </c>
      <c r="BH194" s="144">
        <f>IF(N194="sníž. přenesená",J194,0)</f>
        <v>0</v>
      </c>
      <c r="BI194" s="144">
        <f>IF(N194="nulová",J194,0)</f>
        <v>0</v>
      </c>
      <c r="BJ194" s="18" t="s">
        <v>81</v>
      </c>
      <c r="BK194" s="144">
        <f>ROUND(I194*H194,2)</f>
        <v>0</v>
      </c>
      <c r="BL194" s="18" t="s">
        <v>4225</v>
      </c>
      <c r="BM194" s="143" t="s">
        <v>4740</v>
      </c>
    </row>
    <row r="195" spans="2:65" s="1" customFormat="1" ht="11.25">
      <c r="B195" s="33"/>
      <c r="D195" s="145" t="s">
        <v>189</v>
      </c>
      <c r="F195" s="146" t="s">
        <v>4224</v>
      </c>
      <c r="I195" s="147"/>
      <c r="L195" s="33"/>
      <c r="M195" s="148"/>
      <c r="T195" s="54"/>
      <c r="AT195" s="18" t="s">
        <v>189</v>
      </c>
      <c r="AU195" s="18" t="s">
        <v>83</v>
      </c>
    </row>
    <row r="196" spans="2:65" s="11" customFormat="1" ht="22.9" customHeight="1">
      <c r="B196" s="120"/>
      <c r="D196" s="121" t="s">
        <v>72</v>
      </c>
      <c r="E196" s="130" t="s">
        <v>4540</v>
      </c>
      <c r="F196" s="130" t="s">
        <v>4541</v>
      </c>
      <c r="I196" s="123"/>
      <c r="J196" s="131">
        <f>BK196</f>
        <v>0</v>
      </c>
      <c r="L196" s="120"/>
      <c r="M196" s="125"/>
      <c r="P196" s="126">
        <f>SUM(P197:P198)</f>
        <v>0</v>
      </c>
      <c r="R196" s="126">
        <f>SUM(R197:R198)</f>
        <v>0</v>
      </c>
      <c r="T196" s="127">
        <f>SUM(T197:T198)</f>
        <v>0</v>
      </c>
      <c r="AR196" s="121" t="s">
        <v>216</v>
      </c>
      <c r="AT196" s="128" t="s">
        <v>72</v>
      </c>
      <c r="AU196" s="128" t="s">
        <v>81</v>
      </c>
      <c r="AY196" s="121" t="s">
        <v>180</v>
      </c>
      <c r="BK196" s="129">
        <f>SUM(BK197:BK198)</f>
        <v>0</v>
      </c>
    </row>
    <row r="197" spans="2:65" s="1" customFormat="1" ht="16.5" customHeight="1">
      <c r="B197" s="33"/>
      <c r="C197" s="132" t="s">
        <v>554</v>
      </c>
      <c r="D197" s="132" t="s">
        <v>182</v>
      </c>
      <c r="E197" s="133" t="s">
        <v>4741</v>
      </c>
      <c r="F197" s="134" t="s">
        <v>4742</v>
      </c>
      <c r="G197" s="135" t="s">
        <v>4230</v>
      </c>
      <c r="H197" s="136">
        <v>2</v>
      </c>
      <c r="I197" s="137"/>
      <c r="J197" s="138">
        <f>ROUND(I197*H197,2)</f>
        <v>0</v>
      </c>
      <c r="K197" s="134" t="s">
        <v>19</v>
      </c>
      <c r="L197" s="33"/>
      <c r="M197" s="139" t="s">
        <v>19</v>
      </c>
      <c r="N197" s="140" t="s">
        <v>44</v>
      </c>
      <c r="P197" s="141">
        <f>O197*H197</f>
        <v>0</v>
      </c>
      <c r="Q197" s="141">
        <v>0</v>
      </c>
      <c r="R197" s="141">
        <f>Q197*H197</f>
        <v>0</v>
      </c>
      <c r="S197" s="141">
        <v>0</v>
      </c>
      <c r="T197" s="142">
        <f>S197*H197</f>
        <v>0</v>
      </c>
      <c r="AR197" s="143" t="s">
        <v>4225</v>
      </c>
      <c r="AT197" s="143" t="s">
        <v>182</v>
      </c>
      <c r="AU197" s="143" t="s">
        <v>83</v>
      </c>
      <c r="AY197" s="18" t="s">
        <v>180</v>
      </c>
      <c r="BE197" s="144">
        <f>IF(N197="základní",J197,0)</f>
        <v>0</v>
      </c>
      <c r="BF197" s="144">
        <f>IF(N197="snížená",J197,0)</f>
        <v>0</v>
      </c>
      <c r="BG197" s="144">
        <f>IF(N197="zákl. přenesená",J197,0)</f>
        <v>0</v>
      </c>
      <c r="BH197" s="144">
        <f>IF(N197="sníž. přenesená",J197,0)</f>
        <v>0</v>
      </c>
      <c r="BI197" s="144">
        <f>IF(N197="nulová",J197,0)</f>
        <v>0</v>
      </c>
      <c r="BJ197" s="18" t="s">
        <v>81</v>
      </c>
      <c r="BK197" s="144">
        <f>ROUND(I197*H197,2)</f>
        <v>0</v>
      </c>
      <c r="BL197" s="18" t="s">
        <v>4225</v>
      </c>
      <c r="BM197" s="143" t="s">
        <v>4743</v>
      </c>
    </row>
    <row r="198" spans="2:65" s="1" customFormat="1" ht="11.25">
      <c r="B198" s="33"/>
      <c r="D198" s="145" t="s">
        <v>189</v>
      </c>
      <c r="F198" s="146" t="s">
        <v>4742</v>
      </c>
      <c r="I198" s="147"/>
      <c r="L198" s="33"/>
      <c r="M198" s="148"/>
      <c r="T198" s="54"/>
      <c r="AT198" s="18" t="s">
        <v>189</v>
      </c>
      <c r="AU198" s="18" t="s">
        <v>83</v>
      </c>
    </row>
    <row r="199" spans="2:65" s="11" customFormat="1" ht="22.9" customHeight="1">
      <c r="B199" s="120"/>
      <c r="D199" s="121" t="s">
        <v>72</v>
      </c>
      <c r="E199" s="130" t="s">
        <v>4544</v>
      </c>
      <c r="F199" s="130" t="s">
        <v>4246</v>
      </c>
      <c r="I199" s="123"/>
      <c r="J199" s="131">
        <f>BK199</f>
        <v>0</v>
      </c>
      <c r="L199" s="120"/>
      <c r="M199" s="125"/>
      <c r="P199" s="126">
        <f>SUM(P200:P205)</f>
        <v>0</v>
      </c>
      <c r="R199" s="126">
        <f>SUM(R200:R205)</f>
        <v>0</v>
      </c>
      <c r="T199" s="127">
        <f>SUM(T200:T205)</f>
        <v>0</v>
      </c>
      <c r="AR199" s="121" t="s">
        <v>216</v>
      </c>
      <c r="AT199" s="128" t="s">
        <v>72</v>
      </c>
      <c r="AU199" s="128" t="s">
        <v>81</v>
      </c>
      <c r="AY199" s="121" t="s">
        <v>180</v>
      </c>
      <c r="BK199" s="129">
        <f>SUM(BK200:BK205)</f>
        <v>0</v>
      </c>
    </row>
    <row r="200" spans="2:65" s="1" customFormat="1" ht="16.5" customHeight="1">
      <c r="B200" s="33"/>
      <c r="C200" s="132" t="s">
        <v>562</v>
      </c>
      <c r="D200" s="132" t="s">
        <v>182</v>
      </c>
      <c r="E200" s="133" t="s">
        <v>4744</v>
      </c>
      <c r="F200" s="134" t="s">
        <v>4745</v>
      </c>
      <c r="G200" s="135" t="s">
        <v>4230</v>
      </c>
      <c r="H200" s="136">
        <v>1</v>
      </c>
      <c r="I200" s="137"/>
      <c r="J200" s="138">
        <f>ROUND(I200*H200,2)</f>
        <v>0</v>
      </c>
      <c r="K200" s="134" t="s">
        <v>19</v>
      </c>
      <c r="L200" s="33"/>
      <c r="M200" s="139" t="s">
        <v>19</v>
      </c>
      <c r="N200" s="140" t="s">
        <v>44</v>
      </c>
      <c r="P200" s="141">
        <f>O200*H200</f>
        <v>0</v>
      </c>
      <c r="Q200" s="141">
        <v>0</v>
      </c>
      <c r="R200" s="141">
        <f>Q200*H200</f>
        <v>0</v>
      </c>
      <c r="S200" s="141">
        <v>0</v>
      </c>
      <c r="T200" s="142">
        <f>S200*H200</f>
        <v>0</v>
      </c>
      <c r="AR200" s="143" t="s">
        <v>4225</v>
      </c>
      <c r="AT200" s="143" t="s">
        <v>182</v>
      </c>
      <c r="AU200" s="143" t="s">
        <v>83</v>
      </c>
      <c r="AY200" s="18" t="s">
        <v>180</v>
      </c>
      <c r="BE200" s="144">
        <f>IF(N200="základní",J200,0)</f>
        <v>0</v>
      </c>
      <c r="BF200" s="144">
        <f>IF(N200="snížená",J200,0)</f>
        <v>0</v>
      </c>
      <c r="BG200" s="144">
        <f>IF(N200="zákl. přenesená",J200,0)</f>
        <v>0</v>
      </c>
      <c r="BH200" s="144">
        <f>IF(N200="sníž. přenesená",J200,0)</f>
        <v>0</v>
      </c>
      <c r="BI200" s="144">
        <f>IF(N200="nulová",J200,0)</f>
        <v>0</v>
      </c>
      <c r="BJ200" s="18" t="s">
        <v>81</v>
      </c>
      <c r="BK200" s="144">
        <f>ROUND(I200*H200,2)</f>
        <v>0</v>
      </c>
      <c r="BL200" s="18" t="s">
        <v>4225</v>
      </c>
      <c r="BM200" s="143" t="s">
        <v>4746</v>
      </c>
    </row>
    <row r="201" spans="2:65" s="1" customFormat="1" ht="11.25">
      <c r="B201" s="33"/>
      <c r="D201" s="145" t="s">
        <v>189</v>
      </c>
      <c r="F201" s="146" t="s">
        <v>4745</v>
      </c>
      <c r="I201" s="147"/>
      <c r="L201" s="33"/>
      <c r="M201" s="148"/>
      <c r="T201" s="54"/>
      <c r="AT201" s="18" t="s">
        <v>189</v>
      </c>
      <c r="AU201" s="18" t="s">
        <v>83</v>
      </c>
    </row>
    <row r="202" spans="2:65" s="1" customFormat="1" ht="33" customHeight="1">
      <c r="B202" s="33"/>
      <c r="C202" s="132" t="s">
        <v>569</v>
      </c>
      <c r="D202" s="132" t="s">
        <v>182</v>
      </c>
      <c r="E202" s="133" t="s">
        <v>4747</v>
      </c>
      <c r="F202" s="134" t="s">
        <v>4748</v>
      </c>
      <c r="G202" s="135" t="s">
        <v>4230</v>
      </c>
      <c r="H202" s="136">
        <v>1</v>
      </c>
      <c r="I202" s="137"/>
      <c r="J202" s="138">
        <f>ROUND(I202*H202,2)</f>
        <v>0</v>
      </c>
      <c r="K202" s="134" t="s">
        <v>19</v>
      </c>
      <c r="L202" s="33"/>
      <c r="M202" s="139" t="s">
        <v>19</v>
      </c>
      <c r="N202" s="140" t="s">
        <v>44</v>
      </c>
      <c r="P202" s="141">
        <f>O202*H202</f>
        <v>0</v>
      </c>
      <c r="Q202" s="141">
        <v>0</v>
      </c>
      <c r="R202" s="141">
        <f>Q202*H202</f>
        <v>0</v>
      </c>
      <c r="S202" s="141">
        <v>0</v>
      </c>
      <c r="T202" s="142">
        <f>S202*H202</f>
        <v>0</v>
      </c>
      <c r="AR202" s="143" t="s">
        <v>4225</v>
      </c>
      <c r="AT202" s="143" t="s">
        <v>182</v>
      </c>
      <c r="AU202" s="143" t="s">
        <v>83</v>
      </c>
      <c r="AY202" s="18" t="s">
        <v>180</v>
      </c>
      <c r="BE202" s="144">
        <f>IF(N202="základní",J202,0)</f>
        <v>0</v>
      </c>
      <c r="BF202" s="144">
        <f>IF(N202="snížená",J202,0)</f>
        <v>0</v>
      </c>
      <c r="BG202" s="144">
        <f>IF(N202="zákl. přenesená",J202,0)</f>
        <v>0</v>
      </c>
      <c r="BH202" s="144">
        <f>IF(N202="sníž. přenesená",J202,0)</f>
        <v>0</v>
      </c>
      <c r="BI202" s="144">
        <f>IF(N202="nulová",J202,0)</f>
        <v>0</v>
      </c>
      <c r="BJ202" s="18" t="s">
        <v>81</v>
      </c>
      <c r="BK202" s="144">
        <f>ROUND(I202*H202,2)</f>
        <v>0</v>
      </c>
      <c r="BL202" s="18" t="s">
        <v>4225</v>
      </c>
      <c r="BM202" s="143" t="s">
        <v>4749</v>
      </c>
    </row>
    <row r="203" spans="2:65" s="1" customFormat="1" ht="19.5">
      <c r="B203" s="33"/>
      <c r="D203" s="145" t="s">
        <v>189</v>
      </c>
      <c r="F203" s="146" t="s">
        <v>4748</v>
      </c>
      <c r="I203" s="147"/>
      <c r="L203" s="33"/>
      <c r="M203" s="148"/>
      <c r="T203" s="54"/>
      <c r="AT203" s="18" t="s">
        <v>189</v>
      </c>
      <c r="AU203" s="18" t="s">
        <v>83</v>
      </c>
    </row>
    <row r="204" spans="2:65" s="1" customFormat="1" ht="24.2" customHeight="1">
      <c r="B204" s="33"/>
      <c r="C204" s="132" t="s">
        <v>576</v>
      </c>
      <c r="D204" s="132" t="s">
        <v>182</v>
      </c>
      <c r="E204" s="133" t="s">
        <v>4750</v>
      </c>
      <c r="F204" s="134" t="s">
        <v>4751</v>
      </c>
      <c r="G204" s="135" t="s">
        <v>4230</v>
      </c>
      <c r="H204" s="136">
        <v>1</v>
      </c>
      <c r="I204" s="137"/>
      <c r="J204" s="138">
        <f>ROUND(I204*H204,2)</f>
        <v>0</v>
      </c>
      <c r="K204" s="134" t="s">
        <v>19</v>
      </c>
      <c r="L204" s="33"/>
      <c r="M204" s="139" t="s">
        <v>19</v>
      </c>
      <c r="N204" s="140" t="s">
        <v>44</v>
      </c>
      <c r="P204" s="141">
        <f>O204*H204</f>
        <v>0</v>
      </c>
      <c r="Q204" s="141">
        <v>0</v>
      </c>
      <c r="R204" s="141">
        <f>Q204*H204</f>
        <v>0</v>
      </c>
      <c r="S204" s="141">
        <v>0</v>
      </c>
      <c r="T204" s="142">
        <f>S204*H204</f>
        <v>0</v>
      </c>
      <c r="AR204" s="143" t="s">
        <v>4225</v>
      </c>
      <c r="AT204" s="143" t="s">
        <v>182</v>
      </c>
      <c r="AU204" s="143" t="s">
        <v>83</v>
      </c>
      <c r="AY204" s="18" t="s">
        <v>180</v>
      </c>
      <c r="BE204" s="144">
        <f>IF(N204="základní",J204,0)</f>
        <v>0</v>
      </c>
      <c r="BF204" s="144">
        <f>IF(N204="snížená",J204,0)</f>
        <v>0</v>
      </c>
      <c r="BG204" s="144">
        <f>IF(N204="zákl. přenesená",J204,0)</f>
        <v>0</v>
      </c>
      <c r="BH204" s="144">
        <f>IF(N204="sníž. přenesená",J204,0)</f>
        <v>0</v>
      </c>
      <c r="BI204" s="144">
        <f>IF(N204="nulová",J204,0)</f>
        <v>0</v>
      </c>
      <c r="BJ204" s="18" t="s">
        <v>81</v>
      </c>
      <c r="BK204" s="144">
        <f>ROUND(I204*H204,2)</f>
        <v>0</v>
      </c>
      <c r="BL204" s="18" t="s">
        <v>4225</v>
      </c>
      <c r="BM204" s="143" t="s">
        <v>4752</v>
      </c>
    </row>
    <row r="205" spans="2:65" s="1" customFormat="1" ht="19.5">
      <c r="B205" s="33"/>
      <c r="D205" s="145" t="s">
        <v>189</v>
      </c>
      <c r="F205" s="146" t="s">
        <v>4751</v>
      </c>
      <c r="I205" s="147"/>
      <c r="L205" s="33"/>
      <c r="M205" s="193"/>
      <c r="N205" s="194"/>
      <c r="O205" s="194"/>
      <c r="P205" s="194"/>
      <c r="Q205" s="194"/>
      <c r="R205" s="194"/>
      <c r="S205" s="194"/>
      <c r="T205" s="195"/>
      <c r="AT205" s="18" t="s">
        <v>189</v>
      </c>
      <c r="AU205" s="18" t="s">
        <v>83</v>
      </c>
    </row>
    <row r="206" spans="2:65" s="1" customFormat="1" ht="6.95" customHeight="1">
      <c r="B206" s="42"/>
      <c r="C206" s="43"/>
      <c r="D206" s="43"/>
      <c r="E206" s="43"/>
      <c r="F206" s="43"/>
      <c r="G206" s="43"/>
      <c r="H206" s="43"/>
      <c r="I206" s="43"/>
      <c r="J206" s="43"/>
      <c r="K206" s="43"/>
      <c r="L206" s="33"/>
    </row>
  </sheetData>
  <sheetProtection algorithmName="SHA-512" hashValue="fLftxh7I4qNFegl0Lwr9PcVARth8DFhxTu+FKsYKfSlpk2aQgBCbbEOPwAc5FS589X9Hl6wtxvbLq0RqGWDWNQ==" saltValue="MToMx5qnU7kg33lMi1ItUspakXGaZXzZBc3z7vfdEWFF0eI5zErs8WZbuP6HrTEkw9uLcSjo6WakAvJ08+cHxw==" spinCount="100000" sheet="1" objects="1" scenarios="1" formatColumns="0" formatRows="0" autoFilter="0"/>
  <autoFilter ref="C96:K205" xr:uid="{00000000-0009-0000-0000-00000C000000}"/>
  <mergeCells count="12">
    <mergeCell ref="E89:H89"/>
    <mergeCell ref="L2:V2"/>
    <mergeCell ref="E50:H50"/>
    <mergeCell ref="E52:H52"/>
    <mergeCell ref="E54:H54"/>
    <mergeCell ref="E85:H85"/>
    <mergeCell ref="E87:H87"/>
    <mergeCell ref="E7:H7"/>
    <mergeCell ref="E9:H9"/>
    <mergeCell ref="E11:H11"/>
    <mergeCell ref="E20:H20"/>
    <mergeCell ref="E29:H29"/>
  </mergeCells>
  <hyperlinks>
    <hyperlink ref="F105" r:id="rId1" xr:uid="{00000000-0004-0000-0C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123</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ht="12" customHeight="1">
      <c r="B8" s="21"/>
      <c r="D8" s="28" t="s">
        <v>134</v>
      </c>
      <c r="L8" s="21"/>
    </row>
    <row r="9" spans="2:46" s="1" customFormat="1" ht="16.5" customHeight="1">
      <c r="B9" s="33"/>
      <c r="E9" s="323" t="s">
        <v>3905</v>
      </c>
      <c r="F9" s="325"/>
      <c r="G9" s="325"/>
      <c r="H9" s="325"/>
      <c r="L9" s="33"/>
    </row>
    <row r="10" spans="2:46" s="1" customFormat="1" ht="12" customHeight="1">
      <c r="B10" s="33"/>
      <c r="D10" s="28" t="s">
        <v>3906</v>
      </c>
      <c r="L10" s="33"/>
    </row>
    <row r="11" spans="2:46" s="1" customFormat="1" ht="16.5" customHeight="1">
      <c r="B11" s="33"/>
      <c r="E11" s="287" t="s">
        <v>4753</v>
      </c>
      <c r="F11" s="325"/>
      <c r="G11" s="325"/>
      <c r="H11" s="325"/>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29. 11. 2024</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27</v>
      </c>
      <c r="I17" s="28" t="s">
        <v>28</v>
      </c>
      <c r="J17" s="26" t="s">
        <v>19</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6" t="str">
        <f>'Rekapitulace stavby'!E14</f>
        <v>Vyplň údaj</v>
      </c>
      <c r="F20" s="293"/>
      <c r="G20" s="293"/>
      <c r="H20" s="293"/>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3908</v>
      </c>
      <c r="L22" s="33"/>
    </row>
    <row r="23" spans="2:12" s="1" customFormat="1" ht="18" customHeight="1">
      <c r="B23" s="33"/>
      <c r="E23" s="26" t="s">
        <v>3909</v>
      </c>
      <c r="I23" s="28" t="s">
        <v>28</v>
      </c>
      <c r="J23" s="26" t="s">
        <v>19</v>
      </c>
      <c r="L23" s="33"/>
    </row>
    <row r="24" spans="2:12" s="1" customFormat="1" ht="6.95" customHeight="1">
      <c r="B24" s="33"/>
      <c r="L24" s="33"/>
    </row>
    <row r="25" spans="2:12" s="1" customFormat="1" ht="12" customHeight="1">
      <c r="B25" s="33"/>
      <c r="D25" s="28" t="s">
        <v>36</v>
      </c>
      <c r="I25" s="28" t="s">
        <v>26</v>
      </c>
      <c r="J25" s="26" t="s">
        <v>3908</v>
      </c>
      <c r="L25" s="33"/>
    </row>
    <row r="26" spans="2:12" s="1" customFormat="1" ht="18" customHeight="1">
      <c r="B26" s="33"/>
      <c r="E26" s="26" t="s">
        <v>3909</v>
      </c>
      <c r="I26" s="28" t="s">
        <v>28</v>
      </c>
      <c r="J26" s="26" t="s">
        <v>19</v>
      </c>
      <c r="L26" s="33"/>
    </row>
    <row r="27" spans="2:12" s="1" customFormat="1" ht="6.95" customHeight="1">
      <c r="B27" s="33"/>
      <c r="L27" s="33"/>
    </row>
    <row r="28" spans="2:12" s="1" customFormat="1" ht="12" customHeight="1">
      <c r="B28" s="33"/>
      <c r="D28" s="28" t="s">
        <v>37</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39</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41</v>
      </c>
      <c r="I34" s="36" t="s">
        <v>40</v>
      </c>
      <c r="J34" s="36" t="s">
        <v>42</v>
      </c>
      <c r="L34" s="33"/>
    </row>
    <row r="35" spans="2:12" s="1" customFormat="1" ht="14.45" customHeight="1">
      <c r="B35" s="33"/>
      <c r="D35" s="53" t="s">
        <v>43</v>
      </c>
      <c r="E35" s="28" t="s">
        <v>44</v>
      </c>
      <c r="F35" s="84">
        <f>ROUND((SUM(BE87:BE123)),  2)</f>
        <v>0</v>
      </c>
      <c r="I35" s="94">
        <v>0.21</v>
      </c>
      <c r="J35" s="84">
        <f>ROUND(((SUM(BE87:BE123))*I35),  2)</f>
        <v>0</v>
      </c>
      <c r="L35" s="33"/>
    </row>
    <row r="36" spans="2:12" s="1" customFormat="1" ht="14.45" customHeight="1">
      <c r="B36" s="33"/>
      <c r="E36" s="28" t="s">
        <v>45</v>
      </c>
      <c r="F36" s="84">
        <f>ROUND((SUM(BF87:BF123)),  2)</f>
        <v>0</v>
      </c>
      <c r="I36" s="94">
        <v>0.12</v>
      </c>
      <c r="J36" s="84">
        <f>ROUND(((SUM(BF87:BF123))*I36),  2)</f>
        <v>0</v>
      </c>
      <c r="L36" s="33"/>
    </row>
    <row r="37" spans="2:12" s="1" customFormat="1" ht="14.45" hidden="1" customHeight="1">
      <c r="B37" s="33"/>
      <c r="E37" s="28" t="s">
        <v>46</v>
      </c>
      <c r="F37" s="84">
        <f>ROUND((SUM(BG87:BG123)),  2)</f>
        <v>0</v>
      </c>
      <c r="I37" s="94">
        <v>0.21</v>
      </c>
      <c r="J37" s="84">
        <f>0</f>
        <v>0</v>
      </c>
      <c r="L37" s="33"/>
    </row>
    <row r="38" spans="2:12" s="1" customFormat="1" ht="14.45" hidden="1" customHeight="1">
      <c r="B38" s="33"/>
      <c r="E38" s="28" t="s">
        <v>47</v>
      </c>
      <c r="F38" s="84">
        <f>ROUND((SUM(BH87:BH123)),  2)</f>
        <v>0</v>
      </c>
      <c r="I38" s="94">
        <v>0.12</v>
      </c>
      <c r="J38" s="84">
        <f>0</f>
        <v>0</v>
      </c>
      <c r="L38" s="33"/>
    </row>
    <row r="39" spans="2:12" s="1" customFormat="1" ht="14.45" hidden="1" customHeight="1">
      <c r="B39" s="33"/>
      <c r="E39" s="28" t="s">
        <v>48</v>
      </c>
      <c r="F39" s="84">
        <f>ROUND((SUM(BI87:BI123)),  2)</f>
        <v>0</v>
      </c>
      <c r="I39" s="94">
        <v>0</v>
      </c>
      <c r="J39" s="84">
        <f>0</f>
        <v>0</v>
      </c>
      <c r="L39" s="33"/>
    </row>
    <row r="40" spans="2:12" s="1" customFormat="1" ht="6.95" customHeight="1">
      <c r="B40" s="33"/>
      <c r="L40" s="33"/>
    </row>
    <row r="41" spans="2:12" s="1" customFormat="1" ht="25.35" customHeight="1">
      <c r="B41" s="33"/>
      <c r="C41" s="95"/>
      <c r="D41" s="96" t="s">
        <v>49</v>
      </c>
      <c r="E41" s="55"/>
      <c r="F41" s="55"/>
      <c r="G41" s="97" t="s">
        <v>50</v>
      </c>
      <c r="H41" s="98" t="s">
        <v>51</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3" t="str">
        <f>E7</f>
        <v>Stavební úpravy obj. pro pečovatelskou službu</v>
      </c>
      <c r="F50" s="324"/>
      <c r="G50" s="324"/>
      <c r="H50" s="324"/>
      <c r="L50" s="33"/>
    </row>
    <row r="51" spans="2:47" ht="12" customHeight="1">
      <c r="B51" s="21"/>
      <c r="C51" s="28" t="s">
        <v>134</v>
      </c>
      <c r="L51" s="21"/>
    </row>
    <row r="52" spans="2:47" s="1" customFormat="1" ht="16.5" customHeight="1">
      <c r="B52" s="33"/>
      <c r="E52" s="323" t="s">
        <v>3905</v>
      </c>
      <c r="F52" s="325"/>
      <c r="G52" s="325"/>
      <c r="H52" s="325"/>
      <c r="L52" s="33"/>
    </row>
    <row r="53" spans="2:47" s="1" customFormat="1" ht="12" customHeight="1">
      <c r="B53" s="33"/>
      <c r="C53" s="28" t="s">
        <v>3906</v>
      </c>
      <c r="L53" s="33"/>
    </row>
    <row r="54" spans="2:47" s="1" customFormat="1" ht="16.5" customHeight="1">
      <c r="B54" s="33"/>
      <c r="E54" s="287" t="str">
        <f>E11</f>
        <v>07 - Rozvaděč R-FVE-AC</v>
      </c>
      <c r="F54" s="325"/>
      <c r="G54" s="325"/>
      <c r="H54" s="325"/>
      <c r="L54" s="33"/>
    </row>
    <row r="55" spans="2:47" s="1" customFormat="1" ht="6.95" customHeight="1">
      <c r="B55" s="33"/>
      <c r="L55" s="33"/>
    </row>
    <row r="56" spans="2:47" s="1" customFormat="1" ht="12" customHeight="1">
      <c r="B56" s="33"/>
      <c r="C56" s="28" t="s">
        <v>21</v>
      </c>
      <c r="F56" s="26" t="str">
        <f>F14</f>
        <v>Neštěmická 795/37, Krásné Březno</v>
      </c>
      <c r="I56" s="28" t="s">
        <v>23</v>
      </c>
      <c r="J56" s="50" t="str">
        <f>IF(J14="","",J14)</f>
        <v>29. 11. 2024</v>
      </c>
      <c r="L56" s="33"/>
    </row>
    <row r="57" spans="2:47" s="1" customFormat="1" ht="6.95" customHeight="1">
      <c r="B57" s="33"/>
      <c r="L57" s="33"/>
    </row>
    <row r="58" spans="2:47" s="1" customFormat="1" ht="15.2" customHeight="1">
      <c r="B58" s="33"/>
      <c r="C58" s="28" t="s">
        <v>25</v>
      </c>
      <c r="F58" s="26" t="str">
        <f>E17</f>
        <v>Statutární město Ústí nad Labem</v>
      </c>
      <c r="I58" s="28" t="s">
        <v>31</v>
      </c>
      <c r="J58" s="31" t="str">
        <f>E23</f>
        <v>G DESIGN</v>
      </c>
      <c r="L58" s="33"/>
    </row>
    <row r="59" spans="2:47" s="1" customFormat="1" ht="15.2" customHeight="1">
      <c r="B59" s="33"/>
      <c r="C59" s="28" t="s">
        <v>29</v>
      </c>
      <c r="F59" s="26" t="str">
        <f>IF(E20="","",E20)</f>
        <v>Vyplň údaj</v>
      </c>
      <c r="I59" s="28" t="s">
        <v>36</v>
      </c>
      <c r="J59" s="31" t="str">
        <f>E26</f>
        <v>G DESIGN</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71</v>
      </c>
      <c r="J63" s="64">
        <f>J87</f>
        <v>0</v>
      </c>
      <c r="L63" s="33"/>
      <c r="AU63" s="18" t="s">
        <v>139</v>
      </c>
    </row>
    <row r="64" spans="2:47" s="8" customFormat="1" ht="24.95" customHeight="1">
      <c r="B64" s="104"/>
      <c r="D64" s="105" t="s">
        <v>148</v>
      </c>
      <c r="E64" s="106"/>
      <c r="F64" s="106"/>
      <c r="G64" s="106"/>
      <c r="H64" s="106"/>
      <c r="I64" s="106"/>
      <c r="J64" s="107">
        <f>J88</f>
        <v>0</v>
      </c>
      <c r="L64" s="104"/>
    </row>
    <row r="65" spans="2:12" s="9" customFormat="1" ht="19.899999999999999" customHeight="1">
      <c r="B65" s="108"/>
      <c r="D65" s="109" t="s">
        <v>4250</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165</v>
      </c>
      <c r="L72" s="33"/>
    </row>
    <row r="73" spans="2:12" s="1" customFormat="1" ht="6.95" customHeight="1">
      <c r="B73" s="33"/>
      <c r="L73" s="33"/>
    </row>
    <row r="74" spans="2:12" s="1" customFormat="1" ht="12" customHeight="1">
      <c r="B74" s="33"/>
      <c r="C74" s="28" t="s">
        <v>16</v>
      </c>
      <c r="L74" s="33"/>
    </row>
    <row r="75" spans="2:12" s="1" customFormat="1" ht="16.5" customHeight="1">
      <c r="B75" s="33"/>
      <c r="E75" s="323" t="str">
        <f>E7</f>
        <v>Stavební úpravy obj. pro pečovatelskou službu</v>
      </c>
      <c r="F75" s="324"/>
      <c r="G75" s="324"/>
      <c r="H75" s="324"/>
      <c r="L75" s="33"/>
    </row>
    <row r="76" spans="2:12" ht="12" customHeight="1">
      <c r="B76" s="21"/>
      <c r="C76" s="28" t="s">
        <v>134</v>
      </c>
      <c r="L76" s="21"/>
    </row>
    <row r="77" spans="2:12" s="1" customFormat="1" ht="16.5" customHeight="1">
      <c r="B77" s="33"/>
      <c r="E77" s="323" t="s">
        <v>3905</v>
      </c>
      <c r="F77" s="325"/>
      <c r="G77" s="325"/>
      <c r="H77" s="325"/>
      <c r="L77" s="33"/>
    </row>
    <row r="78" spans="2:12" s="1" customFormat="1" ht="12" customHeight="1">
      <c r="B78" s="33"/>
      <c r="C78" s="28" t="s">
        <v>3906</v>
      </c>
      <c r="L78" s="33"/>
    </row>
    <row r="79" spans="2:12" s="1" customFormat="1" ht="16.5" customHeight="1">
      <c r="B79" s="33"/>
      <c r="E79" s="287" t="str">
        <f>E11</f>
        <v>07 - Rozvaděč R-FVE-AC</v>
      </c>
      <c r="F79" s="325"/>
      <c r="G79" s="325"/>
      <c r="H79" s="325"/>
      <c r="L79" s="33"/>
    </row>
    <row r="80" spans="2:12" s="1" customFormat="1" ht="6.95" customHeight="1">
      <c r="B80" s="33"/>
      <c r="L80" s="33"/>
    </row>
    <row r="81" spans="2:65" s="1" customFormat="1" ht="12" customHeight="1">
      <c r="B81" s="33"/>
      <c r="C81" s="28" t="s">
        <v>21</v>
      </c>
      <c r="F81" s="26" t="str">
        <f>F14</f>
        <v>Neštěmická 795/37, Krásné Březno</v>
      </c>
      <c r="I81" s="28" t="s">
        <v>23</v>
      </c>
      <c r="J81" s="50" t="str">
        <f>IF(J14="","",J14)</f>
        <v>29. 11. 2024</v>
      </c>
      <c r="L81" s="33"/>
    </row>
    <row r="82" spans="2:65" s="1" customFormat="1" ht="6.95" customHeight="1">
      <c r="B82" s="33"/>
      <c r="L82" s="33"/>
    </row>
    <row r="83" spans="2:65" s="1" customFormat="1" ht="15.2" customHeight="1">
      <c r="B83" s="33"/>
      <c r="C83" s="28" t="s">
        <v>25</v>
      </c>
      <c r="F83" s="26" t="str">
        <f>E17</f>
        <v>Statutární město Ústí nad Labem</v>
      </c>
      <c r="I83" s="28" t="s">
        <v>31</v>
      </c>
      <c r="J83" s="31" t="str">
        <f>E23</f>
        <v>G DESIGN</v>
      </c>
      <c r="L83" s="33"/>
    </row>
    <row r="84" spans="2:65" s="1" customFormat="1" ht="15.2" customHeight="1">
      <c r="B84" s="33"/>
      <c r="C84" s="28" t="s">
        <v>29</v>
      </c>
      <c r="F84" s="26" t="str">
        <f>IF(E20="","",E20)</f>
        <v>Vyplň údaj</v>
      </c>
      <c r="I84" s="28" t="s">
        <v>36</v>
      </c>
      <c r="J84" s="31" t="str">
        <f>E26</f>
        <v>G DESIGN</v>
      </c>
      <c r="L84" s="33"/>
    </row>
    <row r="85" spans="2:65" s="1" customFormat="1" ht="10.35" customHeight="1">
      <c r="B85" s="33"/>
      <c r="L85" s="33"/>
    </row>
    <row r="86" spans="2:65" s="10" customFormat="1" ht="29.25" customHeight="1">
      <c r="B86" s="112"/>
      <c r="C86" s="113" t="s">
        <v>166</v>
      </c>
      <c r="D86" s="114" t="s">
        <v>58</v>
      </c>
      <c r="E86" s="114" t="s">
        <v>54</v>
      </c>
      <c r="F86" s="114" t="s">
        <v>55</v>
      </c>
      <c r="G86" s="114" t="s">
        <v>167</v>
      </c>
      <c r="H86" s="114" t="s">
        <v>168</v>
      </c>
      <c r="I86" s="114" t="s">
        <v>169</v>
      </c>
      <c r="J86" s="114" t="s">
        <v>138</v>
      </c>
      <c r="K86" s="115" t="s">
        <v>170</v>
      </c>
      <c r="L86" s="112"/>
      <c r="M86" s="57" t="s">
        <v>19</v>
      </c>
      <c r="N86" s="58" t="s">
        <v>43</v>
      </c>
      <c r="O86" s="58" t="s">
        <v>171</v>
      </c>
      <c r="P86" s="58" t="s">
        <v>172</v>
      </c>
      <c r="Q86" s="58" t="s">
        <v>173</v>
      </c>
      <c r="R86" s="58" t="s">
        <v>174</v>
      </c>
      <c r="S86" s="58" t="s">
        <v>175</v>
      </c>
      <c r="T86" s="59" t="s">
        <v>176</v>
      </c>
    </row>
    <row r="87" spans="2:65" s="1" customFormat="1" ht="22.9" customHeight="1">
      <c r="B87" s="33"/>
      <c r="C87" s="62" t="s">
        <v>177</v>
      </c>
      <c r="J87" s="116">
        <f>BK87</f>
        <v>0</v>
      </c>
      <c r="L87" s="33"/>
      <c r="M87" s="60"/>
      <c r="N87" s="51"/>
      <c r="O87" s="51"/>
      <c r="P87" s="117">
        <f>P88</f>
        <v>0</v>
      </c>
      <c r="Q87" s="51"/>
      <c r="R87" s="117">
        <f>R88</f>
        <v>2.1099999999999999E-3</v>
      </c>
      <c r="S87" s="51"/>
      <c r="T87" s="118">
        <f>T88</f>
        <v>0</v>
      </c>
      <c r="AT87" s="18" t="s">
        <v>72</v>
      </c>
      <c r="AU87" s="18" t="s">
        <v>139</v>
      </c>
      <c r="BK87" s="119">
        <f>BK88</f>
        <v>0</v>
      </c>
    </row>
    <row r="88" spans="2:65" s="11" customFormat="1" ht="25.9" customHeight="1">
      <c r="B88" s="120"/>
      <c r="D88" s="121" t="s">
        <v>72</v>
      </c>
      <c r="E88" s="122" t="s">
        <v>454</v>
      </c>
      <c r="F88" s="122" t="s">
        <v>455</v>
      </c>
      <c r="I88" s="123"/>
      <c r="J88" s="124">
        <f>BK88</f>
        <v>0</v>
      </c>
      <c r="L88" s="120"/>
      <c r="M88" s="125"/>
      <c r="P88" s="126">
        <f>P89</f>
        <v>0</v>
      </c>
      <c r="R88" s="126">
        <f>R89</f>
        <v>2.1099999999999999E-3</v>
      </c>
      <c r="T88" s="127">
        <f>T89</f>
        <v>0</v>
      </c>
      <c r="AR88" s="121" t="s">
        <v>83</v>
      </c>
      <c r="AT88" s="128" t="s">
        <v>72</v>
      </c>
      <c r="AU88" s="128" t="s">
        <v>73</v>
      </c>
      <c r="AY88" s="121" t="s">
        <v>180</v>
      </c>
      <c r="BK88" s="129">
        <f>BK89</f>
        <v>0</v>
      </c>
    </row>
    <row r="89" spans="2:65" s="11" customFormat="1" ht="22.9" customHeight="1">
      <c r="B89" s="120"/>
      <c r="D89" s="121" t="s">
        <v>72</v>
      </c>
      <c r="E89" s="130" t="s">
        <v>3913</v>
      </c>
      <c r="F89" s="130" t="s">
        <v>3914</v>
      </c>
      <c r="I89" s="123"/>
      <c r="J89" s="131">
        <f>BK89</f>
        <v>0</v>
      </c>
      <c r="L89" s="120"/>
      <c r="M89" s="125"/>
      <c r="P89" s="126">
        <f>SUM(P90:P123)</f>
        <v>0</v>
      </c>
      <c r="R89" s="126">
        <f>SUM(R90:R123)</f>
        <v>2.1099999999999999E-3</v>
      </c>
      <c r="T89" s="127">
        <f>SUM(T90:T123)</f>
        <v>0</v>
      </c>
      <c r="AR89" s="121" t="s">
        <v>83</v>
      </c>
      <c r="AT89" s="128" t="s">
        <v>72</v>
      </c>
      <c r="AU89" s="128" t="s">
        <v>81</v>
      </c>
      <c r="AY89" s="121" t="s">
        <v>180</v>
      </c>
      <c r="BK89" s="129">
        <f>SUM(BK90:BK123)</f>
        <v>0</v>
      </c>
    </row>
    <row r="90" spans="2:65" s="1" customFormat="1" ht="21.75" customHeight="1">
      <c r="B90" s="33"/>
      <c r="C90" s="171" t="s">
        <v>81</v>
      </c>
      <c r="D90" s="171" t="s">
        <v>353</v>
      </c>
      <c r="E90" s="172" t="s">
        <v>4754</v>
      </c>
      <c r="F90" s="173" t="s">
        <v>4755</v>
      </c>
      <c r="G90" s="174" t="s">
        <v>346</v>
      </c>
      <c r="H90" s="175">
        <v>1</v>
      </c>
      <c r="I90" s="176"/>
      <c r="J90" s="177">
        <f>ROUND(I90*H90,2)</f>
        <v>0</v>
      </c>
      <c r="K90" s="173" t="s">
        <v>19</v>
      </c>
      <c r="L90" s="178"/>
      <c r="M90" s="179" t="s">
        <v>19</v>
      </c>
      <c r="N90" s="180" t="s">
        <v>44</v>
      </c>
      <c r="P90" s="141">
        <f>O90*H90</f>
        <v>0</v>
      </c>
      <c r="Q90" s="141">
        <v>0</v>
      </c>
      <c r="R90" s="141">
        <f>Q90*H90</f>
        <v>0</v>
      </c>
      <c r="S90" s="141">
        <v>0</v>
      </c>
      <c r="T90" s="142">
        <f>S90*H90</f>
        <v>0</v>
      </c>
      <c r="AR90" s="143" t="s">
        <v>466</v>
      </c>
      <c r="AT90" s="143" t="s">
        <v>353</v>
      </c>
      <c r="AU90" s="143" t="s">
        <v>83</v>
      </c>
      <c r="AY90" s="18" t="s">
        <v>180</v>
      </c>
      <c r="BE90" s="144">
        <f>IF(N90="základní",J90,0)</f>
        <v>0</v>
      </c>
      <c r="BF90" s="144">
        <f>IF(N90="snížená",J90,0)</f>
        <v>0</v>
      </c>
      <c r="BG90" s="144">
        <f>IF(N90="zákl. přenesená",J90,0)</f>
        <v>0</v>
      </c>
      <c r="BH90" s="144">
        <f>IF(N90="sníž. přenesená",J90,0)</f>
        <v>0</v>
      </c>
      <c r="BI90" s="144">
        <f>IF(N90="nulová",J90,0)</f>
        <v>0</v>
      </c>
      <c r="BJ90" s="18" t="s">
        <v>81</v>
      </c>
      <c r="BK90" s="144">
        <f>ROUND(I90*H90,2)</f>
        <v>0</v>
      </c>
      <c r="BL90" s="18" t="s">
        <v>309</v>
      </c>
      <c r="BM90" s="143" t="s">
        <v>4756</v>
      </c>
    </row>
    <row r="91" spans="2:65" s="1" customFormat="1" ht="11.25">
      <c r="B91" s="33"/>
      <c r="D91" s="145" t="s">
        <v>189</v>
      </c>
      <c r="F91" s="146" t="s">
        <v>4755</v>
      </c>
      <c r="I91" s="147"/>
      <c r="L91" s="33"/>
      <c r="M91" s="148"/>
      <c r="T91" s="54"/>
      <c r="AT91" s="18" t="s">
        <v>189</v>
      </c>
      <c r="AU91" s="18" t="s">
        <v>83</v>
      </c>
    </row>
    <row r="92" spans="2:65" s="1" customFormat="1" ht="24.2" customHeight="1">
      <c r="B92" s="33"/>
      <c r="C92" s="132" t="s">
        <v>83</v>
      </c>
      <c r="D92" s="132" t="s">
        <v>182</v>
      </c>
      <c r="E92" s="133" t="s">
        <v>4251</v>
      </c>
      <c r="F92" s="134" t="s">
        <v>4252</v>
      </c>
      <c r="G92" s="135" t="s">
        <v>346</v>
      </c>
      <c r="H92" s="136">
        <v>15</v>
      </c>
      <c r="I92" s="137"/>
      <c r="J92" s="138">
        <f>ROUND(I92*H92,2)</f>
        <v>0</v>
      </c>
      <c r="K92" s="134" t="s">
        <v>3940</v>
      </c>
      <c r="L92" s="33"/>
      <c r="M92" s="139" t="s">
        <v>19</v>
      </c>
      <c r="N92" s="140" t="s">
        <v>44</v>
      </c>
      <c r="P92" s="141">
        <f>O92*H92</f>
        <v>0</v>
      </c>
      <c r="Q92" s="141">
        <v>0</v>
      </c>
      <c r="R92" s="141">
        <f>Q92*H92</f>
        <v>0</v>
      </c>
      <c r="S92" s="141">
        <v>0</v>
      </c>
      <c r="T92" s="142">
        <f>S92*H92</f>
        <v>0</v>
      </c>
      <c r="AR92" s="143" t="s">
        <v>309</v>
      </c>
      <c r="AT92" s="143" t="s">
        <v>182</v>
      </c>
      <c r="AU92" s="143" t="s">
        <v>83</v>
      </c>
      <c r="AY92" s="18" t="s">
        <v>180</v>
      </c>
      <c r="BE92" s="144">
        <f>IF(N92="základní",J92,0)</f>
        <v>0</v>
      </c>
      <c r="BF92" s="144">
        <f>IF(N92="snížená",J92,0)</f>
        <v>0</v>
      </c>
      <c r="BG92" s="144">
        <f>IF(N92="zákl. přenesená",J92,0)</f>
        <v>0</v>
      </c>
      <c r="BH92" s="144">
        <f>IF(N92="sníž. přenesená",J92,0)</f>
        <v>0</v>
      </c>
      <c r="BI92" s="144">
        <f>IF(N92="nulová",J92,0)</f>
        <v>0</v>
      </c>
      <c r="BJ92" s="18" t="s">
        <v>81</v>
      </c>
      <c r="BK92" s="144">
        <f>ROUND(I92*H92,2)</f>
        <v>0</v>
      </c>
      <c r="BL92" s="18" t="s">
        <v>309</v>
      </c>
      <c r="BM92" s="143" t="s">
        <v>4757</v>
      </c>
    </row>
    <row r="93" spans="2:65" s="1" customFormat="1" ht="11.25">
      <c r="B93" s="33"/>
      <c r="D93" s="145" t="s">
        <v>189</v>
      </c>
      <c r="F93" s="146" t="s">
        <v>4252</v>
      </c>
      <c r="I93" s="147"/>
      <c r="L93" s="33"/>
      <c r="M93" s="148"/>
      <c r="T93" s="54"/>
      <c r="AT93" s="18" t="s">
        <v>189</v>
      </c>
      <c r="AU93" s="18" t="s">
        <v>83</v>
      </c>
    </row>
    <row r="94" spans="2:65" s="1" customFormat="1" ht="11.25">
      <c r="B94" s="33"/>
      <c r="D94" s="149" t="s">
        <v>191</v>
      </c>
      <c r="F94" s="150" t="s">
        <v>4254</v>
      </c>
      <c r="I94" s="147"/>
      <c r="L94" s="33"/>
      <c r="M94" s="148"/>
      <c r="T94" s="54"/>
      <c r="AT94" s="18" t="s">
        <v>191</v>
      </c>
      <c r="AU94" s="18" t="s">
        <v>83</v>
      </c>
    </row>
    <row r="95" spans="2:65" s="1" customFormat="1" ht="24.2" customHeight="1">
      <c r="B95" s="33"/>
      <c r="C95" s="171" t="s">
        <v>203</v>
      </c>
      <c r="D95" s="171" t="s">
        <v>353</v>
      </c>
      <c r="E95" s="172" t="s">
        <v>4255</v>
      </c>
      <c r="F95" s="173" t="s">
        <v>4256</v>
      </c>
      <c r="G95" s="174" t="s">
        <v>346</v>
      </c>
      <c r="H95" s="175">
        <v>2</v>
      </c>
      <c r="I95" s="176"/>
      <c r="J95" s="177">
        <f>ROUND(I95*H95,2)</f>
        <v>0</v>
      </c>
      <c r="K95" s="173" t="s">
        <v>19</v>
      </c>
      <c r="L95" s="178"/>
      <c r="M95" s="179" t="s">
        <v>19</v>
      </c>
      <c r="N95" s="180" t="s">
        <v>44</v>
      </c>
      <c r="P95" s="141">
        <f>O95*H95</f>
        <v>0</v>
      </c>
      <c r="Q95" s="141">
        <v>0</v>
      </c>
      <c r="R95" s="141">
        <f>Q95*H95</f>
        <v>0</v>
      </c>
      <c r="S95" s="141">
        <v>0</v>
      </c>
      <c r="T95" s="142">
        <f>S95*H95</f>
        <v>0</v>
      </c>
      <c r="AR95" s="143" t="s">
        <v>466</v>
      </c>
      <c r="AT95" s="143" t="s">
        <v>353</v>
      </c>
      <c r="AU95" s="143" t="s">
        <v>83</v>
      </c>
      <c r="AY95" s="18" t="s">
        <v>180</v>
      </c>
      <c r="BE95" s="144">
        <f>IF(N95="základní",J95,0)</f>
        <v>0</v>
      </c>
      <c r="BF95" s="144">
        <f>IF(N95="snížená",J95,0)</f>
        <v>0</v>
      </c>
      <c r="BG95" s="144">
        <f>IF(N95="zákl. přenesená",J95,0)</f>
        <v>0</v>
      </c>
      <c r="BH95" s="144">
        <f>IF(N95="sníž. přenesená",J95,0)</f>
        <v>0</v>
      </c>
      <c r="BI95" s="144">
        <f>IF(N95="nulová",J95,0)</f>
        <v>0</v>
      </c>
      <c r="BJ95" s="18" t="s">
        <v>81</v>
      </c>
      <c r="BK95" s="144">
        <f>ROUND(I95*H95,2)</f>
        <v>0</v>
      </c>
      <c r="BL95" s="18" t="s">
        <v>309</v>
      </c>
      <c r="BM95" s="143" t="s">
        <v>4758</v>
      </c>
    </row>
    <row r="96" spans="2:65" s="1" customFormat="1" ht="11.25">
      <c r="B96" s="33"/>
      <c r="D96" s="145" t="s">
        <v>189</v>
      </c>
      <c r="F96" s="146" t="s">
        <v>4256</v>
      </c>
      <c r="I96" s="147"/>
      <c r="L96" s="33"/>
      <c r="M96" s="148"/>
      <c r="T96" s="54"/>
      <c r="AT96" s="18" t="s">
        <v>189</v>
      </c>
      <c r="AU96" s="18" t="s">
        <v>83</v>
      </c>
    </row>
    <row r="97" spans="2:65" s="1" customFormat="1" ht="33" customHeight="1">
      <c r="B97" s="33"/>
      <c r="C97" s="132" t="s">
        <v>187</v>
      </c>
      <c r="D97" s="132" t="s">
        <v>182</v>
      </c>
      <c r="E97" s="133" t="s">
        <v>3931</v>
      </c>
      <c r="F97" s="134" t="s">
        <v>3932</v>
      </c>
      <c r="G97" s="135" t="s">
        <v>346</v>
      </c>
      <c r="H97" s="136">
        <v>1</v>
      </c>
      <c r="I97" s="137"/>
      <c r="J97" s="138">
        <f>ROUND(I97*H97,2)</f>
        <v>0</v>
      </c>
      <c r="K97" s="134" t="s">
        <v>3940</v>
      </c>
      <c r="L97" s="33"/>
      <c r="M97" s="139" t="s">
        <v>19</v>
      </c>
      <c r="N97" s="140" t="s">
        <v>44</v>
      </c>
      <c r="P97" s="141">
        <f>O97*H97</f>
        <v>0</v>
      </c>
      <c r="Q97" s="141">
        <v>0</v>
      </c>
      <c r="R97" s="141">
        <f>Q97*H97</f>
        <v>0</v>
      </c>
      <c r="S97" s="141">
        <v>0</v>
      </c>
      <c r="T97" s="142">
        <f>S97*H97</f>
        <v>0</v>
      </c>
      <c r="AR97" s="143" t="s">
        <v>309</v>
      </c>
      <c r="AT97" s="143" t="s">
        <v>182</v>
      </c>
      <c r="AU97" s="143" t="s">
        <v>83</v>
      </c>
      <c r="AY97" s="18" t="s">
        <v>180</v>
      </c>
      <c r="BE97" s="144">
        <f>IF(N97="základní",J97,0)</f>
        <v>0</v>
      </c>
      <c r="BF97" s="144">
        <f>IF(N97="snížená",J97,0)</f>
        <v>0</v>
      </c>
      <c r="BG97" s="144">
        <f>IF(N97="zákl. přenesená",J97,0)</f>
        <v>0</v>
      </c>
      <c r="BH97" s="144">
        <f>IF(N97="sníž. přenesená",J97,0)</f>
        <v>0</v>
      </c>
      <c r="BI97" s="144">
        <f>IF(N97="nulová",J97,0)</f>
        <v>0</v>
      </c>
      <c r="BJ97" s="18" t="s">
        <v>81</v>
      </c>
      <c r="BK97" s="144">
        <f>ROUND(I97*H97,2)</f>
        <v>0</v>
      </c>
      <c r="BL97" s="18" t="s">
        <v>309</v>
      </c>
      <c r="BM97" s="143" t="s">
        <v>4759</v>
      </c>
    </row>
    <row r="98" spans="2:65" s="1" customFormat="1" ht="19.5">
      <c r="B98" s="33"/>
      <c r="D98" s="145" t="s">
        <v>189</v>
      </c>
      <c r="F98" s="146" t="s">
        <v>3932</v>
      </c>
      <c r="I98" s="147"/>
      <c r="L98" s="33"/>
      <c r="M98" s="148"/>
      <c r="T98" s="54"/>
      <c r="AT98" s="18" t="s">
        <v>189</v>
      </c>
      <c r="AU98" s="18" t="s">
        <v>83</v>
      </c>
    </row>
    <row r="99" spans="2:65" s="1" customFormat="1" ht="11.25">
      <c r="B99" s="33"/>
      <c r="D99" s="149" t="s">
        <v>191</v>
      </c>
      <c r="F99" s="150" t="s">
        <v>4259</v>
      </c>
      <c r="I99" s="147"/>
      <c r="L99" s="33"/>
      <c r="M99" s="148"/>
      <c r="T99" s="54"/>
      <c r="AT99" s="18" t="s">
        <v>191</v>
      </c>
      <c r="AU99" s="18" t="s">
        <v>83</v>
      </c>
    </row>
    <row r="100" spans="2:65" s="1" customFormat="1" ht="24.2" customHeight="1">
      <c r="B100" s="33"/>
      <c r="C100" s="132" t="s">
        <v>216</v>
      </c>
      <c r="D100" s="132" t="s">
        <v>182</v>
      </c>
      <c r="E100" s="133" t="s">
        <v>4760</v>
      </c>
      <c r="F100" s="134" t="s">
        <v>4761</v>
      </c>
      <c r="G100" s="135" t="s">
        <v>346</v>
      </c>
      <c r="H100" s="136">
        <v>1</v>
      </c>
      <c r="I100" s="137"/>
      <c r="J100" s="138">
        <f>ROUND(I100*H100,2)</f>
        <v>0</v>
      </c>
      <c r="K100" s="134" t="s">
        <v>3940</v>
      </c>
      <c r="L100" s="33"/>
      <c r="M100" s="139" t="s">
        <v>19</v>
      </c>
      <c r="N100" s="140" t="s">
        <v>44</v>
      </c>
      <c r="P100" s="141">
        <f>O100*H100</f>
        <v>0</v>
      </c>
      <c r="Q100" s="141">
        <v>0</v>
      </c>
      <c r="R100" s="141">
        <f>Q100*H100</f>
        <v>0</v>
      </c>
      <c r="S100" s="141">
        <v>0</v>
      </c>
      <c r="T100" s="142">
        <f>S100*H100</f>
        <v>0</v>
      </c>
      <c r="AR100" s="143" t="s">
        <v>309</v>
      </c>
      <c r="AT100" s="143" t="s">
        <v>182</v>
      </c>
      <c r="AU100" s="143" t="s">
        <v>83</v>
      </c>
      <c r="AY100" s="18" t="s">
        <v>180</v>
      </c>
      <c r="BE100" s="144">
        <f>IF(N100="základní",J100,0)</f>
        <v>0</v>
      </c>
      <c r="BF100" s="144">
        <f>IF(N100="snížená",J100,0)</f>
        <v>0</v>
      </c>
      <c r="BG100" s="144">
        <f>IF(N100="zákl. přenesená",J100,0)</f>
        <v>0</v>
      </c>
      <c r="BH100" s="144">
        <f>IF(N100="sníž. přenesená",J100,0)</f>
        <v>0</v>
      </c>
      <c r="BI100" s="144">
        <f>IF(N100="nulová",J100,0)</f>
        <v>0</v>
      </c>
      <c r="BJ100" s="18" t="s">
        <v>81</v>
      </c>
      <c r="BK100" s="144">
        <f>ROUND(I100*H100,2)</f>
        <v>0</v>
      </c>
      <c r="BL100" s="18" t="s">
        <v>309</v>
      </c>
      <c r="BM100" s="143" t="s">
        <v>4762</v>
      </c>
    </row>
    <row r="101" spans="2:65" s="1" customFormat="1" ht="11.25">
      <c r="B101" s="33"/>
      <c r="D101" s="145" t="s">
        <v>189</v>
      </c>
      <c r="F101" s="146" t="s">
        <v>4761</v>
      </c>
      <c r="I101" s="147"/>
      <c r="L101" s="33"/>
      <c r="M101" s="148"/>
      <c r="T101" s="54"/>
      <c r="AT101" s="18" t="s">
        <v>189</v>
      </c>
      <c r="AU101" s="18" t="s">
        <v>83</v>
      </c>
    </row>
    <row r="102" spans="2:65" s="1" customFormat="1" ht="11.25">
      <c r="B102" s="33"/>
      <c r="D102" s="149" t="s">
        <v>191</v>
      </c>
      <c r="F102" s="150" t="s">
        <v>4763</v>
      </c>
      <c r="I102" s="147"/>
      <c r="L102" s="33"/>
      <c r="M102" s="148"/>
      <c r="T102" s="54"/>
      <c r="AT102" s="18" t="s">
        <v>191</v>
      </c>
      <c r="AU102" s="18" t="s">
        <v>83</v>
      </c>
    </row>
    <row r="103" spans="2:65" s="1" customFormat="1" ht="24.2" customHeight="1">
      <c r="B103" s="33"/>
      <c r="C103" s="171" t="s">
        <v>222</v>
      </c>
      <c r="D103" s="171" t="s">
        <v>353</v>
      </c>
      <c r="E103" s="172" t="s">
        <v>4764</v>
      </c>
      <c r="F103" s="173" t="s">
        <v>4765</v>
      </c>
      <c r="G103" s="174" t="s">
        <v>346</v>
      </c>
      <c r="H103" s="175">
        <v>1</v>
      </c>
      <c r="I103" s="176"/>
      <c r="J103" s="177">
        <f>ROUND(I103*H103,2)</f>
        <v>0</v>
      </c>
      <c r="K103" s="173" t="s">
        <v>19</v>
      </c>
      <c r="L103" s="178"/>
      <c r="M103" s="179" t="s">
        <v>19</v>
      </c>
      <c r="N103" s="180" t="s">
        <v>44</v>
      </c>
      <c r="P103" s="141">
        <f>O103*H103</f>
        <v>0</v>
      </c>
      <c r="Q103" s="141">
        <v>3.6000000000000002E-4</v>
      </c>
      <c r="R103" s="141">
        <f>Q103*H103</f>
        <v>3.6000000000000002E-4</v>
      </c>
      <c r="S103" s="141">
        <v>0</v>
      </c>
      <c r="T103" s="142">
        <f>S103*H103</f>
        <v>0</v>
      </c>
      <c r="AR103" s="143" t="s">
        <v>466</v>
      </c>
      <c r="AT103" s="143" t="s">
        <v>353</v>
      </c>
      <c r="AU103" s="143" t="s">
        <v>83</v>
      </c>
      <c r="AY103" s="18" t="s">
        <v>180</v>
      </c>
      <c r="BE103" s="144">
        <f>IF(N103="základní",J103,0)</f>
        <v>0</v>
      </c>
      <c r="BF103" s="144">
        <f>IF(N103="snížená",J103,0)</f>
        <v>0</v>
      </c>
      <c r="BG103" s="144">
        <f>IF(N103="zákl. přenesená",J103,0)</f>
        <v>0</v>
      </c>
      <c r="BH103" s="144">
        <f>IF(N103="sníž. přenesená",J103,0)</f>
        <v>0</v>
      </c>
      <c r="BI103" s="144">
        <f>IF(N103="nulová",J103,0)</f>
        <v>0</v>
      </c>
      <c r="BJ103" s="18" t="s">
        <v>81</v>
      </c>
      <c r="BK103" s="144">
        <f>ROUND(I103*H103,2)</f>
        <v>0</v>
      </c>
      <c r="BL103" s="18" t="s">
        <v>309</v>
      </c>
      <c r="BM103" s="143" t="s">
        <v>4766</v>
      </c>
    </row>
    <row r="104" spans="2:65" s="1" customFormat="1" ht="11.25">
      <c r="B104" s="33"/>
      <c r="D104" s="145" t="s">
        <v>189</v>
      </c>
      <c r="F104" s="146" t="s">
        <v>4765</v>
      </c>
      <c r="I104" s="147"/>
      <c r="L104" s="33"/>
      <c r="M104" s="148"/>
      <c r="T104" s="54"/>
      <c r="AT104" s="18" t="s">
        <v>189</v>
      </c>
      <c r="AU104" s="18" t="s">
        <v>83</v>
      </c>
    </row>
    <row r="105" spans="2:65" s="1" customFormat="1" ht="24.2" customHeight="1">
      <c r="B105" s="33"/>
      <c r="C105" s="132" t="s">
        <v>230</v>
      </c>
      <c r="D105" s="132" t="s">
        <v>182</v>
      </c>
      <c r="E105" s="133" t="s">
        <v>4767</v>
      </c>
      <c r="F105" s="134" t="s">
        <v>4768</v>
      </c>
      <c r="G105" s="135" t="s">
        <v>346</v>
      </c>
      <c r="H105" s="136">
        <v>1</v>
      </c>
      <c r="I105" s="137"/>
      <c r="J105" s="138">
        <f>ROUND(I105*H105,2)</f>
        <v>0</v>
      </c>
      <c r="K105" s="134" t="s">
        <v>3940</v>
      </c>
      <c r="L105" s="33"/>
      <c r="M105" s="139" t="s">
        <v>19</v>
      </c>
      <c r="N105" s="140" t="s">
        <v>44</v>
      </c>
      <c r="P105" s="141">
        <f>O105*H105</f>
        <v>0</v>
      </c>
      <c r="Q105" s="141">
        <v>0</v>
      </c>
      <c r="R105" s="141">
        <f>Q105*H105</f>
        <v>0</v>
      </c>
      <c r="S105" s="141">
        <v>0</v>
      </c>
      <c r="T105" s="142">
        <f>S105*H105</f>
        <v>0</v>
      </c>
      <c r="AR105" s="143" t="s">
        <v>309</v>
      </c>
      <c r="AT105" s="143" t="s">
        <v>182</v>
      </c>
      <c r="AU105" s="143" t="s">
        <v>83</v>
      </c>
      <c r="AY105" s="18" t="s">
        <v>180</v>
      </c>
      <c r="BE105" s="144">
        <f>IF(N105="základní",J105,0)</f>
        <v>0</v>
      </c>
      <c r="BF105" s="144">
        <f>IF(N105="snížená",J105,0)</f>
        <v>0</v>
      </c>
      <c r="BG105" s="144">
        <f>IF(N105="zákl. přenesená",J105,0)</f>
        <v>0</v>
      </c>
      <c r="BH105" s="144">
        <f>IF(N105="sníž. přenesená",J105,0)</f>
        <v>0</v>
      </c>
      <c r="BI105" s="144">
        <f>IF(N105="nulová",J105,0)</f>
        <v>0</v>
      </c>
      <c r="BJ105" s="18" t="s">
        <v>81</v>
      </c>
      <c r="BK105" s="144">
        <f>ROUND(I105*H105,2)</f>
        <v>0</v>
      </c>
      <c r="BL105" s="18" t="s">
        <v>309</v>
      </c>
      <c r="BM105" s="143" t="s">
        <v>4769</v>
      </c>
    </row>
    <row r="106" spans="2:65" s="1" customFormat="1" ht="11.25">
      <c r="B106" s="33"/>
      <c r="D106" s="145" t="s">
        <v>189</v>
      </c>
      <c r="F106" s="146" t="s">
        <v>4768</v>
      </c>
      <c r="I106" s="147"/>
      <c r="L106" s="33"/>
      <c r="M106" s="148"/>
      <c r="T106" s="54"/>
      <c r="AT106" s="18" t="s">
        <v>189</v>
      </c>
      <c r="AU106" s="18" t="s">
        <v>83</v>
      </c>
    </row>
    <row r="107" spans="2:65" s="1" customFormat="1" ht="11.25">
      <c r="B107" s="33"/>
      <c r="D107" s="149" t="s">
        <v>191</v>
      </c>
      <c r="F107" s="150" t="s">
        <v>4770</v>
      </c>
      <c r="I107" s="147"/>
      <c r="L107" s="33"/>
      <c r="M107" s="148"/>
      <c r="T107" s="54"/>
      <c r="AT107" s="18" t="s">
        <v>191</v>
      </c>
      <c r="AU107" s="18" t="s">
        <v>83</v>
      </c>
    </row>
    <row r="108" spans="2:65" s="1" customFormat="1" ht="24.2" customHeight="1">
      <c r="B108" s="33"/>
      <c r="C108" s="171" t="s">
        <v>238</v>
      </c>
      <c r="D108" s="171" t="s">
        <v>353</v>
      </c>
      <c r="E108" s="172" t="s">
        <v>4286</v>
      </c>
      <c r="F108" s="173" t="s">
        <v>4287</v>
      </c>
      <c r="G108" s="174" t="s">
        <v>346</v>
      </c>
      <c r="H108" s="175">
        <v>1</v>
      </c>
      <c r="I108" s="176"/>
      <c r="J108" s="177">
        <f>ROUND(I108*H108,2)</f>
        <v>0</v>
      </c>
      <c r="K108" s="173" t="s">
        <v>19</v>
      </c>
      <c r="L108" s="178"/>
      <c r="M108" s="179" t="s">
        <v>19</v>
      </c>
      <c r="N108" s="180" t="s">
        <v>44</v>
      </c>
      <c r="P108" s="141">
        <f>O108*H108</f>
        <v>0</v>
      </c>
      <c r="Q108" s="141">
        <v>3.6000000000000002E-4</v>
      </c>
      <c r="R108" s="141">
        <f>Q108*H108</f>
        <v>3.6000000000000002E-4</v>
      </c>
      <c r="S108" s="141">
        <v>0</v>
      </c>
      <c r="T108" s="142">
        <f>S108*H108</f>
        <v>0</v>
      </c>
      <c r="AR108" s="143" t="s">
        <v>466</v>
      </c>
      <c r="AT108" s="143" t="s">
        <v>353</v>
      </c>
      <c r="AU108" s="143" t="s">
        <v>83</v>
      </c>
      <c r="AY108" s="18" t="s">
        <v>180</v>
      </c>
      <c r="BE108" s="144">
        <f>IF(N108="základní",J108,0)</f>
        <v>0</v>
      </c>
      <c r="BF108" s="144">
        <f>IF(N108="snížená",J108,0)</f>
        <v>0</v>
      </c>
      <c r="BG108" s="144">
        <f>IF(N108="zákl. přenesená",J108,0)</f>
        <v>0</v>
      </c>
      <c r="BH108" s="144">
        <f>IF(N108="sníž. přenesená",J108,0)</f>
        <v>0</v>
      </c>
      <c r="BI108" s="144">
        <f>IF(N108="nulová",J108,0)</f>
        <v>0</v>
      </c>
      <c r="BJ108" s="18" t="s">
        <v>81</v>
      </c>
      <c r="BK108" s="144">
        <f>ROUND(I108*H108,2)</f>
        <v>0</v>
      </c>
      <c r="BL108" s="18" t="s">
        <v>309</v>
      </c>
      <c r="BM108" s="143" t="s">
        <v>4771</v>
      </c>
    </row>
    <row r="109" spans="2:65" s="1" customFormat="1" ht="11.25">
      <c r="B109" s="33"/>
      <c r="D109" s="145" t="s">
        <v>189</v>
      </c>
      <c r="F109" s="146" t="s">
        <v>4287</v>
      </c>
      <c r="I109" s="147"/>
      <c r="L109" s="33"/>
      <c r="M109" s="148"/>
      <c r="T109" s="54"/>
      <c r="AT109" s="18" t="s">
        <v>189</v>
      </c>
      <c r="AU109" s="18" t="s">
        <v>83</v>
      </c>
    </row>
    <row r="110" spans="2:65" s="1" customFormat="1" ht="24.2" customHeight="1">
      <c r="B110" s="33"/>
      <c r="C110" s="132" t="s">
        <v>245</v>
      </c>
      <c r="D110" s="132" t="s">
        <v>182</v>
      </c>
      <c r="E110" s="133" t="s">
        <v>4295</v>
      </c>
      <c r="F110" s="134" t="s">
        <v>4296</v>
      </c>
      <c r="G110" s="135" t="s">
        <v>346</v>
      </c>
      <c r="H110" s="136">
        <v>1</v>
      </c>
      <c r="I110" s="137"/>
      <c r="J110" s="138">
        <f>ROUND(I110*H110,2)</f>
        <v>0</v>
      </c>
      <c r="K110" s="134" t="s">
        <v>3940</v>
      </c>
      <c r="L110" s="33"/>
      <c r="M110" s="139" t="s">
        <v>19</v>
      </c>
      <c r="N110" s="140" t="s">
        <v>44</v>
      </c>
      <c r="P110" s="141">
        <f>O110*H110</f>
        <v>0</v>
      </c>
      <c r="Q110" s="141">
        <v>0</v>
      </c>
      <c r="R110" s="141">
        <f>Q110*H110</f>
        <v>0</v>
      </c>
      <c r="S110" s="141">
        <v>0</v>
      </c>
      <c r="T110" s="142">
        <f>S110*H110</f>
        <v>0</v>
      </c>
      <c r="AR110" s="143" t="s">
        <v>309</v>
      </c>
      <c r="AT110" s="143" t="s">
        <v>182</v>
      </c>
      <c r="AU110" s="143" t="s">
        <v>83</v>
      </c>
      <c r="AY110" s="18" t="s">
        <v>180</v>
      </c>
      <c r="BE110" s="144">
        <f>IF(N110="základní",J110,0)</f>
        <v>0</v>
      </c>
      <c r="BF110" s="144">
        <f>IF(N110="snížená",J110,0)</f>
        <v>0</v>
      </c>
      <c r="BG110" s="144">
        <f>IF(N110="zákl. přenesená",J110,0)</f>
        <v>0</v>
      </c>
      <c r="BH110" s="144">
        <f>IF(N110="sníž. přenesená",J110,0)</f>
        <v>0</v>
      </c>
      <c r="BI110" s="144">
        <f>IF(N110="nulová",J110,0)</f>
        <v>0</v>
      </c>
      <c r="BJ110" s="18" t="s">
        <v>81</v>
      </c>
      <c r="BK110" s="144">
        <f>ROUND(I110*H110,2)</f>
        <v>0</v>
      </c>
      <c r="BL110" s="18" t="s">
        <v>309</v>
      </c>
      <c r="BM110" s="143" t="s">
        <v>4772</v>
      </c>
    </row>
    <row r="111" spans="2:65" s="1" customFormat="1" ht="19.5">
      <c r="B111" s="33"/>
      <c r="D111" s="145" t="s">
        <v>189</v>
      </c>
      <c r="F111" s="146" t="s">
        <v>4296</v>
      </c>
      <c r="I111" s="147"/>
      <c r="L111" s="33"/>
      <c r="M111" s="148"/>
      <c r="T111" s="54"/>
      <c r="AT111" s="18" t="s">
        <v>189</v>
      </c>
      <c r="AU111" s="18" t="s">
        <v>83</v>
      </c>
    </row>
    <row r="112" spans="2:65" s="1" customFormat="1" ht="11.25">
      <c r="B112" s="33"/>
      <c r="D112" s="149" t="s">
        <v>191</v>
      </c>
      <c r="F112" s="150" t="s">
        <v>4298</v>
      </c>
      <c r="I112" s="147"/>
      <c r="L112" s="33"/>
      <c r="M112" s="148"/>
      <c r="T112" s="54"/>
      <c r="AT112" s="18" t="s">
        <v>191</v>
      </c>
      <c r="AU112" s="18" t="s">
        <v>83</v>
      </c>
    </row>
    <row r="113" spans="2:65" s="1" customFormat="1" ht="21.75" customHeight="1">
      <c r="B113" s="33"/>
      <c r="C113" s="171" t="s">
        <v>254</v>
      </c>
      <c r="D113" s="171" t="s">
        <v>353</v>
      </c>
      <c r="E113" s="172" t="s">
        <v>4299</v>
      </c>
      <c r="F113" s="173" t="s">
        <v>4300</v>
      </c>
      <c r="G113" s="174" t="s">
        <v>346</v>
      </c>
      <c r="H113" s="175">
        <v>1</v>
      </c>
      <c r="I113" s="176"/>
      <c r="J113" s="177">
        <f>ROUND(I113*H113,2)</f>
        <v>0</v>
      </c>
      <c r="K113" s="173" t="s">
        <v>19</v>
      </c>
      <c r="L113" s="178"/>
      <c r="M113" s="179" t="s">
        <v>19</v>
      </c>
      <c r="N113" s="180" t="s">
        <v>44</v>
      </c>
      <c r="P113" s="141">
        <f>O113*H113</f>
        <v>0</v>
      </c>
      <c r="Q113" s="141">
        <v>4.0000000000000002E-4</v>
      </c>
      <c r="R113" s="141">
        <f>Q113*H113</f>
        <v>4.0000000000000002E-4</v>
      </c>
      <c r="S113" s="141">
        <v>0</v>
      </c>
      <c r="T113" s="142">
        <f>S113*H113</f>
        <v>0</v>
      </c>
      <c r="AR113" s="143" t="s">
        <v>466</v>
      </c>
      <c r="AT113" s="143" t="s">
        <v>353</v>
      </c>
      <c r="AU113" s="143" t="s">
        <v>83</v>
      </c>
      <c r="AY113" s="18" t="s">
        <v>180</v>
      </c>
      <c r="BE113" s="144">
        <f>IF(N113="základní",J113,0)</f>
        <v>0</v>
      </c>
      <c r="BF113" s="144">
        <f>IF(N113="snížená",J113,0)</f>
        <v>0</v>
      </c>
      <c r="BG113" s="144">
        <f>IF(N113="zákl. přenesená",J113,0)</f>
        <v>0</v>
      </c>
      <c r="BH113" s="144">
        <f>IF(N113="sníž. přenesená",J113,0)</f>
        <v>0</v>
      </c>
      <c r="BI113" s="144">
        <f>IF(N113="nulová",J113,0)</f>
        <v>0</v>
      </c>
      <c r="BJ113" s="18" t="s">
        <v>81</v>
      </c>
      <c r="BK113" s="144">
        <f>ROUND(I113*H113,2)</f>
        <v>0</v>
      </c>
      <c r="BL113" s="18" t="s">
        <v>309</v>
      </c>
      <c r="BM113" s="143" t="s">
        <v>4773</v>
      </c>
    </row>
    <row r="114" spans="2:65" s="1" customFormat="1" ht="11.25">
      <c r="B114" s="33"/>
      <c r="D114" s="145" t="s">
        <v>189</v>
      </c>
      <c r="F114" s="146" t="s">
        <v>4300</v>
      </c>
      <c r="I114" s="147"/>
      <c r="L114" s="33"/>
      <c r="M114" s="148"/>
      <c r="T114" s="54"/>
      <c r="AT114" s="18" t="s">
        <v>189</v>
      </c>
      <c r="AU114" s="18" t="s">
        <v>83</v>
      </c>
    </row>
    <row r="115" spans="2:65" s="1" customFormat="1" ht="33" customHeight="1">
      <c r="B115" s="33"/>
      <c r="C115" s="132" t="s">
        <v>265</v>
      </c>
      <c r="D115" s="132" t="s">
        <v>182</v>
      </c>
      <c r="E115" s="133" t="s">
        <v>4312</v>
      </c>
      <c r="F115" s="134" t="s">
        <v>4313</v>
      </c>
      <c r="G115" s="135" t="s">
        <v>346</v>
      </c>
      <c r="H115" s="136">
        <v>1</v>
      </c>
      <c r="I115" s="137"/>
      <c r="J115" s="138">
        <f>ROUND(I115*H115,2)</f>
        <v>0</v>
      </c>
      <c r="K115" s="134" t="s">
        <v>3940</v>
      </c>
      <c r="L115" s="33"/>
      <c r="M115" s="139" t="s">
        <v>19</v>
      </c>
      <c r="N115" s="140" t="s">
        <v>44</v>
      </c>
      <c r="P115" s="141">
        <f>O115*H115</f>
        <v>0</v>
      </c>
      <c r="Q115" s="141">
        <v>0</v>
      </c>
      <c r="R115" s="141">
        <f>Q115*H115</f>
        <v>0</v>
      </c>
      <c r="S115" s="141">
        <v>0</v>
      </c>
      <c r="T115" s="142">
        <f>S115*H115</f>
        <v>0</v>
      </c>
      <c r="AR115" s="143" t="s">
        <v>309</v>
      </c>
      <c r="AT115" s="143" t="s">
        <v>182</v>
      </c>
      <c r="AU115" s="143" t="s">
        <v>83</v>
      </c>
      <c r="AY115" s="18" t="s">
        <v>180</v>
      </c>
      <c r="BE115" s="144">
        <f>IF(N115="základní",J115,0)</f>
        <v>0</v>
      </c>
      <c r="BF115" s="144">
        <f>IF(N115="snížená",J115,0)</f>
        <v>0</v>
      </c>
      <c r="BG115" s="144">
        <f>IF(N115="zákl. přenesená",J115,0)</f>
        <v>0</v>
      </c>
      <c r="BH115" s="144">
        <f>IF(N115="sníž. přenesená",J115,0)</f>
        <v>0</v>
      </c>
      <c r="BI115" s="144">
        <f>IF(N115="nulová",J115,0)</f>
        <v>0</v>
      </c>
      <c r="BJ115" s="18" t="s">
        <v>81</v>
      </c>
      <c r="BK115" s="144">
        <f>ROUND(I115*H115,2)</f>
        <v>0</v>
      </c>
      <c r="BL115" s="18" t="s">
        <v>309</v>
      </c>
      <c r="BM115" s="143" t="s">
        <v>4774</v>
      </c>
    </row>
    <row r="116" spans="2:65" s="1" customFormat="1" ht="19.5">
      <c r="B116" s="33"/>
      <c r="D116" s="145" t="s">
        <v>189</v>
      </c>
      <c r="F116" s="146" t="s">
        <v>4313</v>
      </c>
      <c r="I116" s="147"/>
      <c r="L116" s="33"/>
      <c r="M116" s="148"/>
      <c r="T116" s="54"/>
      <c r="AT116" s="18" t="s">
        <v>189</v>
      </c>
      <c r="AU116" s="18" t="s">
        <v>83</v>
      </c>
    </row>
    <row r="117" spans="2:65" s="1" customFormat="1" ht="11.25">
      <c r="B117" s="33"/>
      <c r="D117" s="149" t="s">
        <v>191</v>
      </c>
      <c r="F117" s="150" t="s">
        <v>4315</v>
      </c>
      <c r="I117" s="147"/>
      <c r="L117" s="33"/>
      <c r="M117" s="148"/>
      <c r="T117" s="54"/>
      <c r="AT117" s="18" t="s">
        <v>191</v>
      </c>
      <c r="AU117" s="18" t="s">
        <v>83</v>
      </c>
    </row>
    <row r="118" spans="2:65" s="1" customFormat="1" ht="16.5" customHeight="1">
      <c r="B118" s="33"/>
      <c r="C118" s="171" t="s">
        <v>8</v>
      </c>
      <c r="D118" s="171" t="s">
        <v>353</v>
      </c>
      <c r="E118" s="172" t="s">
        <v>4316</v>
      </c>
      <c r="F118" s="173" t="s">
        <v>4775</v>
      </c>
      <c r="G118" s="174" t="s">
        <v>346</v>
      </c>
      <c r="H118" s="175">
        <v>1</v>
      </c>
      <c r="I118" s="176"/>
      <c r="J118" s="177">
        <f>ROUND(I118*H118,2)</f>
        <v>0</v>
      </c>
      <c r="K118" s="173" t="s">
        <v>19</v>
      </c>
      <c r="L118" s="178"/>
      <c r="M118" s="179" t="s">
        <v>19</v>
      </c>
      <c r="N118" s="180" t="s">
        <v>44</v>
      </c>
      <c r="P118" s="141">
        <f>O118*H118</f>
        <v>0</v>
      </c>
      <c r="Q118" s="141">
        <v>9.8999999999999999E-4</v>
      </c>
      <c r="R118" s="141">
        <f>Q118*H118</f>
        <v>9.8999999999999999E-4</v>
      </c>
      <c r="S118" s="141">
        <v>0</v>
      </c>
      <c r="T118" s="142">
        <f>S118*H118</f>
        <v>0</v>
      </c>
      <c r="AR118" s="143" t="s">
        <v>466</v>
      </c>
      <c r="AT118" s="143" t="s">
        <v>353</v>
      </c>
      <c r="AU118" s="143" t="s">
        <v>83</v>
      </c>
      <c r="AY118" s="18" t="s">
        <v>180</v>
      </c>
      <c r="BE118" s="144">
        <f>IF(N118="základní",J118,0)</f>
        <v>0</v>
      </c>
      <c r="BF118" s="144">
        <f>IF(N118="snížená",J118,0)</f>
        <v>0</v>
      </c>
      <c r="BG118" s="144">
        <f>IF(N118="zákl. přenesená",J118,0)</f>
        <v>0</v>
      </c>
      <c r="BH118" s="144">
        <f>IF(N118="sníž. přenesená",J118,0)</f>
        <v>0</v>
      </c>
      <c r="BI118" s="144">
        <f>IF(N118="nulová",J118,0)</f>
        <v>0</v>
      </c>
      <c r="BJ118" s="18" t="s">
        <v>81</v>
      </c>
      <c r="BK118" s="144">
        <f>ROUND(I118*H118,2)</f>
        <v>0</v>
      </c>
      <c r="BL118" s="18" t="s">
        <v>309</v>
      </c>
      <c r="BM118" s="143" t="s">
        <v>4776</v>
      </c>
    </row>
    <row r="119" spans="2:65" s="1" customFormat="1" ht="11.25">
      <c r="B119" s="33"/>
      <c r="D119" s="145" t="s">
        <v>189</v>
      </c>
      <c r="F119" s="146" t="s">
        <v>4775</v>
      </c>
      <c r="I119" s="147"/>
      <c r="L119" s="33"/>
      <c r="M119" s="148"/>
      <c r="T119" s="54"/>
      <c r="AT119" s="18" t="s">
        <v>189</v>
      </c>
      <c r="AU119" s="18" t="s">
        <v>83</v>
      </c>
    </row>
    <row r="120" spans="2:65" s="1" customFormat="1" ht="16.5" customHeight="1">
      <c r="B120" s="33"/>
      <c r="C120" s="171" t="s">
        <v>280</v>
      </c>
      <c r="D120" s="171" t="s">
        <v>353</v>
      </c>
      <c r="E120" s="172" t="s">
        <v>4345</v>
      </c>
      <c r="F120" s="173" t="s">
        <v>4346</v>
      </c>
      <c r="G120" s="174" t="s">
        <v>2876</v>
      </c>
      <c r="H120" s="175">
        <v>1</v>
      </c>
      <c r="I120" s="176"/>
      <c r="J120" s="177">
        <f>ROUND(I120*H120,2)</f>
        <v>0</v>
      </c>
      <c r="K120" s="173" t="s">
        <v>19</v>
      </c>
      <c r="L120" s="178"/>
      <c r="M120" s="179" t="s">
        <v>19</v>
      </c>
      <c r="N120" s="180" t="s">
        <v>44</v>
      </c>
      <c r="P120" s="141">
        <f>O120*H120</f>
        <v>0</v>
      </c>
      <c r="Q120" s="141">
        <v>0</v>
      </c>
      <c r="R120" s="141">
        <f>Q120*H120</f>
        <v>0</v>
      </c>
      <c r="S120" s="141">
        <v>0</v>
      </c>
      <c r="T120" s="142">
        <f>S120*H120</f>
        <v>0</v>
      </c>
      <c r="AR120" s="143" t="s">
        <v>466</v>
      </c>
      <c r="AT120" s="143" t="s">
        <v>353</v>
      </c>
      <c r="AU120" s="143" t="s">
        <v>83</v>
      </c>
      <c r="AY120" s="18" t="s">
        <v>180</v>
      </c>
      <c r="BE120" s="144">
        <f>IF(N120="základní",J120,0)</f>
        <v>0</v>
      </c>
      <c r="BF120" s="144">
        <f>IF(N120="snížená",J120,0)</f>
        <v>0</v>
      </c>
      <c r="BG120" s="144">
        <f>IF(N120="zákl. přenesená",J120,0)</f>
        <v>0</v>
      </c>
      <c r="BH120" s="144">
        <f>IF(N120="sníž. přenesená",J120,0)</f>
        <v>0</v>
      </c>
      <c r="BI120" s="144">
        <f>IF(N120="nulová",J120,0)</f>
        <v>0</v>
      </c>
      <c r="BJ120" s="18" t="s">
        <v>81</v>
      </c>
      <c r="BK120" s="144">
        <f>ROUND(I120*H120,2)</f>
        <v>0</v>
      </c>
      <c r="BL120" s="18" t="s">
        <v>309</v>
      </c>
      <c r="BM120" s="143" t="s">
        <v>4777</v>
      </c>
    </row>
    <row r="121" spans="2:65" s="1" customFormat="1" ht="11.25">
      <c r="B121" s="33"/>
      <c r="D121" s="145" t="s">
        <v>189</v>
      </c>
      <c r="F121" s="146" t="s">
        <v>4346</v>
      </c>
      <c r="I121" s="147"/>
      <c r="L121" s="33"/>
      <c r="M121" s="148"/>
      <c r="T121" s="54"/>
      <c r="AT121" s="18" t="s">
        <v>189</v>
      </c>
      <c r="AU121" s="18" t="s">
        <v>83</v>
      </c>
    </row>
    <row r="122" spans="2:65" s="1" customFormat="1" ht="16.5" customHeight="1">
      <c r="B122" s="33"/>
      <c r="C122" s="171" t="s">
        <v>290</v>
      </c>
      <c r="D122" s="171" t="s">
        <v>353</v>
      </c>
      <c r="E122" s="172" t="s">
        <v>4348</v>
      </c>
      <c r="F122" s="173" t="s">
        <v>4349</v>
      </c>
      <c r="G122" s="174" t="s">
        <v>19</v>
      </c>
      <c r="H122" s="175">
        <v>1</v>
      </c>
      <c r="I122" s="176"/>
      <c r="J122" s="177">
        <f>ROUND(I122*H122,2)</f>
        <v>0</v>
      </c>
      <c r="K122" s="173" t="s">
        <v>19</v>
      </c>
      <c r="L122" s="178"/>
      <c r="M122" s="179" t="s">
        <v>19</v>
      </c>
      <c r="N122" s="180" t="s">
        <v>44</v>
      </c>
      <c r="P122" s="141">
        <f>O122*H122</f>
        <v>0</v>
      </c>
      <c r="Q122" s="141">
        <v>0</v>
      </c>
      <c r="R122" s="141">
        <f>Q122*H122</f>
        <v>0</v>
      </c>
      <c r="S122" s="141">
        <v>0</v>
      </c>
      <c r="T122" s="142">
        <f>S122*H122</f>
        <v>0</v>
      </c>
      <c r="AR122" s="143" t="s">
        <v>466</v>
      </c>
      <c r="AT122" s="143" t="s">
        <v>353</v>
      </c>
      <c r="AU122" s="143" t="s">
        <v>83</v>
      </c>
      <c r="AY122" s="18" t="s">
        <v>180</v>
      </c>
      <c r="BE122" s="144">
        <f>IF(N122="základní",J122,0)</f>
        <v>0</v>
      </c>
      <c r="BF122" s="144">
        <f>IF(N122="snížená",J122,0)</f>
        <v>0</v>
      </c>
      <c r="BG122" s="144">
        <f>IF(N122="zákl. přenesená",J122,0)</f>
        <v>0</v>
      </c>
      <c r="BH122" s="144">
        <f>IF(N122="sníž. přenesená",J122,0)</f>
        <v>0</v>
      </c>
      <c r="BI122" s="144">
        <f>IF(N122="nulová",J122,0)</f>
        <v>0</v>
      </c>
      <c r="BJ122" s="18" t="s">
        <v>81</v>
      </c>
      <c r="BK122" s="144">
        <f>ROUND(I122*H122,2)</f>
        <v>0</v>
      </c>
      <c r="BL122" s="18" t="s">
        <v>309</v>
      </c>
      <c r="BM122" s="143" t="s">
        <v>4778</v>
      </c>
    </row>
    <row r="123" spans="2:65" s="1" customFormat="1" ht="11.25">
      <c r="B123" s="33"/>
      <c r="D123" s="145" t="s">
        <v>189</v>
      </c>
      <c r="F123" s="146" t="s">
        <v>4349</v>
      </c>
      <c r="I123" s="147"/>
      <c r="L123" s="33"/>
      <c r="M123" s="193"/>
      <c r="N123" s="194"/>
      <c r="O123" s="194"/>
      <c r="P123" s="194"/>
      <c r="Q123" s="194"/>
      <c r="R123" s="194"/>
      <c r="S123" s="194"/>
      <c r="T123" s="195"/>
      <c r="AT123" s="18" t="s">
        <v>189</v>
      </c>
      <c r="AU123" s="18" t="s">
        <v>83</v>
      </c>
    </row>
    <row r="124" spans="2:65" s="1" customFormat="1" ht="6.95" customHeight="1">
      <c r="B124" s="42"/>
      <c r="C124" s="43"/>
      <c r="D124" s="43"/>
      <c r="E124" s="43"/>
      <c r="F124" s="43"/>
      <c r="G124" s="43"/>
      <c r="H124" s="43"/>
      <c r="I124" s="43"/>
      <c r="J124" s="43"/>
      <c r="K124" s="43"/>
      <c r="L124" s="33"/>
    </row>
  </sheetData>
  <sheetProtection algorithmName="SHA-512" hashValue="hBIFMZ0dT5vxP2WvDUunq057o/kVNEp9/QecKwMDwsMt6kTSrq4uguGMERhld55oe4egb19QLp7Sdj2x73OcBg==" saltValue="dcfMZQrJ0uT+poJD6wSu9IbLt7YFIHCQzCrv61t/dzwaiBlciiekHO1XPgOdSi383rOfAoUCX3O42Dbt+bw6hw==" spinCount="100000" sheet="1" objects="1" scenarios="1" formatColumns="0" formatRows="0" autoFilter="0"/>
  <autoFilter ref="C86:K123" xr:uid="{00000000-0009-0000-0000-00000D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4" r:id="rId1" xr:uid="{00000000-0004-0000-0D00-000000000000}"/>
    <hyperlink ref="F99" r:id="rId2" xr:uid="{00000000-0004-0000-0D00-000001000000}"/>
    <hyperlink ref="F102" r:id="rId3" xr:uid="{00000000-0004-0000-0D00-000002000000}"/>
    <hyperlink ref="F107" r:id="rId4" xr:uid="{00000000-0004-0000-0D00-000003000000}"/>
    <hyperlink ref="F112" r:id="rId5" xr:uid="{00000000-0004-0000-0D00-000004000000}"/>
    <hyperlink ref="F117" r:id="rId6" xr:uid="{00000000-0004-0000-0D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126</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ht="12" customHeight="1">
      <c r="B8" s="21"/>
      <c r="D8" s="28" t="s">
        <v>134</v>
      </c>
      <c r="L8" s="21"/>
    </row>
    <row r="9" spans="2:46" s="1" customFormat="1" ht="16.5" customHeight="1">
      <c r="B9" s="33"/>
      <c r="E9" s="323" t="s">
        <v>3905</v>
      </c>
      <c r="F9" s="325"/>
      <c r="G9" s="325"/>
      <c r="H9" s="325"/>
      <c r="L9" s="33"/>
    </row>
    <row r="10" spans="2:46" s="1" customFormat="1" ht="12" customHeight="1">
      <c r="B10" s="33"/>
      <c r="D10" s="28" t="s">
        <v>3906</v>
      </c>
      <c r="L10" s="33"/>
    </row>
    <row r="11" spans="2:46" s="1" customFormat="1" ht="16.5" customHeight="1">
      <c r="B11" s="33"/>
      <c r="E11" s="287" t="s">
        <v>4779</v>
      </c>
      <c r="F11" s="325"/>
      <c r="G11" s="325"/>
      <c r="H11" s="325"/>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29. 11. 2024</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27</v>
      </c>
      <c r="I17" s="28" t="s">
        <v>28</v>
      </c>
      <c r="J17" s="26" t="s">
        <v>19</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6" t="str">
        <f>'Rekapitulace stavby'!E14</f>
        <v>Vyplň údaj</v>
      </c>
      <c r="F20" s="293"/>
      <c r="G20" s="293"/>
      <c r="H20" s="293"/>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3908</v>
      </c>
      <c r="L22" s="33"/>
    </row>
    <row r="23" spans="2:12" s="1" customFormat="1" ht="18" customHeight="1">
      <c r="B23" s="33"/>
      <c r="E23" s="26" t="s">
        <v>3909</v>
      </c>
      <c r="I23" s="28" t="s">
        <v>28</v>
      </c>
      <c r="J23" s="26" t="s">
        <v>19</v>
      </c>
      <c r="L23" s="33"/>
    </row>
    <row r="24" spans="2:12" s="1" customFormat="1" ht="6.95" customHeight="1">
      <c r="B24" s="33"/>
      <c r="L24" s="33"/>
    </row>
    <row r="25" spans="2:12" s="1" customFormat="1" ht="12" customHeight="1">
      <c r="B25" s="33"/>
      <c r="D25" s="28" t="s">
        <v>36</v>
      </c>
      <c r="I25" s="28" t="s">
        <v>26</v>
      </c>
      <c r="J25" s="26" t="s">
        <v>3908</v>
      </c>
      <c r="L25" s="33"/>
    </row>
    <row r="26" spans="2:12" s="1" customFormat="1" ht="18" customHeight="1">
      <c r="B26" s="33"/>
      <c r="E26" s="26" t="s">
        <v>3909</v>
      </c>
      <c r="I26" s="28" t="s">
        <v>28</v>
      </c>
      <c r="J26" s="26" t="s">
        <v>19</v>
      </c>
      <c r="L26" s="33"/>
    </row>
    <row r="27" spans="2:12" s="1" customFormat="1" ht="6.95" customHeight="1">
      <c r="B27" s="33"/>
      <c r="L27" s="33"/>
    </row>
    <row r="28" spans="2:12" s="1" customFormat="1" ht="12" customHeight="1">
      <c r="B28" s="33"/>
      <c r="D28" s="28" t="s">
        <v>37</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39</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41</v>
      </c>
      <c r="I34" s="36" t="s">
        <v>40</v>
      </c>
      <c r="J34" s="36" t="s">
        <v>42</v>
      </c>
      <c r="L34" s="33"/>
    </row>
    <row r="35" spans="2:12" s="1" customFormat="1" ht="14.45" customHeight="1">
      <c r="B35" s="33"/>
      <c r="D35" s="53" t="s">
        <v>43</v>
      </c>
      <c r="E35" s="28" t="s">
        <v>44</v>
      </c>
      <c r="F35" s="84">
        <f>ROUND((SUM(BE87:BE118)),  2)</f>
        <v>0</v>
      </c>
      <c r="I35" s="94">
        <v>0.21</v>
      </c>
      <c r="J35" s="84">
        <f>ROUND(((SUM(BE87:BE118))*I35),  2)</f>
        <v>0</v>
      </c>
      <c r="L35" s="33"/>
    </row>
    <row r="36" spans="2:12" s="1" customFormat="1" ht="14.45" customHeight="1">
      <c r="B36" s="33"/>
      <c r="E36" s="28" t="s">
        <v>45</v>
      </c>
      <c r="F36" s="84">
        <f>ROUND((SUM(BF87:BF118)),  2)</f>
        <v>0</v>
      </c>
      <c r="I36" s="94">
        <v>0.12</v>
      </c>
      <c r="J36" s="84">
        <f>ROUND(((SUM(BF87:BF118))*I36),  2)</f>
        <v>0</v>
      </c>
      <c r="L36" s="33"/>
    </row>
    <row r="37" spans="2:12" s="1" customFormat="1" ht="14.45" hidden="1" customHeight="1">
      <c r="B37" s="33"/>
      <c r="E37" s="28" t="s">
        <v>46</v>
      </c>
      <c r="F37" s="84">
        <f>ROUND((SUM(BG87:BG118)),  2)</f>
        <v>0</v>
      </c>
      <c r="I37" s="94">
        <v>0.21</v>
      </c>
      <c r="J37" s="84">
        <f>0</f>
        <v>0</v>
      </c>
      <c r="L37" s="33"/>
    </row>
    <row r="38" spans="2:12" s="1" customFormat="1" ht="14.45" hidden="1" customHeight="1">
      <c r="B38" s="33"/>
      <c r="E38" s="28" t="s">
        <v>47</v>
      </c>
      <c r="F38" s="84">
        <f>ROUND((SUM(BH87:BH118)),  2)</f>
        <v>0</v>
      </c>
      <c r="I38" s="94">
        <v>0.12</v>
      </c>
      <c r="J38" s="84">
        <f>0</f>
        <v>0</v>
      </c>
      <c r="L38" s="33"/>
    </row>
    <row r="39" spans="2:12" s="1" customFormat="1" ht="14.45" hidden="1" customHeight="1">
      <c r="B39" s="33"/>
      <c r="E39" s="28" t="s">
        <v>48</v>
      </c>
      <c r="F39" s="84">
        <f>ROUND((SUM(BI87:BI118)),  2)</f>
        <v>0</v>
      </c>
      <c r="I39" s="94">
        <v>0</v>
      </c>
      <c r="J39" s="84">
        <f>0</f>
        <v>0</v>
      </c>
      <c r="L39" s="33"/>
    </row>
    <row r="40" spans="2:12" s="1" customFormat="1" ht="6.95" customHeight="1">
      <c r="B40" s="33"/>
      <c r="L40" s="33"/>
    </row>
    <row r="41" spans="2:12" s="1" customFormat="1" ht="25.35" customHeight="1">
      <c r="B41" s="33"/>
      <c r="C41" s="95"/>
      <c r="D41" s="96" t="s">
        <v>49</v>
      </c>
      <c r="E41" s="55"/>
      <c r="F41" s="55"/>
      <c r="G41" s="97" t="s">
        <v>50</v>
      </c>
      <c r="H41" s="98" t="s">
        <v>51</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3" t="str">
        <f>E7</f>
        <v>Stavební úpravy obj. pro pečovatelskou službu</v>
      </c>
      <c r="F50" s="324"/>
      <c r="G50" s="324"/>
      <c r="H50" s="324"/>
      <c r="L50" s="33"/>
    </row>
    <row r="51" spans="2:47" ht="12" customHeight="1">
      <c r="B51" s="21"/>
      <c r="C51" s="28" t="s">
        <v>134</v>
      </c>
      <c r="L51" s="21"/>
    </row>
    <row r="52" spans="2:47" s="1" customFormat="1" ht="16.5" customHeight="1">
      <c r="B52" s="33"/>
      <c r="E52" s="323" t="s">
        <v>3905</v>
      </c>
      <c r="F52" s="325"/>
      <c r="G52" s="325"/>
      <c r="H52" s="325"/>
      <c r="L52" s="33"/>
    </row>
    <row r="53" spans="2:47" s="1" customFormat="1" ht="12" customHeight="1">
      <c r="B53" s="33"/>
      <c r="C53" s="28" t="s">
        <v>3906</v>
      </c>
      <c r="L53" s="33"/>
    </row>
    <row r="54" spans="2:47" s="1" customFormat="1" ht="16.5" customHeight="1">
      <c r="B54" s="33"/>
      <c r="E54" s="287" t="str">
        <f>E11</f>
        <v>08 - Rozvaděč R-FVE-DC</v>
      </c>
      <c r="F54" s="325"/>
      <c r="G54" s="325"/>
      <c r="H54" s="325"/>
      <c r="L54" s="33"/>
    </row>
    <row r="55" spans="2:47" s="1" customFormat="1" ht="6.95" customHeight="1">
      <c r="B55" s="33"/>
      <c r="L55" s="33"/>
    </row>
    <row r="56" spans="2:47" s="1" customFormat="1" ht="12" customHeight="1">
      <c r="B56" s="33"/>
      <c r="C56" s="28" t="s">
        <v>21</v>
      </c>
      <c r="F56" s="26" t="str">
        <f>F14</f>
        <v>Neštěmická 795/37, Krásné Březno</v>
      </c>
      <c r="I56" s="28" t="s">
        <v>23</v>
      </c>
      <c r="J56" s="50" t="str">
        <f>IF(J14="","",J14)</f>
        <v>29. 11. 2024</v>
      </c>
      <c r="L56" s="33"/>
    </row>
    <row r="57" spans="2:47" s="1" customFormat="1" ht="6.95" customHeight="1">
      <c r="B57" s="33"/>
      <c r="L57" s="33"/>
    </row>
    <row r="58" spans="2:47" s="1" customFormat="1" ht="15.2" customHeight="1">
      <c r="B58" s="33"/>
      <c r="C58" s="28" t="s">
        <v>25</v>
      </c>
      <c r="F58" s="26" t="str">
        <f>E17</f>
        <v>Statutární město Ústí nad Labem</v>
      </c>
      <c r="I58" s="28" t="s">
        <v>31</v>
      </c>
      <c r="J58" s="31" t="str">
        <f>E23</f>
        <v>G DESIGN</v>
      </c>
      <c r="L58" s="33"/>
    </row>
    <row r="59" spans="2:47" s="1" customFormat="1" ht="15.2" customHeight="1">
      <c r="B59" s="33"/>
      <c r="C59" s="28" t="s">
        <v>29</v>
      </c>
      <c r="F59" s="26" t="str">
        <f>IF(E20="","",E20)</f>
        <v>Vyplň údaj</v>
      </c>
      <c r="I59" s="28" t="s">
        <v>36</v>
      </c>
      <c r="J59" s="31" t="str">
        <f>E26</f>
        <v>G DESIGN</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71</v>
      </c>
      <c r="J63" s="64">
        <f>J87</f>
        <v>0</v>
      </c>
      <c r="L63" s="33"/>
      <c r="AU63" s="18" t="s">
        <v>139</v>
      </c>
    </row>
    <row r="64" spans="2:47" s="8" customFormat="1" ht="24.95" customHeight="1">
      <c r="B64" s="104"/>
      <c r="D64" s="105" t="s">
        <v>148</v>
      </c>
      <c r="E64" s="106"/>
      <c r="F64" s="106"/>
      <c r="G64" s="106"/>
      <c r="H64" s="106"/>
      <c r="I64" s="106"/>
      <c r="J64" s="107">
        <f>J88</f>
        <v>0</v>
      </c>
      <c r="L64" s="104"/>
    </row>
    <row r="65" spans="2:12" s="9" customFormat="1" ht="19.899999999999999" customHeight="1">
      <c r="B65" s="108"/>
      <c r="D65" s="109" t="s">
        <v>4250</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165</v>
      </c>
      <c r="L72" s="33"/>
    </row>
    <row r="73" spans="2:12" s="1" customFormat="1" ht="6.95" customHeight="1">
      <c r="B73" s="33"/>
      <c r="L73" s="33"/>
    </row>
    <row r="74" spans="2:12" s="1" customFormat="1" ht="12" customHeight="1">
      <c r="B74" s="33"/>
      <c r="C74" s="28" t="s">
        <v>16</v>
      </c>
      <c r="L74" s="33"/>
    </row>
    <row r="75" spans="2:12" s="1" customFormat="1" ht="16.5" customHeight="1">
      <c r="B75" s="33"/>
      <c r="E75" s="323" t="str">
        <f>E7</f>
        <v>Stavební úpravy obj. pro pečovatelskou službu</v>
      </c>
      <c r="F75" s="324"/>
      <c r="G75" s="324"/>
      <c r="H75" s="324"/>
      <c r="L75" s="33"/>
    </row>
    <row r="76" spans="2:12" ht="12" customHeight="1">
      <c r="B76" s="21"/>
      <c r="C76" s="28" t="s">
        <v>134</v>
      </c>
      <c r="L76" s="21"/>
    </row>
    <row r="77" spans="2:12" s="1" customFormat="1" ht="16.5" customHeight="1">
      <c r="B77" s="33"/>
      <c r="E77" s="323" t="s">
        <v>3905</v>
      </c>
      <c r="F77" s="325"/>
      <c r="G77" s="325"/>
      <c r="H77" s="325"/>
      <c r="L77" s="33"/>
    </row>
    <row r="78" spans="2:12" s="1" customFormat="1" ht="12" customHeight="1">
      <c r="B78" s="33"/>
      <c r="C78" s="28" t="s">
        <v>3906</v>
      </c>
      <c r="L78" s="33"/>
    </row>
    <row r="79" spans="2:12" s="1" customFormat="1" ht="16.5" customHeight="1">
      <c r="B79" s="33"/>
      <c r="E79" s="287" t="str">
        <f>E11</f>
        <v>08 - Rozvaděč R-FVE-DC</v>
      </c>
      <c r="F79" s="325"/>
      <c r="G79" s="325"/>
      <c r="H79" s="325"/>
      <c r="L79" s="33"/>
    </row>
    <row r="80" spans="2:12" s="1" customFormat="1" ht="6.95" customHeight="1">
      <c r="B80" s="33"/>
      <c r="L80" s="33"/>
    </row>
    <row r="81" spans="2:65" s="1" customFormat="1" ht="12" customHeight="1">
      <c r="B81" s="33"/>
      <c r="C81" s="28" t="s">
        <v>21</v>
      </c>
      <c r="F81" s="26" t="str">
        <f>F14</f>
        <v>Neštěmická 795/37, Krásné Březno</v>
      </c>
      <c r="I81" s="28" t="s">
        <v>23</v>
      </c>
      <c r="J81" s="50" t="str">
        <f>IF(J14="","",J14)</f>
        <v>29. 11. 2024</v>
      </c>
      <c r="L81" s="33"/>
    </row>
    <row r="82" spans="2:65" s="1" customFormat="1" ht="6.95" customHeight="1">
      <c r="B82" s="33"/>
      <c r="L82" s="33"/>
    </row>
    <row r="83" spans="2:65" s="1" customFormat="1" ht="15.2" customHeight="1">
      <c r="B83" s="33"/>
      <c r="C83" s="28" t="s">
        <v>25</v>
      </c>
      <c r="F83" s="26" t="str">
        <f>E17</f>
        <v>Statutární město Ústí nad Labem</v>
      </c>
      <c r="I83" s="28" t="s">
        <v>31</v>
      </c>
      <c r="J83" s="31" t="str">
        <f>E23</f>
        <v>G DESIGN</v>
      </c>
      <c r="L83" s="33"/>
    </row>
    <row r="84" spans="2:65" s="1" customFormat="1" ht="15.2" customHeight="1">
      <c r="B84" s="33"/>
      <c r="C84" s="28" t="s">
        <v>29</v>
      </c>
      <c r="F84" s="26" t="str">
        <f>IF(E20="","",E20)</f>
        <v>Vyplň údaj</v>
      </c>
      <c r="I84" s="28" t="s">
        <v>36</v>
      </c>
      <c r="J84" s="31" t="str">
        <f>E26</f>
        <v>G DESIGN</v>
      </c>
      <c r="L84" s="33"/>
    </row>
    <row r="85" spans="2:65" s="1" customFormat="1" ht="10.35" customHeight="1">
      <c r="B85" s="33"/>
      <c r="L85" s="33"/>
    </row>
    <row r="86" spans="2:65" s="10" customFormat="1" ht="29.25" customHeight="1">
      <c r="B86" s="112"/>
      <c r="C86" s="113" t="s">
        <v>166</v>
      </c>
      <c r="D86" s="114" t="s">
        <v>58</v>
      </c>
      <c r="E86" s="114" t="s">
        <v>54</v>
      </c>
      <c r="F86" s="114" t="s">
        <v>55</v>
      </c>
      <c r="G86" s="114" t="s">
        <v>167</v>
      </c>
      <c r="H86" s="114" t="s">
        <v>168</v>
      </c>
      <c r="I86" s="114" t="s">
        <v>169</v>
      </c>
      <c r="J86" s="114" t="s">
        <v>138</v>
      </c>
      <c r="K86" s="115" t="s">
        <v>170</v>
      </c>
      <c r="L86" s="112"/>
      <c r="M86" s="57" t="s">
        <v>19</v>
      </c>
      <c r="N86" s="58" t="s">
        <v>43</v>
      </c>
      <c r="O86" s="58" t="s">
        <v>171</v>
      </c>
      <c r="P86" s="58" t="s">
        <v>172</v>
      </c>
      <c r="Q86" s="58" t="s">
        <v>173</v>
      </c>
      <c r="R86" s="58" t="s">
        <v>174</v>
      </c>
      <c r="S86" s="58" t="s">
        <v>175</v>
      </c>
      <c r="T86" s="59" t="s">
        <v>176</v>
      </c>
    </row>
    <row r="87" spans="2:65" s="1" customFormat="1" ht="22.9" customHeight="1">
      <c r="B87" s="33"/>
      <c r="C87" s="62" t="s">
        <v>177</v>
      </c>
      <c r="J87" s="116">
        <f>BK87</f>
        <v>0</v>
      </c>
      <c r="L87" s="33"/>
      <c r="M87" s="60"/>
      <c r="N87" s="51"/>
      <c r="O87" s="51"/>
      <c r="P87" s="117">
        <f>P88</f>
        <v>0</v>
      </c>
      <c r="Q87" s="51"/>
      <c r="R87" s="117">
        <f>R88</f>
        <v>5.4299999999999999E-3</v>
      </c>
      <c r="S87" s="51"/>
      <c r="T87" s="118">
        <f>T88</f>
        <v>0</v>
      </c>
      <c r="AT87" s="18" t="s">
        <v>72</v>
      </c>
      <c r="AU87" s="18" t="s">
        <v>139</v>
      </c>
      <c r="BK87" s="119">
        <f>BK88</f>
        <v>0</v>
      </c>
    </row>
    <row r="88" spans="2:65" s="11" customFormat="1" ht="25.9" customHeight="1">
      <c r="B88" s="120"/>
      <c r="D88" s="121" t="s">
        <v>72</v>
      </c>
      <c r="E88" s="122" t="s">
        <v>454</v>
      </c>
      <c r="F88" s="122" t="s">
        <v>455</v>
      </c>
      <c r="I88" s="123"/>
      <c r="J88" s="124">
        <f>BK88</f>
        <v>0</v>
      </c>
      <c r="L88" s="120"/>
      <c r="M88" s="125"/>
      <c r="P88" s="126">
        <f>P89</f>
        <v>0</v>
      </c>
      <c r="R88" s="126">
        <f>R89</f>
        <v>5.4299999999999999E-3</v>
      </c>
      <c r="T88" s="127">
        <f>T89</f>
        <v>0</v>
      </c>
      <c r="AR88" s="121" t="s">
        <v>83</v>
      </c>
      <c r="AT88" s="128" t="s">
        <v>72</v>
      </c>
      <c r="AU88" s="128" t="s">
        <v>73</v>
      </c>
      <c r="AY88" s="121" t="s">
        <v>180</v>
      </c>
      <c r="BK88" s="129">
        <f>BK89</f>
        <v>0</v>
      </c>
    </row>
    <row r="89" spans="2:65" s="11" customFormat="1" ht="22.9" customHeight="1">
      <c r="B89" s="120"/>
      <c r="D89" s="121" t="s">
        <v>72</v>
      </c>
      <c r="E89" s="130" t="s">
        <v>3913</v>
      </c>
      <c r="F89" s="130" t="s">
        <v>3914</v>
      </c>
      <c r="I89" s="123"/>
      <c r="J89" s="131">
        <f>BK89</f>
        <v>0</v>
      </c>
      <c r="L89" s="120"/>
      <c r="M89" s="125"/>
      <c r="P89" s="126">
        <f>SUM(P90:P118)</f>
        <v>0</v>
      </c>
      <c r="R89" s="126">
        <f>SUM(R90:R118)</f>
        <v>5.4299999999999999E-3</v>
      </c>
      <c r="T89" s="127">
        <f>SUM(T90:T118)</f>
        <v>0</v>
      </c>
      <c r="AR89" s="121" t="s">
        <v>83</v>
      </c>
      <c r="AT89" s="128" t="s">
        <v>72</v>
      </c>
      <c r="AU89" s="128" t="s">
        <v>81</v>
      </c>
      <c r="AY89" s="121" t="s">
        <v>180</v>
      </c>
      <c r="BK89" s="129">
        <f>SUM(BK90:BK118)</f>
        <v>0</v>
      </c>
    </row>
    <row r="90" spans="2:65" s="1" customFormat="1" ht="37.9" customHeight="1">
      <c r="B90" s="33"/>
      <c r="C90" s="132" t="s">
        <v>81</v>
      </c>
      <c r="D90" s="132" t="s">
        <v>182</v>
      </c>
      <c r="E90" s="133" t="s">
        <v>4780</v>
      </c>
      <c r="F90" s="134" t="s">
        <v>4781</v>
      </c>
      <c r="G90" s="135" t="s">
        <v>346</v>
      </c>
      <c r="H90" s="136">
        <v>6</v>
      </c>
      <c r="I90" s="137"/>
      <c r="J90" s="138">
        <f>ROUND(I90*H90,2)</f>
        <v>0</v>
      </c>
      <c r="K90" s="134" t="s">
        <v>19</v>
      </c>
      <c r="L90" s="33"/>
      <c r="M90" s="139" t="s">
        <v>19</v>
      </c>
      <c r="N90" s="140" t="s">
        <v>44</v>
      </c>
      <c r="P90" s="141">
        <f>O90*H90</f>
        <v>0</v>
      </c>
      <c r="Q90" s="141">
        <v>0</v>
      </c>
      <c r="R90" s="141">
        <f>Q90*H90</f>
        <v>0</v>
      </c>
      <c r="S90" s="141">
        <v>0</v>
      </c>
      <c r="T90" s="142">
        <f>S90*H90</f>
        <v>0</v>
      </c>
      <c r="AR90" s="143" t="s">
        <v>679</v>
      </c>
      <c r="AT90" s="143" t="s">
        <v>182</v>
      </c>
      <c r="AU90" s="143" t="s">
        <v>83</v>
      </c>
      <c r="AY90" s="18" t="s">
        <v>180</v>
      </c>
      <c r="BE90" s="144">
        <f>IF(N90="základní",J90,0)</f>
        <v>0</v>
      </c>
      <c r="BF90" s="144">
        <f>IF(N90="snížená",J90,0)</f>
        <v>0</v>
      </c>
      <c r="BG90" s="144">
        <f>IF(N90="zákl. přenesená",J90,0)</f>
        <v>0</v>
      </c>
      <c r="BH90" s="144">
        <f>IF(N90="sníž. přenesená",J90,0)</f>
        <v>0</v>
      </c>
      <c r="BI90" s="144">
        <f>IF(N90="nulová",J90,0)</f>
        <v>0</v>
      </c>
      <c r="BJ90" s="18" t="s">
        <v>81</v>
      </c>
      <c r="BK90" s="144">
        <f>ROUND(I90*H90,2)</f>
        <v>0</v>
      </c>
      <c r="BL90" s="18" t="s">
        <v>679</v>
      </c>
      <c r="BM90" s="143" t="s">
        <v>4782</v>
      </c>
    </row>
    <row r="91" spans="2:65" s="1" customFormat="1" ht="19.5">
      <c r="B91" s="33"/>
      <c r="D91" s="145" t="s">
        <v>189</v>
      </c>
      <c r="F91" s="146" t="s">
        <v>4781</v>
      </c>
      <c r="I91" s="147"/>
      <c r="L91" s="33"/>
      <c r="M91" s="148"/>
      <c r="T91" s="54"/>
      <c r="AT91" s="18" t="s">
        <v>189</v>
      </c>
      <c r="AU91" s="18" t="s">
        <v>83</v>
      </c>
    </row>
    <row r="92" spans="2:65" s="1" customFormat="1" ht="16.5" customHeight="1">
      <c r="B92" s="33"/>
      <c r="C92" s="171" t="s">
        <v>83</v>
      </c>
      <c r="D92" s="171" t="s">
        <v>353</v>
      </c>
      <c r="E92" s="172" t="s">
        <v>4783</v>
      </c>
      <c r="F92" s="173" t="s">
        <v>4784</v>
      </c>
      <c r="G92" s="174" t="s">
        <v>346</v>
      </c>
      <c r="H92" s="175">
        <v>6</v>
      </c>
      <c r="I92" s="176"/>
      <c r="J92" s="177">
        <f>ROUND(I92*H92,2)</f>
        <v>0</v>
      </c>
      <c r="K92" s="173" t="s">
        <v>19</v>
      </c>
      <c r="L92" s="178"/>
      <c r="M92" s="179" t="s">
        <v>19</v>
      </c>
      <c r="N92" s="180" t="s">
        <v>44</v>
      </c>
      <c r="P92" s="141">
        <f>O92*H92</f>
        <v>0</v>
      </c>
      <c r="Q92" s="141">
        <v>5.0000000000000002E-5</v>
      </c>
      <c r="R92" s="141">
        <f>Q92*H92</f>
        <v>3.0000000000000003E-4</v>
      </c>
      <c r="S92" s="141">
        <v>0</v>
      </c>
      <c r="T92" s="142">
        <f>S92*H92</f>
        <v>0</v>
      </c>
      <c r="AR92" s="143" t="s">
        <v>4088</v>
      </c>
      <c r="AT92" s="143" t="s">
        <v>353</v>
      </c>
      <c r="AU92" s="143" t="s">
        <v>83</v>
      </c>
      <c r="AY92" s="18" t="s">
        <v>180</v>
      </c>
      <c r="BE92" s="144">
        <f>IF(N92="základní",J92,0)</f>
        <v>0</v>
      </c>
      <c r="BF92" s="144">
        <f>IF(N92="snížená",J92,0)</f>
        <v>0</v>
      </c>
      <c r="BG92" s="144">
        <f>IF(N92="zákl. přenesená",J92,0)</f>
        <v>0</v>
      </c>
      <c r="BH92" s="144">
        <f>IF(N92="sníž. přenesená",J92,0)</f>
        <v>0</v>
      </c>
      <c r="BI92" s="144">
        <f>IF(N92="nulová",J92,0)</f>
        <v>0</v>
      </c>
      <c r="BJ92" s="18" t="s">
        <v>81</v>
      </c>
      <c r="BK92" s="144">
        <f>ROUND(I92*H92,2)</f>
        <v>0</v>
      </c>
      <c r="BL92" s="18" t="s">
        <v>679</v>
      </c>
      <c r="BM92" s="143" t="s">
        <v>4785</v>
      </c>
    </row>
    <row r="93" spans="2:65" s="1" customFormat="1" ht="11.25">
      <c r="B93" s="33"/>
      <c r="D93" s="145" t="s">
        <v>189</v>
      </c>
      <c r="F93" s="146" t="s">
        <v>4784</v>
      </c>
      <c r="I93" s="147"/>
      <c r="L93" s="33"/>
      <c r="M93" s="148"/>
      <c r="T93" s="54"/>
      <c r="AT93" s="18" t="s">
        <v>189</v>
      </c>
      <c r="AU93" s="18" t="s">
        <v>83</v>
      </c>
    </row>
    <row r="94" spans="2:65" s="1" customFormat="1" ht="33" customHeight="1">
      <c r="B94" s="33"/>
      <c r="C94" s="132" t="s">
        <v>203</v>
      </c>
      <c r="D94" s="132" t="s">
        <v>182</v>
      </c>
      <c r="E94" s="133" t="s">
        <v>4356</v>
      </c>
      <c r="F94" s="134" t="s">
        <v>4357</v>
      </c>
      <c r="G94" s="135" t="s">
        <v>346</v>
      </c>
      <c r="H94" s="136">
        <v>1</v>
      </c>
      <c r="I94" s="137"/>
      <c r="J94" s="138">
        <f>ROUND(I94*H94,2)</f>
        <v>0</v>
      </c>
      <c r="K94" s="134" t="s">
        <v>572</v>
      </c>
      <c r="L94" s="33"/>
      <c r="M94" s="139" t="s">
        <v>19</v>
      </c>
      <c r="N94" s="140" t="s">
        <v>44</v>
      </c>
      <c r="P94" s="141">
        <f>O94*H94</f>
        <v>0</v>
      </c>
      <c r="Q94" s="141">
        <v>0</v>
      </c>
      <c r="R94" s="141">
        <f>Q94*H94</f>
        <v>0</v>
      </c>
      <c r="S94" s="141">
        <v>0</v>
      </c>
      <c r="T94" s="142">
        <f>S94*H94</f>
        <v>0</v>
      </c>
      <c r="AR94" s="143" t="s">
        <v>309</v>
      </c>
      <c r="AT94" s="143" t="s">
        <v>182</v>
      </c>
      <c r="AU94" s="143" t="s">
        <v>83</v>
      </c>
      <c r="AY94" s="18" t="s">
        <v>180</v>
      </c>
      <c r="BE94" s="144">
        <f>IF(N94="základní",J94,0)</f>
        <v>0</v>
      </c>
      <c r="BF94" s="144">
        <f>IF(N94="snížená",J94,0)</f>
        <v>0</v>
      </c>
      <c r="BG94" s="144">
        <f>IF(N94="zákl. přenesená",J94,0)</f>
        <v>0</v>
      </c>
      <c r="BH94" s="144">
        <f>IF(N94="sníž. přenesená",J94,0)</f>
        <v>0</v>
      </c>
      <c r="BI94" s="144">
        <f>IF(N94="nulová",J94,0)</f>
        <v>0</v>
      </c>
      <c r="BJ94" s="18" t="s">
        <v>81</v>
      </c>
      <c r="BK94" s="144">
        <f>ROUND(I94*H94,2)</f>
        <v>0</v>
      </c>
      <c r="BL94" s="18" t="s">
        <v>309</v>
      </c>
      <c r="BM94" s="143" t="s">
        <v>4786</v>
      </c>
    </row>
    <row r="95" spans="2:65" s="1" customFormat="1" ht="19.5">
      <c r="B95" s="33"/>
      <c r="D95" s="145" t="s">
        <v>189</v>
      </c>
      <c r="F95" s="146" t="s">
        <v>4357</v>
      </c>
      <c r="I95" s="147"/>
      <c r="L95" s="33"/>
      <c r="M95" s="148"/>
      <c r="T95" s="54"/>
      <c r="AT95" s="18" t="s">
        <v>189</v>
      </c>
      <c r="AU95" s="18" t="s">
        <v>83</v>
      </c>
    </row>
    <row r="96" spans="2:65" s="1" customFormat="1" ht="11.25">
      <c r="B96" s="33"/>
      <c r="D96" s="149" t="s">
        <v>191</v>
      </c>
      <c r="F96" s="150" t="s">
        <v>4787</v>
      </c>
      <c r="I96" s="147"/>
      <c r="L96" s="33"/>
      <c r="M96" s="148"/>
      <c r="T96" s="54"/>
      <c r="AT96" s="18" t="s">
        <v>191</v>
      </c>
      <c r="AU96" s="18" t="s">
        <v>83</v>
      </c>
    </row>
    <row r="97" spans="2:65" s="1" customFormat="1" ht="21.75" customHeight="1">
      <c r="B97" s="33"/>
      <c r="C97" s="171" t="s">
        <v>187</v>
      </c>
      <c r="D97" s="171" t="s">
        <v>353</v>
      </c>
      <c r="E97" s="172" t="s">
        <v>4754</v>
      </c>
      <c r="F97" s="173" t="s">
        <v>4755</v>
      </c>
      <c r="G97" s="174" t="s">
        <v>346</v>
      </c>
      <c r="H97" s="175">
        <v>1</v>
      </c>
      <c r="I97" s="176"/>
      <c r="J97" s="177">
        <f>ROUND(I97*H97,2)</f>
        <v>0</v>
      </c>
      <c r="K97" s="173" t="s">
        <v>19</v>
      </c>
      <c r="L97" s="178"/>
      <c r="M97" s="179" t="s">
        <v>19</v>
      </c>
      <c r="N97" s="180" t="s">
        <v>44</v>
      </c>
      <c r="P97" s="141">
        <f>O97*H97</f>
        <v>0</v>
      </c>
      <c r="Q97" s="141">
        <v>0</v>
      </c>
      <c r="R97" s="141">
        <f>Q97*H97</f>
        <v>0</v>
      </c>
      <c r="S97" s="141">
        <v>0</v>
      </c>
      <c r="T97" s="142">
        <f>S97*H97</f>
        <v>0</v>
      </c>
      <c r="AR97" s="143" t="s">
        <v>466</v>
      </c>
      <c r="AT97" s="143" t="s">
        <v>353</v>
      </c>
      <c r="AU97" s="143" t="s">
        <v>83</v>
      </c>
      <c r="AY97" s="18" t="s">
        <v>180</v>
      </c>
      <c r="BE97" s="144">
        <f>IF(N97="základní",J97,0)</f>
        <v>0</v>
      </c>
      <c r="BF97" s="144">
        <f>IF(N97="snížená",J97,0)</f>
        <v>0</v>
      </c>
      <c r="BG97" s="144">
        <f>IF(N97="zákl. přenesená",J97,0)</f>
        <v>0</v>
      </c>
      <c r="BH97" s="144">
        <f>IF(N97="sníž. přenesená",J97,0)</f>
        <v>0</v>
      </c>
      <c r="BI97" s="144">
        <f>IF(N97="nulová",J97,0)</f>
        <v>0</v>
      </c>
      <c r="BJ97" s="18" t="s">
        <v>81</v>
      </c>
      <c r="BK97" s="144">
        <f>ROUND(I97*H97,2)</f>
        <v>0</v>
      </c>
      <c r="BL97" s="18" t="s">
        <v>309</v>
      </c>
      <c r="BM97" s="143" t="s">
        <v>4788</v>
      </c>
    </row>
    <row r="98" spans="2:65" s="1" customFormat="1" ht="11.25">
      <c r="B98" s="33"/>
      <c r="D98" s="145" t="s">
        <v>189</v>
      </c>
      <c r="F98" s="146" t="s">
        <v>4755</v>
      </c>
      <c r="I98" s="147"/>
      <c r="L98" s="33"/>
      <c r="M98" s="148"/>
      <c r="T98" s="54"/>
      <c r="AT98" s="18" t="s">
        <v>189</v>
      </c>
      <c r="AU98" s="18" t="s">
        <v>83</v>
      </c>
    </row>
    <row r="99" spans="2:65" s="1" customFormat="1" ht="24.2" customHeight="1">
      <c r="B99" s="33"/>
      <c r="C99" s="132" t="s">
        <v>216</v>
      </c>
      <c r="D99" s="132" t="s">
        <v>182</v>
      </c>
      <c r="E99" s="133" t="s">
        <v>4789</v>
      </c>
      <c r="F99" s="134" t="s">
        <v>4768</v>
      </c>
      <c r="G99" s="135" t="s">
        <v>346</v>
      </c>
      <c r="H99" s="136">
        <v>3</v>
      </c>
      <c r="I99" s="137"/>
      <c r="J99" s="138">
        <f>ROUND(I99*H99,2)</f>
        <v>0</v>
      </c>
      <c r="K99" s="134" t="s">
        <v>19</v>
      </c>
      <c r="L99" s="33"/>
      <c r="M99" s="139" t="s">
        <v>19</v>
      </c>
      <c r="N99" s="140" t="s">
        <v>44</v>
      </c>
      <c r="P99" s="141">
        <f>O99*H99</f>
        <v>0</v>
      </c>
      <c r="Q99" s="141">
        <v>0</v>
      </c>
      <c r="R99" s="141">
        <f>Q99*H99</f>
        <v>0</v>
      </c>
      <c r="S99" s="141">
        <v>0</v>
      </c>
      <c r="T99" s="142">
        <f>S99*H99</f>
        <v>0</v>
      </c>
      <c r="AR99" s="143" t="s">
        <v>309</v>
      </c>
      <c r="AT99" s="143" t="s">
        <v>182</v>
      </c>
      <c r="AU99" s="143" t="s">
        <v>83</v>
      </c>
      <c r="AY99" s="18" t="s">
        <v>180</v>
      </c>
      <c r="BE99" s="144">
        <f>IF(N99="základní",J99,0)</f>
        <v>0</v>
      </c>
      <c r="BF99" s="144">
        <f>IF(N99="snížená",J99,0)</f>
        <v>0</v>
      </c>
      <c r="BG99" s="144">
        <f>IF(N99="zákl. přenesená",J99,0)</f>
        <v>0</v>
      </c>
      <c r="BH99" s="144">
        <f>IF(N99="sníž. přenesená",J99,0)</f>
        <v>0</v>
      </c>
      <c r="BI99" s="144">
        <f>IF(N99="nulová",J99,0)</f>
        <v>0</v>
      </c>
      <c r="BJ99" s="18" t="s">
        <v>81</v>
      </c>
      <c r="BK99" s="144">
        <f>ROUND(I99*H99,2)</f>
        <v>0</v>
      </c>
      <c r="BL99" s="18" t="s">
        <v>309</v>
      </c>
      <c r="BM99" s="143" t="s">
        <v>4790</v>
      </c>
    </row>
    <row r="100" spans="2:65" s="1" customFormat="1" ht="11.25">
      <c r="B100" s="33"/>
      <c r="D100" s="145" t="s">
        <v>189</v>
      </c>
      <c r="F100" s="146" t="s">
        <v>4768</v>
      </c>
      <c r="I100" s="147"/>
      <c r="L100" s="33"/>
      <c r="M100" s="148"/>
      <c r="T100" s="54"/>
      <c r="AT100" s="18" t="s">
        <v>189</v>
      </c>
      <c r="AU100" s="18" t="s">
        <v>83</v>
      </c>
    </row>
    <row r="101" spans="2:65" s="1" customFormat="1" ht="33" customHeight="1">
      <c r="B101" s="33"/>
      <c r="C101" s="171" t="s">
        <v>222</v>
      </c>
      <c r="D101" s="171" t="s">
        <v>353</v>
      </c>
      <c r="E101" s="172" t="s">
        <v>4791</v>
      </c>
      <c r="F101" s="173" t="s">
        <v>4792</v>
      </c>
      <c r="G101" s="174" t="s">
        <v>346</v>
      </c>
      <c r="H101" s="175">
        <v>3</v>
      </c>
      <c r="I101" s="176"/>
      <c r="J101" s="177">
        <f>ROUND(I101*H101,2)</f>
        <v>0</v>
      </c>
      <c r="K101" s="173" t="s">
        <v>19</v>
      </c>
      <c r="L101" s="178"/>
      <c r="M101" s="179" t="s">
        <v>19</v>
      </c>
      <c r="N101" s="180" t="s">
        <v>44</v>
      </c>
      <c r="P101" s="141">
        <f>O101*H101</f>
        <v>0</v>
      </c>
      <c r="Q101" s="141">
        <v>1.3500000000000001E-3</v>
      </c>
      <c r="R101" s="141">
        <f>Q101*H101</f>
        <v>4.0499999999999998E-3</v>
      </c>
      <c r="S101" s="141">
        <v>0</v>
      </c>
      <c r="T101" s="142">
        <f>S101*H101</f>
        <v>0</v>
      </c>
      <c r="AR101" s="143" t="s">
        <v>4088</v>
      </c>
      <c r="AT101" s="143" t="s">
        <v>353</v>
      </c>
      <c r="AU101" s="143" t="s">
        <v>83</v>
      </c>
      <c r="AY101" s="18" t="s">
        <v>180</v>
      </c>
      <c r="BE101" s="144">
        <f>IF(N101="základní",J101,0)</f>
        <v>0</v>
      </c>
      <c r="BF101" s="144">
        <f>IF(N101="snížená",J101,0)</f>
        <v>0</v>
      </c>
      <c r="BG101" s="144">
        <f>IF(N101="zákl. přenesená",J101,0)</f>
        <v>0</v>
      </c>
      <c r="BH101" s="144">
        <f>IF(N101="sníž. přenesená",J101,0)</f>
        <v>0</v>
      </c>
      <c r="BI101" s="144">
        <f>IF(N101="nulová",J101,0)</f>
        <v>0</v>
      </c>
      <c r="BJ101" s="18" t="s">
        <v>81</v>
      </c>
      <c r="BK101" s="144">
        <f>ROUND(I101*H101,2)</f>
        <v>0</v>
      </c>
      <c r="BL101" s="18" t="s">
        <v>679</v>
      </c>
      <c r="BM101" s="143" t="s">
        <v>4793</v>
      </c>
    </row>
    <row r="102" spans="2:65" s="1" customFormat="1" ht="19.5">
      <c r="B102" s="33"/>
      <c r="D102" s="145" t="s">
        <v>189</v>
      </c>
      <c r="F102" s="146" t="s">
        <v>4792</v>
      </c>
      <c r="I102" s="147"/>
      <c r="L102" s="33"/>
      <c r="M102" s="148"/>
      <c r="T102" s="54"/>
      <c r="AT102" s="18" t="s">
        <v>189</v>
      </c>
      <c r="AU102" s="18" t="s">
        <v>83</v>
      </c>
    </row>
    <row r="103" spans="2:65" s="1" customFormat="1" ht="33" customHeight="1">
      <c r="B103" s="33"/>
      <c r="C103" s="132" t="s">
        <v>230</v>
      </c>
      <c r="D103" s="132" t="s">
        <v>182</v>
      </c>
      <c r="E103" s="133" t="s">
        <v>4312</v>
      </c>
      <c r="F103" s="134" t="s">
        <v>4313</v>
      </c>
      <c r="G103" s="135" t="s">
        <v>346</v>
      </c>
      <c r="H103" s="136">
        <v>3</v>
      </c>
      <c r="I103" s="137"/>
      <c r="J103" s="138">
        <f>ROUND(I103*H103,2)</f>
        <v>0</v>
      </c>
      <c r="K103" s="134" t="s">
        <v>19</v>
      </c>
      <c r="L103" s="33"/>
      <c r="M103" s="139" t="s">
        <v>19</v>
      </c>
      <c r="N103" s="140" t="s">
        <v>44</v>
      </c>
      <c r="P103" s="141">
        <f>O103*H103</f>
        <v>0</v>
      </c>
      <c r="Q103" s="141">
        <v>0</v>
      </c>
      <c r="R103" s="141">
        <f>Q103*H103</f>
        <v>0</v>
      </c>
      <c r="S103" s="141">
        <v>0</v>
      </c>
      <c r="T103" s="142">
        <f>S103*H103</f>
        <v>0</v>
      </c>
      <c r="AR103" s="143" t="s">
        <v>309</v>
      </c>
      <c r="AT103" s="143" t="s">
        <v>182</v>
      </c>
      <c r="AU103" s="143" t="s">
        <v>83</v>
      </c>
      <c r="AY103" s="18" t="s">
        <v>180</v>
      </c>
      <c r="BE103" s="144">
        <f>IF(N103="základní",J103,0)</f>
        <v>0</v>
      </c>
      <c r="BF103" s="144">
        <f>IF(N103="snížená",J103,0)</f>
        <v>0</v>
      </c>
      <c r="BG103" s="144">
        <f>IF(N103="zákl. přenesená",J103,0)</f>
        <v>0</v>
      </c>
      <c r="BH103" s="144">
        <f>IF(N103="sníž. přenesená",J103,0)</f>
        <v>0</v>
      </c>
      <c r="BI103" s="144">
        <f>IF(N103="nulová",J103,0)</f>
        <v>0</v>
      </c>
      <c r="BJ103" s="18" t="s">
        <v>81</v>
      </c>
      <c r="BK103" s="144">
        <f>ROUND(I103*H103,2)</f>
        <v>0</v>
      </c>
      <c r="BL103" s="18" t="s">
        <v>309</v>
      </c>
      <c r="BM103" s="143" t="s">
        <v>4794</v>
      </c>
    </row>
    <row r="104" spans="2:65" s="1" customFormat="1" ht="19.5">
      <c r="B104" s="33"/>
      <c r="D104" s="145" t="s">
        <v>189</v>
      </c>
      <c r="F104" s="146" t="s">
        <v>4313</v>
      </c>
      <c r="I104" s="147"/>
      <c r="L104" s="33"/>
      <c r="M104" s="148"/>
      <c r="T104" s="54"/>
      <c r="AT104" s="18" t="s">
        <v>189</v>
      </c>
      <c r="AU104" s="18" t="s">
        <v>83</v>
      </c>
    </row>
    <row r="105" spans="2:65" s="1" customFormat="1" ht="24.2" customHeight="1">
      <c r="B105" s="33"/>
      <c r="C105" s="171" t="s">
        <v>238</v>
      </c>
      <c r="D105" s="171" t="s">
        <v>353</v>
      </c>
      <c r="E105" s="172" t="s">
        <v>4795</v>
      </c>
      <c r="F105" s="173" t="s">
        <v>4796</v>
      </c>
      <c r="G105" s="174" t="s">
        <v>346</v>
      </c>
      <c r="H105" s="175">
        <v>3</v>
      </c>
      <c r="I105" s="176"/>
      <c r="J105" s="177">
        <f>ROUND(I105*H105,2)</f>
        <v>0</v>
      </c>
      <c r="K105" s="173" t="s">
        <v>572</v>
      </c>
      <c r="L105" s="178"/>
      <c r="M105" s="179" t="s">
        <v>19</v>
      </c>
      <c r="N105" s="180" t="s">
        <v>44</v>
      </c>
      <c r="P105" s="141">
        <f>O105*H105</f>
        <v>0</v>
      </c>
      <c r="Q105" s="141">
        <v>3.6000000000000002E-4</v>
      </c>
      <c r="R105" s="141">
        <f>Q105*H105</f>
        <v>1.08E-3</v>
      </c>
      <c r="S105" s="141">
        <v>0</v>
      </c>
      <c r="T105" s="142">
        <f>S105*H105</f>
        <v>0</v>
      </c>
      <c r="AR105" s="143" t="s">
        <v>466</v>
      </c>
      <c r="AT105" s="143" t="s">
        <v>353</v>
      </c>
      <c r="AU105" s="143" t="s">
        <v>83</v>
      </c>
      <c r="AY105" s="18" t="s">
        <v>180</v>
      </c>
      <c r="BE105" s="144">
        <f>IF(N105="základní",J105,0)</f>
        <v>0</v>
      </c>
      <c r="BF105" s="144">
        <f>IF(N105="snížená",J105,0)</f>
        <v>0</v>
      </c>
      <c r="BG105" s="144">
        <f>IF(N105="zákl. přenesená",J105,0)</f>
        <v>0</v>
      </c>
      <c r="BH105" s="144">
        <f>IF(N105="sníž. přenesená",J105,0)</f>
        <v>0</v>
      </c>
      <c r="BI105" s="144">
        <f>IF(N105="nulová",J105,0)</f>
        <v>0</v>
      </c>
      <c r="BJ105" s="18" t="s">
        <v>81</v>
      </c>
      <c r="BK105" s="144">
        <f>ROUND(I105*H105,2)</f>
        <v>0</v>
      </c>
      <c r="BL105" s="18" t="s">
        <v>309</v>
      </c>
      <c r="BM105" s="143" t="s">
        <v>4797</v>
      </c>
    </row>
    <row r="106" spans="2:65" s="1" customFormat="1" ht="19.5">
      <c r="B106" s="33"/>
      <c r="D106" s="145" t="s">
        <v>189</v>
      </c>
      <c r="F106" s="146" t="s">
        <v>4796</v>
      </c>
      <c r="I106" s="147"/>
      <c r="L106" s="33"/>
      <c r="M106" s="148"/>
      <c r="T106" s="54"/>
      <c r="AT106" s="18" t="s">
        <v>189</v>
      </c>
      <c r="AU106" s="18" t="s">
        <v>83</v>
      </c>
    </row>
    <row r="107" spans="2:65" s="1" customFormat="1" ht="16.5" customHeight="1">
      <c r="B107" s="33"/>
      <c r="C107" s="132" t="s">
        <v>245</v>
      </c>
      <c r="D107" s="132" t="s">
        <v>182</v>
      </c>
      <c r="E107" s="133" t="s">
        <v>4657</v>
      </c>
      <c r="F107" s="134" t="s">
        <v>4658</v>
      </c>
      <c r="G107" s="135" t="s">
        <v>346</v>
      </c>
      <c r="H107" s="136">
        <v>6</v>
      </c>
      <c r="I107" s="137"/>
      <c r="J107" s="138">
        <f>ROUND(I107*H107,2)</f>
        <v>0</v>
      </c>
      <c r="K107" s="134" t="s">
        <v>19</v>
      </c>
      <c r="L107" s="33"/>
      <c r="M107" s="139" t="s">
        <v>19</v>
      </c>
      <c r="N107" s="140" t="s">
        <v>44</v>
      </c>
      <c r="P107" s="141">
        <f>O107*H107</f>
        <v>0</v>
      </c>
      <c r="Q107" s="141">
        <v>0</v>
      </c>
      <c r="R107" s="141">
        <f>Q107*H107</f>
        <v>0</v>
      </c>
      <c r="S107" s="141">
        <v>0</v>
      </c>
      <c r="T107" s="142">
        <f>S107*H107</f>
        <v>0</v>
      </c>
      <c r="AR107" s="143" t="s">
        <v>309</v>
      </c>
      <c r="AT107" s="143" t="s">
        <v>182</v>
      </c>
      <c r="AU107" s="143" t="s">
        <v>83</v>
      </c>
      <c r="AY107" s="18" t="s">
        <v>180</v>
      </c>
      <c r="BE107" s="144">
        <f>IF(N107="základní",J107,0)</f>
        <v>0</v>
      </c>
      <c r="BF107" s="144">
        <f>IF(N107="snížená",J107,0)</f>
        <v>0</v>
      </c>
      <c r="BG107" s="144">
        <f>IF(N107="zákl. přenesená",J107,0)</f>
        <v>0</v>
      </c>
      <c r="BH107" s="144">
        <f>IF(N107="sníž. přenesená",J107,0)</f>
        <v>0</v>
      </c>
      <c r="BI107" s="144">
        <f>IF(N107="nulová",J107,0)</f>
        <v>0</v>
      </c>
      <c r="BJ107" s="18" t="s">
        <v>81</v>
      </c>
      <c r="BK107" s="144">
        <f>ROUND(I107*H107,2)</f>
        <v>0</v>
      </c>
      <c r="BL107" s="18" t="s">
        <v>309</v>
      </c>
      <c r="BM107" s="143" t="s">
        <v>4798</v>
      </c>
    </row>
    <row r="108" spans="2:65" s="1" customFormat="1" ht="11.25">
      <c r="B108" s="33"/>
      <c r="D108" s="145" t="s">
        <v>189</v>
      </c>
      <c r="F108" s="146" t="s">
        <v>4658</v>
      </c>
      <c r="I108" s="147"/>
      <c r="L108" s="33"/>
      <c r="M108" s="148"/>
      <c r="T108" s="54"/>
      <c r="AT108" s="18" t="s">
        <v>189</v>
      </c>
      <c r="AU108" s="18" t="s">
        <v>83</v>
      </c>
    </row>
    <row r="109" spans="2:65" s="1" customFormat="1" ht="16.5" customHeight="1">
      <c r="B109" s="33"/>
      <c r="C109" s="171" t="s">
        <v>254</v>
      </c>
      <c r="D109" s="171" t="s">
        <v>353</v>
      </c>
      <c r="E109" s="172" t="s">
        <v>4660</v>
      </c>
      <c r="F109" s="173" t="s">
        <v>4799</v>
      </c>
      <c r="G109" s="174" t="s">
        <v>346</v>
      </c>
      <c r="H109" s="175">
        <v>6</v>
      </c>
      <c r="I109" s="176"/>
      <c r="J109" s="177">
        <f>ROUND(I109*H109,2)</f>
        <v>0</v>
      </c>
      <c r="K109" s="173" t="s">
        <v>19</v>
      </c>
      <c r="L109" s="178"/>
      <c r="M109" s="179" t="s">
        <v>19</v>
      </c>
      <c r="N109" s="180" t="s">
        <v>44</v>
      </c>
      <c r="P109" s="141">
        <f>O109*H109</f>
        <v>0</v>
      </c>
      <c r="Q109" s="141">
        <v>0</v>
      </c>
      <c r="R109" s="141">
        <f>Q109*H109</f>
        <v>0</v>
      </c>
      <c r="S109" s="141">
        <v>0</v>
      </c>
      <c r="T109" s="142">
        <f>S109*H109</f>
        <v>0</v>
      </c>
      <c r="AR109" s="143" t="s">
        <v>466</v>
      </c>
      <c r="AT109" s="143" t="s">
        <v>353</v>
      </c>
      <c r="AU109" s="143" t="s">
        <v>83</v>
      </c>
      <c r="AY109" s="18" t="s">
        <v>180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309</v>
      </c>
      <c r="BM109" s="143" t="s">
        <v>4800</v>
      </c>
    </row>
    <row r="110" spans="2:65" s="1" customFormat="1" ht="11.25">
      <c r="B110" s="33"/>
      <c r="D110" s="145" t="s">
        <v>189</v>
      </c>
      <c r="F110" s="146" t="s">
        <v>4799</v>
      </c>
      <c r="I110" s="147"/>
      <c r="L110" s="33"/>
      <c r="M110" s="148"/>
      <c r="T110" s="54"/>
      <c r="AT110" s="18" t="s">
        <v>189</v>
      </c>
      <c r="AU110" s="18" t="s">
        <v>83</v>
      </c>
    </row>
    <row r="111" spans="2:65" s="1" customFormat="1" ht="16.5" customHeight="1">
      <c r="B111" s="33"/>
      <c r="C111" s="171" t="s">
        <v>265</v>
      </c>
      <c r="D111" s="171" t="s">
        <v>353</v>
      </c>
      <c r="E111" s="172" t="s">
        <v>4345</v>
      </c>
      <c r="F111" s="173" t="s">
        <v>4346</v>
      </c>
      <c r="G111" s="174" t="s">
        <v>2876</v>
      </c>
      <c r="H111" s="175">
        <v>1</v>
      </c>
      <c r="I111" s="176"/>
      <c r="J111" s="177">
        <f>ROUND(I111*H111,2)</f>
        <v>0</v>
      </c>
      <c r="K111" s="173" t="s">
        <v>19</v>
      </c>
      <c r="L111" s="178"/>
      <c r="M111" s="179" t="s">
        <v>19</v>
      </c>
      <c r="N111" s="180" t="s">
        <v>44</v>
      </c>
      <c r="P111" s="141">
        <f>O111*H111</f>
        <v>0</v>
      </c>
      <c r="Q111" s="141">
        <v>0</v>
      </c>
      <c r="R111" s="141">
        <f>Q111*H111</f>
        <v>0</v>
      </c>
      <c r="S111" s="141">
        <v>0</v>
      </c>
      <c r="T111" s="142">
        <f>S111*H111</f>
        <v>0</v>
      </c>
      <c r="AR111" s="143" t="s">
        <v>466</v>
      </c>
      <c r="AT111" s="143" t="s">
        <v>353</v>
      </c>
      <c r="AU111" s="143" t="s">
        <v>83</v>
      </c>
      <c r="AY111" s="18" t="s">
        <v>180</v>
      </c>
      <c r="BE111" s="144">
        <f>IF(N111="základní",J111,0)</f>
        <v>0</v>
      </c>
      <c r="BF111" s="144">
        <f>IF(N111="snížená",J111,0)</f>
        <v>0</v>
      </c>
      <c r="BG111" s="144">
        <f>IF(N111="zákl. přenesená",J111,0)</f>
        <v>0</v>
      </c>
      <c r="BH111" s="144">
        <f>IF(N111="sníž. přenesená",J111,0)</f>
        <v>0</v>
      </c>
      <c r="BI111" s="144">
        <f>IF(N111="nulová",J111,0)</f>
        <v>0</v>
      </c>
      <c r="BJ111" s="18" t="s">
        <v>81</v>
      </c>
      <c r="BK111" s="144">
        <f>ROUND(I111*H111,2)</f>
        <v>0</v>
      </c>
      <c r="BL111" s="18" t="s">
        <v>309</v>
      </c>
      <c r="BM111" s="143" t="s">
        <v>4801</v>
      </c>
    </row>
    <row r="112" spans="2:65" s="1" customFormat="1" ht="11.25">
      <c r="B112" s="33"/>
      <c r="D112" s="145" t="s">
        <v>189</v>
      </c>
      <c r="F112" s="146" t="s">
        <v>4346</v>
      </c>
      <c r="I112" s="147"/>
      <c r="L112" s="33"/>
      <c r="M112" s="148"/>
      <c r="T112" s="54"/>
      <c r="AT112" s="18" t="s">
        <v>189</v>
      </c>
      <c r="AU112" s="18" t="s">
        <v>83</v>
      </c>
    </row>
    <row r="113" spans="2:65" s="1" customFormat="1" ht="16.5" customHeight="1">
      <c r="B113" s="33"/>
      <c r="C113" s="171" t="s">
        <v>8</v>
      </c>
      <c r="D113" s="171" t="s">
        <v>353</v>
      </c>
      <c r="E113" s="172" t="s">
        <v>4348</v>
      </c>
      <c r="F113" s="173" t="s">
        <v>4349</v>
      </c>
      <c r="G113" s="174" t="s">
        <v>19</v>
      </c>
      <c r="H113" s="175">
        <v>1</v>
      </c>
      <c r="I113" s="176"/>
      <c r="J113" s="177">
        <f>ROUND(I113*H113,2)</f>
        <v>0</v>
      </c>
      <c r="K113" s="173" t="s">
        <v>19</v>
      </c>
      <c r="L113" s="178"/>
      <c r="M113" s="179" t="s">
        <v>19</v>
      </c>
      <c r="N113" s="180" t="s">
        <v>44</v>
      </c>
      <c r="P113" s="141">
        <f>O113*H113</f>
        <v>0</v>
      </c>
      <c r="Q113" s="141">
        <v>0</v>
      </c>
      <c r="R113" s="141">
        <f>Q113*H113</f>
        <v>0</v>
      </c>
      <c r="S113" s="141">
        <v>0</v>
      </c>
      <c r="T113" s="142">
        <f>S113*H113</f>
        <v>0</v>
      </c>
      <c r="AR113" s="143" t="s">
        <v>466</v>
      </c>
      <c r="AT113" s="143" t="s">
        <v>353</v>
      </c>
      <c r="AU113" s="143" t="s">
        <v>83</v>
      </c>
      <c r="AY113" s="18" t="s">
        <v>180</v>
      </c>
      <c r="BE113" s="144">
        <f>IF(N113="základní",J113,0)</f>
        <v>0</v>
      </c>
      <c r="BF113" s="144">
        <f>IF(N113="snížená",J113,0)</f>
        <v>0</v>
      </c>
      <c r="BG113" s="144">
        <f>IF(N113="zákl. přenesená",J113,0)</f>
        <v>0</v>
      </c>
      <c r="BH113" s="144">
        <f>IF(N113="sníž. přenesená",J113,0)</f>
        <v>0</v>
      </c>
      <c r="BI113" s="144">
        <f>IF(N113="nulová",J113,0)</f>
        <v>0</v>
      </c>
      <c r="BJ113" s="18" t="s">
        <v>81</v>
      </c>
      <c r="BK113" s="144">
        <f>ROUND(I113*H113,2)</f>
        <v>0</v>
      </c>
      <c r="BL113" s="18" t="s">
        <v>309</v>
      </c>
      <c r="BM113" s="143" t="s">
        <v>4802</v>
      </c>
    </row>
    <row r="114" spans="2:65" s="1" customFormat="1" ht="11.25">
      <c r="B114" s="33"/>
      <c r="D114" s="145" t="s">
        <v>189</v>
      </c>
      <c r="F114" s="146" t="s">
        <v>4349</v>
      </c>
      <c r="I114" s="147"/>
      <c r="L114" s="33"/>
      <c r="M114" s="148"/>
      <c r="T114" s="54"/>
      <c r="AT114" s="18" t="s">
        <v>189</v>
      </c>
      <c r="AU114" s="18" t="s">
        <v>83</v>
      </c>
    </row>
    <row r="115" spans="2:65" s="1" customFormat="1" ht="33" customHeight="1">
      <c r="B115" s="33"/>
      <c r="C115" s="132" t="s">
        <v>280</v>
      </c>
      <c r="D115" s="132" t="s">
        <v>182</v>
      </c>
      <c r="E115" s="133" t="s">
        <v>4678</v>
      </c>
      <c r="F115" s="134" t="s">
        <v>4679</v>
      </c>
      <c r="G115" s="135" t="s">
        <v>338</v>
      </c>
      <c r="H115" s="136">
        <v>10</v>
      </c>
      <c r="I115" s="137"/>
      <c r="J115" s="138">
        <f>ROUND(I115*H115,2)</f>
        <v>0</v>
      </c>
      <c r="K115" s="134" t="s">
        <v>19</v>
      </c>
      <c r="L115" s="33"/>
      <c r="M115" s="139" t="s">
        <v>19</v>
      </c>
      <c r="N115" s="140" t="s">
        <v>44</v>
      </c>
      <c r="P115" s="141">
        <f>O115*H115</f>
        <v>0</v>
      </c>
      <c r="Q115" s="141">
        <v>0</v>
      </c>
      <c r="R115" s="141">
        <f>Q115*H115</f>
        <v>0</v>
      </c>
      <c r="S115" s="141">
        <v>0</v>
      </c>
      <c r="T115" s="142">
        <f>S115*H115</f>
        <v>0</v>
      </c>
      <c r="AR115" s="143" t="s">
        <v>309</v>
      </c>
      <c r="AT115" s="143" t="s">
        <v>182</v>
      </c>
      <c r="AU115" s="143" t="s">
        <v>83</v>
      </c>
      <c r="AY115" s="18" t="s">
        <v>180</v>
      </c>
      <c r="BE115" s="144">
        <f>IF(N115="základní",J115,0)</f>
        <v>0</v>
      </c>
      <c r="BF115" s="144">
        <f>IF(N115="snížená",J115,0)</f>
        <v>0</v>
      </c>
      <c r="BG115" s="144">
        <f>IF(N115="zákl. přenesená",J115,0)</f>
        <v>0</v>
      </c>
      <c r="BH115" s="144">
        <f>IF(N115="sníž. přenesená",J115,0)</f>
        <v>0</v>
      </c>
      <c r="BI115" s="144">
        <f>IF(N115="nulová",J115,0)</f>
        <v>0</v>
      </c>
      <c r="BJ115" s="18" t="s">
        <v>81</v>
      </c>
      <c r="BK115" s="144">
        <f>ROUND(I115*H115,2)</f>
        <v>0</v>
      </c>
      <c r="BL115" s="18" t="s">
        <v>309</v>
      </c>
      <c r="BM115" s="143" t="s">
        <v>4803</v>
      </c>
    </row>
    <row r="116" spans="2:65" s="1" customFormat="1" ht="19.5">
      <c r="B116" s="33"/>
      <c r="D116" s="145" t="s">
        <v>189</v>
      </c>
      <c r="F116" s="146" t="s">
        <v>4679</v>
      </c>
      <c r="I116" s="147"/>
      <c r="L116" s="33"/>
      <c r="M116" s="148"/>
      <c r="T116" s="54"/>
      <c r="AT116" s="18" t="s">
        <v>189</v>
      </c>
      <c r="AU116" s="18" t="s">
        <v>83</v>
      </c>
    </row>
    <row r="117" spans="2:65" s="1" customFormat="1" ht="21.75" customHeight="1">
      <c r="B117" s="33"/>
      <c r="C117" s="171" t="s">
        <v>290</v>
      </c>
      <c r="D117" s="171" t="s">
        <v>353</v>
      </c>
      <c r="E117" s="172" t="s">
        <v>4681</v>
      </c>
      <c r="F117" s="173" t="s">
        <v>4804</v>
      </c>
      <c r="G117" s="174" t="s">
        <v>338</v>
      </c>
      <c r="H117" s="175">
        <v>10</v>
      </c>
      <c r="I117" s="176"/>
      <c r="J117" s="177">
        <f>ROUND(I117*H117,2)</f>
        <v>0</v>
      </c>
      <c r="K117" s="173" t="s">
        <v>19</v>
      </c>
      <c r="L117" s="178"/>
      <c r="M117" s="179" t="s">
        <v>19</v>
      </c>
      <c r="N117" s="180" t="s">
        <v>44</v>
      </c>
      <c r="P117" s="141">
        <f>O117*H117</f>
        <v>0</v>
      </c>
      <c r="Q117" s="141">
        <v>0</v>
      </c>
      <c r="R117" s="141">
        <f>Q117*H117</f>
        <v>0</v>
      </c>
      <c r="S117" s="141">
        <v>0</v>
      </c>
      <c r="T117" s="142">
        <f>S117*H117</f>
        <v>0</v>
      </c>
      <c r="AR117" s="143" t="s">
        <v>466</v>
      </c>
      <c r="AT117" s="143" t="s">
        <v>353</v>
      </c>
      <c r="AU117" s="143" t="s">
        <v>83</v>
      </c>
      <c r="AY117" s="18" t="s">
        <v>180</v>
      </c>
      <c r="BE117" s="144">
        <f>IF(N117="základní",J117,0)</f>
        <v>0</v>
      </c>
      <c r="BF117" s="144">
        <f>IF(N117="snížená",J117,0)</f>
        <v>0</v>
      </c>
      <c r="BG117" s="144">
        <f>IF(N117="zákl. přenesená",J117,0)</f>
        <v>0</v>
      </c>
      <c r="BH117" s="144">
        <f>IF(N117="sníž. přenesená",J117,0)</f>
        <v>0</v>
      </c>
      <c r="BI117" s="144">
        <f>IF(N117="nulová",J117,0)</f>
        <v>0</v>
      </c>
      <c r="BJ117" s="18" t="s">
        <v>81</v>
      </c>
      <c r="BK117" s="144">
        <f>ROUND(I117*H117,2)</f>
        <v>0</v>
      </c>
      <c r="BL117" s="18" t="s">
        <v>309</v>
      </c>
      <c r="BM117" s="143" t="s">
        <v>4805</v>
      </c>
    </row>
    <row r="118" spans="2:65" s="1" customFormat="1" ht="11.25">
      <c r="B118" s="33"/>
      <c r="D118" s="145" t="s">
        <v>189</v>
      </c>
      <c r="F118" s="146" t="s">
        <v>4804</v>
      </c>
      <c r="I118" s="147"/>
      <c r="L118" s="33"/>
      <c r="M118" s="193"/>
      <c r="N118" s="194"/>
      <c r="O118" s="194"/>
      <c r="P118" s="194"/>
      <c r="Q118" s="194"/>
      <c r="R118" s="194"/>
      <c r="S118" s="194"/>
      <c r="T118" s="195"/>
      <c r="AT118" s="18" t="s">
        <v>189</v>
      </c>
      <c r="AU118" s="18" t="s">
        <v>83</v>
      </c>
    </row>
    <row r="119" spans="2:65" s="1" customFormat="1" ht="6.95" customHeight="1">
      <c r="B119" s="42"/>
      <c r="C119" s="43"/>
      <c r="D119" s="43"/>
      <c r="E119" s="43"/>
      <c r="F119" s="43"/>
      <c r="G119" s="43"/>
      <c r="H119" s="43"/>
      <c r="I119" s="43"/>
      <c r="J119" s="43"/>
      <c r="K119" s="43"/>
      <c r="L119" s="33"/>
    </row>
  </sheetData>
  <sheetProtection algorithmName="SHA-512" hashValue="poUsnzfGPVGkPjoeVvtdLeSmneWRCYHV4euhz6geijbXEEXHZV3YMnEFFcLN5phr4g0dmhMkROFnGjoyrDTSJQ==" saltValue="r0no1W8dvD+8WJJjf0/L2QWL/GXzEJV53xQ8Ium16PlOQY0feSjl/mACc/uk4kBBkLvAKAMBNGXvhw8TdbDRfw==" spinCount="100000" sheet="1" objects="1" scenarios="1" formatColumns="0" formatRows="0" autoFilter="0"/>
  <autoFilter ref="C86:K118" xr:uid="{00000000-0009-0000-0000-00000E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6" r:id="rId1" xr:uid="{00000000-0004-0000-0E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129</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ht="12" customHeight="1">
      <c r="B8" s="21"/>
      <c r="D8" s="28" t="s">
        <v>134</v>
      </c>
      <c r="L8" s="21"/>
    </row>
    <row r="9" spans="2:46" s="1" customFormat="1" ht="16.5" customHeight="1">
      <c r="B9" s="33"/>
      <c r="E9" s="323" t="s">
        <v>3905</v>
      </c>
      <c r="F9" s="325"/>
      <c r="G9" s="325"/>
      <c r="H9" s="325"/>
      <c r="L9" s="33"/>
    </row>
    <row r="10" spans="2:46" s="1" customFormat="1" ht="12" customHeight="1">
      <c r="B10" s="33"/>
      <c r="D10" s="28" t="s">
        <v>3906</v>
      </c>
      <c r="L10" s="33"/>
    </row>
    <row r="11" spans="2:46" s="1" customFormat="1" ht="16.5" customHeight="1">
      <c r="B11" s="33"/>
      <c r="E11" s="287" t="s">
        <v>4806</v>
      </c>
      <c r="F11" s="325"/>
      <c r="G11" s="325"/>
      <c r="H11" s="325"/>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29. 11. 2024</v>
      </c>
      <c r="L14" s="33"/>
    </row>
    <row r="15" spans="2:46" s="1" customFormat="1" ht="10.9" customHeight="1">
      <c r="B15" s="33"/>
      <c r="L15" s="33"/>
    </row>
    <row r="16" spans="2:46" s="1" customFormat="1" ht="12" customHeight="1">
      <c r="B16" s="33"/>
      <c r="D16" s="28" t="s">
        <v>25</v>
      </c>
      <c r="I16" s="28" t="s">
        <v>26</v>
      </c>
      <c r="J16" s="26" t="s">
        <v>19</v>
      </c>
      <c r="L16" s="33"/>
    </row>
    <row r="17" spans="2:12" s="1" customFormat="1" ht="18" customHeight="1">
      <c r="B17" s="33"/>
      <c r="E17" s="26" t="s">
        <v>27</v>
      </c>
      <c r="I17" s="28" t="s">
        <v>28</v>
      </c>
      <c r="J17" s="26" t="s">
        <v>19</v>
      </c>
      <c r="L17" s="33"/>
    </row>
    <row r="18" spans="2:12" s="1" customFormat="1" ht="6.95" customHeight="1">
      <c r="B18" s="33"/>
      <c r="L18" s="33"/>
    </row>
    <row r="19" spans="2:12" s="1" customFormat="1" ht="12" customHeight="1">
      <c r="B19" s="33"/>
      <c r="D19" s="28" t="s">
        <v>29</v>
      </c>
      <c r="I19" s="28" t="s">
        <v>26</v>
      </c>
      <c r="J19" s="29" t="str">
        <f>'Rekapitulace stavby'!AN13</f>
        <v>Vyplň údaj</v>
      </c>
      <c r="L19" s="33"/>
    </row>
    <row r="20" spans="2:12" s="1" customFormat="1" ht="18" customHeight="1">
      <c r="B20" s="33"/>
      <c r="E20" s="326" t="str">
        <f>'Rekapitulace stavby'!E14</f>
        <v>Vyplň údaj</v>
      </c>
      <c r="F20" s="293"/>
      <c r="G20" s="293"/>
      <c r="H20" s="293"/>
      <c r="I20" s="28" t="s">
        <v>28</v>
      </c>
      <c r="J20" s="29" t="str">
        <f>'Rekapitulace stavby'!AN14</f>
        <v>Vyplň údaj</v>
      </c>
      <c r="L20" s="33"/>
    </row>
    <row r="21" spans="2:12" s="1" customFormat="1" ht="6.95" customHeight="1">
      <c r="B21" s="33"/>
      <c r="L21" s="33"/>
    </row>
    <row r="22" spans="2:12" s="1" customFormat="1" ht="12" customHeight="1">
      <c r="B22" s="33"/>
      <c r="D22" s="28" t="s">
        <v>31</v>
      </c>
      <c r="I22" s="28" t="s">
        <v>26</v>
      </c>
      <c r="J22" s="26" t="s">
        <v>3908</v>
      </c>
      <c r="L22" s="33"/>
    </row>
    <row r="23" spans="2:12" s="1" customFormat="1" ht="18" customHeight="1">
      <c r="B23" s="33"/>
      <c r="E23" s="26" t="s">
        <v>3909</v>
      </c>
      <c r="I23" s="28" t="s">
        <v>28</v>
      </c>
      <c r="J23" s="26" t="s">
        <v>19</v>
      </c>
      <c r="L23" s="33"/>
    </row>
    <row r="24" spans="2:12" s="1" customFormat="1" ht="6.95" customHeight="1">
      <c r="B24" s="33"/>
      <c r="L24" s="33"/>
    </row>
    <row r="25" spans="2:12" s="1" customFormat="1" ht="12" customHeight="1">
      <c r="B25" s="33"/>
      <c r="D25" s="28" t="s">
        <v>36</v>
      </c>
      <c r="I25" s="28" t="s">
        <v>26</v>
      </c>
      <c r="J25" s="26" t="s">
        <v>3908</v>
      </c>
      <c r="L25" s="33"/>
    </row>
    <row r="26" spans="2:12" s="1" customFormat="1" ht="18" customHeight="1">
      <c r="B26" s="33"/>
      <c r="E26" s="26" t="s">
        <v>3909</v>
      </c>
      <c r="I26" s="28" t="s">
        <v>28</v>
      </c>
      <c r="J26" s="26" t="s">
        <v>19</v>
      </c>
      <c r="L26" s="33"/>
    </row>
    <row r="27" spans="2:12" s="1" customFormat="1" ht="6.95" customHeight="1">
      <c r="B27" s="33"/>
      <c r="L27" s="33"/>
    </row>
    <row r="28" spans="2:12" s="1" customFormat="1" ht="12" customHeight="1">
      <c r="B28" s="33"/>
      <c r="D28" s="28" t="s">
        <v>37</v>
      </c>
      <c r="L28" s="33"/>
    </row>
    <row r="29" spans="2:12" s="7" customFormat="1" ht="16.5" customHeight="1">
      <c r="B29" s="92"/>
      <c r="E29" s="298" t="s">
        <v>19</v>
      </c>
      <c r="F29" s="298"/>
      <c r="G29" s="298"/>
      <c r="H29" s="29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39</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41</v>
      </c>
      <c r="I34" s="36" t="s">
        <v>40</v>
      </c>
      <c r="J34" s="36" t="s">
        <v>42</v>
      </c>
      <c r="L34" s="33"/>
    </row>
    <row r="35" spans="2:12" s="1" customFormat="1" ht="14.45" customHeight="1">
      <c r="B35" s="33"/>
      <c r="D35" s="53" t="s">
        <v>43</v>
      </c>
      <c r="E35" s="28" t="s">
        <v>44</v>
      </c>
      <c r="F35" s="84">
        <f>ROUND((SUM(BE87:BE134)),  2)</f>
        <v>0</v>
      </c>
      <c r="I35" s="94">
        <v>0.21</v>
      </c>
      <c r="J35" s="84">
        <f>ROUND(((SUM(BE87:BE134))*I35),  2)</f>
        <v>0</v>
      </c>
      <c r="L35" s="33"/>
    </row>
    <row r="36" spans="2:12" s="1" customFormat="1" ht="14.45" customHeight="1">
      <c r="B36" s="33"/>
      <c r="E36" s="28" t="s">
        <v>45</v>
      </c>
      <c r="F36" s="84">
        <f>ROUND((SUM(BF87:BF134)),  2)</f>
        <v>0</v>
      </c>
      <c r="I36" s="94">
        <v>0.12</v>
      </c>
      <c r="J36" s="84">
        <f>ROUND(((SUM(BF87:BF134))*I36),  2)</f>
        <v>0</v>
      </c>
      <c r="L36" s="33"/>
    </row>
    <row r="37" spans="2:12" s="1" customFormat="1" ht="14.45" hidden="1" customHeight="1">
      <c r="B37" s="33"/>
      <c r="E37" s="28" t="s">
        <v>46</v>
      </c>
      <c r="F37" s="84">
        <f>ROUND((SUM(BG87:BG134)),  2)</f>
        <v>0</v>
      </c>
      <c r="I37" s="94">
        <v>0.21</v>
      </c>
      <c r="J37" s="84">
        <f>0</f>
        <v>0</v>
      </c>
      <c r="L37" s="33"/>
    </row>
    <row r="38" spans="2:12" s="1" customFormat="1" ht="14.45" hidden="1" customHeight="1">
      <c r="B38" s="33"/>
      <c r="E38" s="28" t="s">
        <v>47</v>
      </c>
      <c r="F38" s="84">
        <f>ROUND((SUM(BH87:BH134)),  2)</f>
        <v>0</v>
      </c>
      <c r="I38" s="94">
        <v>0.12</v>
      </c>
      <c r="J38" s="84">
        <f>0</f>
        <v>0</v>
      </c>
      <c r="L38" s="33"/>
    </row>
    <row r="39" spans="2:12" s="1" customFormat="1" ht="14.45" hidden="1" customHeight="1">
      <c r="B39" s="33"/>
      <c r="E39" s="28" t="s">
        <v>48</v>
      </c>
      <c r="F39" s="84">
        <f>ROUND((SUM(BI87:BI134)),  2)</f>
        <v>0</v>
      </c>
      <c r="I39" s="94">
        <v>0</v>
      </c>
      <c r="J39" s="84">
        <f>0</f>
        <v>0</v>
      </c>
      <c r="L39" s="33"/>
    </row>
    <row r="40" spans="2:12" s="1" customFormat="1" ht="6.95" customHeight="1">
      <c r="B40" s="33"/>
      <c r="L40" s="33"/>
    </row>
    <row r="41" spans="2:12" s="1" customFormat="1" ht="25.35" customHeight="1">
      <c r="B41" s="33"/>
      <c r="C41" s="95"/>
      <c r="D41" s="96" t="s">
        <v>49</v>
      </c>
      <c r="E41" s="55"/>
      <c r="F41" s="55"/>
      <c r="G41" s="97" t="s">
        <v>50</v>
      </c>
      <c r="H41" s="98" t="s">
        <v>51</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136</v>
      </c>
      <c r="L47" s="33"/>
    </row>
    <row r="48" spans="2:12" s="1" customFormat="1" ht="6.95" customHeight="1">
      <c r="B48" s="33"/>
      <c r="L48" s="33"/>
    </row>
    <row r="49" spans="2:47" s="1" customFormat="1" ht="12" customHeight="1">
      <c r="B49" s="33"/>
      <c r="C49" s="28" t="s">
        <v>16</v>
      </c>
      <c r="L49" s="33"/>
    </row>
    <row r="50" spans="2:47" s="1" customFormat="1" ht="16.5" customHeight="1">
      <c r="B50" s="33"/>
      <c r="E50" s="323" t="str">
        <f>E7</f>
        <v>Stavební úpravy obj. pro pečovatelskou službu</v>
      </c>
      <c r="F50" s="324"/>
      <c r="G50" s="324"/>
      <c r="H50" s="324"/>
      <c r="L50" s="33"/>
    </row>
    <row r="51" spans="2:47" ht="12" customHeight="1">
      <c r="B51" s="21"/>
      <c r="C51" s="28" t="s">
        <v>134</v>
      </c>
      <c r="L51" s="21"/>
    </row>
    <row r="52" spans="2:47" s="1" customFormat="1" ht="16.5" customHeight="1">
      <c r="B52" s="33"/>
      <c r="E52" s="323" t="s">
        <v>3905</v>
      </c>
      <c r="F52" s="325"/>
      <c r="G52" s="325"/>
      <c r="H52" s="325"/>
      <c r="L52" s="33"/>
    </row>
    <row r="53" spans="2:47" s="1" customFormat="1" ht="12" customHeight="1">
      <c r="B53" s="33"/>
      <c r="C53" s="28" t="s">
        <v>3906</v>
      </c>
      <c r="L53" s="33"/>
    </row>
    <row r="54" spans="2:47" s="1" customFormat="1" ht="16.5" customHeight="1">
      <c r="B54" s="33"/>
      <c r="E54" s="287" t="str">
        <f>E11</f>
        <v>09 - IP hlásky</v>
      </c>
      <c r="F54" s="325"/>
      <c r="G54" s="325"/>
      <c r="H54" s="325"/>
      <c r="L54" s="33"/>
    </row>
    <row r="55" spans="2:47" s="1" customFormat="1" ht="6.95" customHeight="1">
      <c r="B55" s="33"/>
      <c r="L55" s="33"/>
    </row>
    <row r="56" spans="2:47" s="1" customFormat="1" ht="12" customHeight="1">
      <c r="B56" s="33"/>
      <c r="C56" s="28" t="s">
        <v>21</v>
      </c>
      <c r="F56" s="26" t="str">
        <f>F14</f>
        <v>Neštěmická 795/37, Krásné Březno</v>
      </c>
      <c r="I56" s="28" t="s">
        <v>23</v>
      </c>
      <c r="J56" s="50" t="str">
        <f>IF(J14="","",J14)</f>
        <v>29. 11. 2024</v>
      </c>
      <c r="L56" s="33"/>
    </row>
    <row r="57" spans="2:47" s="1" customFormat="1" ht="6.95" customHeight="1">
      <c r="B57" s="33"/>
      <c r="L57" s="33"/>
    </row>
    <row r="58" spans="2:47" s="1" customFormat="1" ht="15.2" customHeight="1">
      <c r="B58" s="33"/>
      <c r="C58" s="28" t="s">
        <v>25</v>
      </c>
      <c r="F58" s="26" t="str">
        <f>E17</f>
        <v>Statutární město Ústí nad Labem</v>
      </c>
      <c r="I58" s="28" t="s">
        <v>31</v>
      </c>
      <c r="J58" s="31" t="str">
        <f>E23</f>
        <v>G DESIGN</v>
      </c>
      <c r="L58" s="33"/>
    </row>
    <row r="59" spans="2:47" s="1" customFormat="1" ht="15.2" customHeight="1">
      <c r="B59" s="33"/>
      <c r="C59" s="28" t="s">
        <v>29</v>
      </c>
      <c r="F59" s="26" t="str">
        <f>IF(E20="","",E20)</f>
        <v>Vyplň údaj</v>
      </c>
      <c r="I59" s="28" t="s">
        <v>36</v>
      </c>
      <c r="J59" s="31" t="str">
        <f>E26</f>
        <v>G DESIGN</v>
      </c>
      <c r="L59" s="33"/>
    </row>
    <row r="60" spans="2:47" s="1" customFormat="1" ht="10.35" customHeight="1">
      <c r="B60" s="33"/>
      <c r="L60" s="33"/>
    </row>
    <row r="61" spans="2:47" s="1" customFormat="1" ht="29.25" customHeight="1">
      <c r="B61" s="33"/>
      <c r="C61" s="101" t="s">
        <v>137</v>
      </c>
      <c r="D61" s="95"/>
      <c r="E61" s="95"/>
      <c r="F61" s="95"/>
      <c r="G61" s="95"/>
      <c r="H61" s="95"/>
      <c r="I61" s="95"/>
      <c r="J61" s="102" t="s">
        <v>138</v>
      </c>
      <c r="K61" s="95"/>
      <c r="L61" s="33"/>
    </row>
    <row r="62" spans="2:47" s="1" customFormat="1" ht="10.35" customHeight="1">
      <c r="B62" s="33"/>
      <c r="L62" s="33"/>
    </row>
    <row r="63" spans="2:47" s="1" customFormat="1" ht="22.9" customHeight="1">
      <c r="B63" s="33"/>
      <c r="C63" s="103" t="s">
        <v>71</v>
      </c>
      <c r="J63" s="64">
        <f>J87</f>
        <v>0</v>
      </c>
      <c r="L63" s="33"/>
      <c r="AU63" s="18" t="s">
        <v>139</v>
      </c>
    </row>
    <row r="64" spans="2:47" s="8" customFormat="1" ht="24.95" customHeight="1">
      <c r="B64" s="104"/>
      <c r="D64" s="105" t="s">
        <v>148</v>
      </c>
      <c r="E64" s="106"/>
      <c r="F64" s="106"/>
      <c r="G64" s="106"/>
      <c r="H64" s="106"/>
      <c r="I64" s="106"/>
      <c r="J64" s="107">
        <f>J88</f>
        <v>0</v>
      </c>
      <c r="L64" s="104"/>
    </row>
    <row r="65" spans="2:12" s="9" customFormat="1" ht="19.899999999999999" customHeight="1">
      <c r="B65" s="108"/>
      <c r="D65" s="109" t="s">
        <v>4392</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165</v>
      </c>
      <c r="L72" s="33"/>
    </row>
    <row r="73" spans="2:12" s="1" customFormat="1" ht="6.95" customHeight="1">
      <c r="B73" s="33"/>
      <c r="L73" s="33"/>
    </row>
    <row r="74" spans="2:12" s="1" customFormat="1" ht="12" customHeight="1">
      <c r="B74" s="33"/>
      <c r="C74" s="28" t="s">
        <v>16</v>
      </c>
      <c r="L74" s="33"/>
    </row>
    <row r="75" spans="2:12" s="1" customFormat="1" ht="16.5" customHeight="1">
      <c r="B75" s="33"/>
      <c r="E75" s="323" t="str">
        <f>E7</f>
        <v>Stavební úpravy obj. pro pečovatelskou službu</v>
      </c>
      <c r="F75" s="324"/>
      <c r="G75" s="324"/>
      <c r="H75" s="324"/>
      <c r="L75" s="33"/>
    </row>
    <row r="76" spans="2:12" ht="12" customHeight="1">
      <c r="B76" s="21"/>
      <c r="C76" s="28" t="s">
        <v>134</v>
      </c>
      <c r="L76" s="21"/>
    </row>
    <row r="77" spans="2:12" s="1" customFormat="1" ht="16.5" customHeight="1">
      <c r="B77" s="33"/>
      <c r="E77" s="323" t="s">
        <v>3905</v>
      </c>
      <c r="F77" s="325"/>
      <c r="G77" s="325"/>
      <c r="H77" s="325"/>
      <c r="L77" s="33"/>
    </row>
    <row r="78" spans="2:12" s="1" customFormat="1" ht="12" customHeight="1">
      <c r="B78" s="33"/>
      <c r="C78" s="28" t="s">
        <v>3906</v>
      </c>
      <c r="L78" s="33"/>
    </row>
    <row r="79" spans="2:12" s="1" customFormat="1" ht="16.5" customHeight="1">
      <c r="B79" s="33"/>
      <c r="E79" s="287" t="str">
        <f>E11</f>
        <v>09 - IP hlásky</v>
      </c>
      <c r="F79" s="325"/>
      <c r="G79" s="325"/>
      <c r="H79" s="325"/>
      <c r="L79" s="33"/>
    </row>
    <row r="80" spans="2:12" s="1" customFormat="1" ht="6.95" customHeight="1">
      <c r="B80" s="33"/>
      <c r="L80" s="33"/>
    </row>
    <row r="81" spans="2:65" s="1" customFormat="1" ht="12" customHeight="1">
      <c r="B81" s="33"/>
      <c r="C81" s="28" t="s">
        <v>21</v>
      </c>
      <c r="F81" s="26" t="str">
        <f>F14</f>
        <v>Neštěmická 795/37, Krásné Březno</v>
      </c>
      <c r="I81" s="28" t="s">
        <v>23</v>
      </c>
      <c r="J81" s="50" t="str">
        <f>IF(J14="","",J14)</f>
        <v>29. 11. 2024</v>
      </c>
      <c r="L81" s="33"/>
    </row>
    <row r="82" spans="2:65" s="1" customFormat="1" ht="6.95" customHeight="1">
      <c r="B82" s="33"/>
      <c r="L82" s="33"/>
    </row>
    <row r="83" spans="2:65" s="1" customFormat="1" ht="15.2" customHeight="1">
      <c r="B83" s="33"/>
      <c r="C83" s="28" t="s">
        <v>25</v>
      </c>
      <c r="F83" s="26" t="str">
        <f>E17</f>
        <v>Statutární město Ústí nad Labem</v>
      </c>
      <c r="I83" s="28" t="s">
        <v>31</v>
      </c>
      <c r="J83" s="31" t="str">
        <f>E23</f>
        <v>G DESIGN</v>
      </c>
      <c r="L83" s="33"/>
    </row>
    <row r="84" spans="2:65" s="1" customFormat="1" ht="15.2" customHeight="1">
      <c r="B84" s="33"/>
      <c r="C84" s="28" t="s">
        <v>29</v>
      </c>
      <c r="F84" s="26" t="str">
        <f>IF(E20="","",E20)</f>
        <v>Vyplň údaj</v>
      </c>
      <c r="I84" s="28" t="s">
        <v>36</v>
      </c>
      <c r="J84" s="31" t="str">
        <f>E26</f>
        <v>G DESIGN</v>
      </c>
      <c r="L84" s="33"/>
    </row>
    <row r="85" spans="2:65" s="1" customFormat="1" ht="10.35" customHeight="1">
      <c r="B85" s="33"/>
      <c r="L85" s="33"/>
    </row>
    <row r="86" spans="2:65" s="10" customFormat="1" ht="29.25" customHeight="1">
      <c r="B86" s="112"/>
      <c r="C86" s="113" t="s">
        <v>166</v>
      </c>
      <c r="D86" s="114" t="s">
        <v>58</v>
      </c>
      <c r="E86" s="114" t="s">
        <v>54</v>
      </c>
      <c r="F86" s="114" t="s">
        <v>55</v>
      </c>
      <c r="G86" s="114" t="s">
        <v>167</v>
      </c>
      <c r="H86" s="114" t="s">
        <v>168</v>
      </c>
      <c r="I86" s="114" t="s">
        <v>169</v>
      </c>
      <c r="J86" s="114" t="s">
        <v>138</v>
      </c>
      <c r="K86" s="115" t="s">
        <v>170</v>
      </c>
      <c r="L86" s="112"/>
      <c r="M86" s="57" t="s">
        <v>19</v>
      </c>
      <c r="N86" s="58" t="s">
        <v>43</v>
      </c>
      <c r="O86" s="58" t="s">
        <v>171</v>
      </c>
      <c r="P86" s="58" t="s">
        <v>172</v>
      </c>
      <c r="Q86" s="58" t="s">
        <v>173</v>
      </c>
      <c r="R86" s="58" t="s">
        <v>174</v>
      </c>
      <c r="S86" s="58" t="s">
        <v>175</v>
      </c>
      <c r="T86" s="59" t="s">
        <v>176</v>
      </c>
    </row>
    <row r="87" spans="2:65" s="1" customFormat="1" ht="22.9" customHeight="1">
      <c r="B87" s="33"/>
      <c r="C87" s="62" t="s">
        <v>177</v>
      </c>
      <c r="J87" s="116">
        <f>BK87</f>
        <v>0</v>
      </c>
      <c r="L87" s="33"/>
      <c r="M87" s="60"/>
      <c r="N87" s="51"/>
      <c r="O87" s="51"/>
      <c r="P87" s="117">
        <f>P88</f>
        <v>0</v>
      </c>
      <c r="Q87" s="51"/>
      <c r="R87" s="117">
        <f>R88</f>
        <v>1.3120000000000003E-2</v>
      </c>
      <c r="S87" s="51"/>
      <c r="T87" s="118">
        <f>T88</f>
        <v>0</v>
      </c>
      <c r="AT87" s="18" t="s">
        <v>72</v>
      </c>
      <c r="AU87" s="18" t="s">
        <v>139</v>
      </c>
      <c r="BK87" s="119">
        <f>BK88</f>
        <v>0</v>
      </c>
    </row>
    <row r="88" spans="2:65" s="11" customFormat="1" ht="25.9" customHeight="1">
      <c r="B88" s="120"/>
      <c r="D88" s="121" t="s">
        <v>72</v>
      </c>
      <c r="E88" s="122" t="s">
        <v>454</v>
      </c>
      <c r="F88" s="122" t="s">
        <v>455</v>
      </c>
      <c r="I88" s="123"/>
      <c r="J88" s="124">
        <f>BK88</f>
        <v>0</v>
      </c>
      <c r="L88" s="120"/>
      <c r="M88" s="125"/>
      <c r="P88" s="126">
        <f>P89</f>
        <v>0</v>
      </c>
      <c r="R88" s="126">
        <f>R89</f>
        <v>1.3120000000000003E-2</v>
      </c>
      <c r="T88" s="127">
        <f>T89</f>
        <v>0</v>
      </c>
      <c r="AR88" s="121" t="s">
        <v>83</v>
      </c>
      <c r="AT88" s="128" t="s">
        <v>72</v>
      </c>
      <c r="AU88" s="128" t="s">
        <v>73</v>
      </c>
      <c r="AY88" s="121" t="s">
        <v>180</v>
      </c>
      <c r="BK88" s="129">
        <f>BK89</f>
        <v>0</v>
      </c>
    </row>
    <row r="89" spans="2:65" s="11" customFormat="1" ht="22.9" customHeight="1">
      <c r="B89" s="120"/>
      <c r="D89" s="121" t="s">
        <v>72</v>
      </c>
      <c r="E89" s="130" t="s">
        <v>4427</v>
      </c>
      <c r="F89" s="130" t="s">
        <v>4428</v>
      </c>
      <c r="I89" s="123"/>
      <c r="J89" s="131">
        <f>BK89</f>
        <v>0</v>
      </c>
      <c r="L89" s="120"/>
      <c r="M89" s="125"/>
      <c r="P89" s="126">
        <f>SUM(P90:P134)</f>
        <v>0</v>
      </c>
      <c r="R89" s="126">
        <f>SUM(R90:R134)</f>
        <v>1.3120000000000003E-2</v>
      </c>
      <c r="T89" s="127">
        <f>SUM(T90:T134)</f>
        <v>0</v>
      </c>
      <c r="AR89" s="121" t="s">
        <v>83</v>
      </c>
      <c r="AT89" s="128" t="s">
        <v>72</v>
      </c>
      <c r="AU89" s="128" t="s">
        <v>81</v>
      </c>
      <c r="AY89" s="121" t="s">
        <v>180</v>
      </c>
      <c r="BK89" s="129">
        <f>SUM(BK90:BK134)</f>
        <v>0</v>
      </c>
    </row>
    <row r="90" spans="2:65" s="1" customFormat="1" ht="44.25" customHeight="1">
      <c r="B90" s="33"/>
      <c r="C90" s="132" t="s">
        <v>81</v>
      </c>
      <c r="D90" s="132" t="s">
        <v>182</v>
      </c>
      <c r="E90" s="133" t="s">
        <v>4550</v>
      </c>
      <c r="F90" s="134" t="s">
        <v>4551</v>
      </c>
      <c r="G90" s="135" t="s">
        <v>338</v>
      </c>
      <c r="H90" s="136">
        <v>230</v>
      </c>
      <c r="I90" s="137"/>
      <c r="J90" s="138">
        <f>ROUND(I90*H90,2)</f>
        <v>0</v>
      </c>
      <c r="K90" s="134" t="s">
        <v>572</v>
      </c>
      <c r="L90" s="33"/>
      <c r="M90" s="139" t="s">
        <v>19</v>
      </c>
      <c r="N90" s="140" t="s">
        <v>44</v>
      </c>
      <c r="P90" s="141">
        <f>O90*H90</f>
        <v>0</v>
      </c>
      <c r="Q90" s="141">
        <v>0</v>
      </c>
      <c r="R90" s="141">
        <f>Q90*H90</f>
        <v>0</v>
      </c>
      <c r="S90" s="141">
        <v>0</v>
      </c>
      <c r="T90" s="142">
        <f>S90*H90</f>
        <v>0</v>
      </c>
      <c r="AR90" s="143" t="s">
        <v>309</v>
      </c>
      <c r="AT90" s="143" t="s">
        <v>182</v>
      </c>
      <c r="AU90" s="143" t="s">
        <v>83</v>
      </c>
      <c r="AY90" s="18" t="s">
        <v>180</v>
      </c>
      <c r="BE90" s="144">
        <f>IF(N90="základní",J90,0)</f>
        <v>0</v>
      </c>
      <c r="BF90" s="144">
        <f>IF(N90="snížená",J90,0)</f>
        <v>0</v>
      </c>
      <c r="BG90" s="144">
        <f>IF(N90="zákl. přenesená",J90,0)</f>
        <v>0</v>
      </c>
      <c r="BH90" s="144">
        <f>IF(N90="sníž. přenesená",J90,0)</f>
        <v>0</v>
      </c>
      <c r="BI90" s="144">
        <f>IF(N90="nulová",J90,0)</f>
        <v>0</v>
      </c>
      <c r="BJ90" s="18" t="s">
        <v>81</v>
      </c>
      <c r="BK90" s="144">
        <f>ROUND(I90*H90,2)</f>
        <v>0</v>
      </c>
      <c r="BL90" s="18" t="s">
        <v>309</v>
      </c>
      <c r="BM90" s="143" t="s">
        <v>4807</v>
      </c>
    </row>
    <row r="91" spans="2:65" s="1" customFormat="1" ht="29.25">
      <c r="B91" s="33"/>
      <c r="D91" s="145" t="s">
        <v>189</v>
      </c>
      <c r="F91" s="146" t="s">
        <v>4551</v>
      </c>
      <c r="I91" s="147"/>
      <c r="L91" s="33"/>
      <c r="M91" s="148"/>
      <c r="T91" s="54"/>
      <c r="AT91" s="18" t="s">
        <v>189</v>
      </c>
      <c r="AU91" s="18" t="s">
        <v>83</v>
      </c>
    </row>
    <row r="92" spans="2:65" s="1" customFormat="1" ht="11.25">
      <c r="B92" s="33"/>
      <c r="D92" s="149" t="s">
        <v>191</v>
      </c>
      <c r="F92" s="150" t="s">
        <v>4553</v>
      </c>
      <c r="I92" s="147"/>
      <c r="L92" s="33"/>
      <c r="M92" s="148"/>
      <c r="T92" s="54"/>
      <c r="AT92" s="18" t="s">
        <v>191</v>
      </c>
      <c r="AU92" s="18" t="s">
        <v>83</v>
      </c>
    </row>
    <row r="93" spans="2:65" s="1" customFormat="1" ht="21.75" customHeight="1">
      <c r="B93" s="33"/>
      <c r="C93" s="171" t="s">
        <v>83</v>
      </c>
      <c r="D93" s="171" t="s">
        <v>353</v>
      </c>
      <c r="E93" s="172" t="s">
        <v>4808</v>
      </c>
      <c r="F93" s="173" t="s">
        <v>4809</v>
      </c>
      <c r="G93" s="174" t="s">
        <v>338</v>
      </c>
      <c r="H93" s="175">
        <v>230</v>
      </c>
      <c r="I93" s="176"/>
      <c r="J93" s="177">
        <f>ROUND(I93*H93,2)</f>
        <v>0</v>
      </c>
      <c r="K93" s="173" t="s">
        <v>19</v>
      </c>
      <c r="L93" s="178"/>
      <c r="M93" s="179" t="s">
        <v>19</v>
      </c>
      <c r="N93" s="180" t="s">
        <v>44</v>
      </c>
      <c r="P93" s="141">
        <f>O93*H93</f>
        <v>0</v>
      </c>
      <c r="Q93" s="141">
        <v>0</v>
      </c>
      <c r="R93" s="141">
        <f>Q93*H93</f>
        <v>0</v>
      </c>
      <c r="S93" s="141">
        <v>0</v>
      </c>
      <c r="T93" s="142">
        <f>S93*H93</f>
        <v>0</v>
      </c>
      <c r="AR93" s="143" t="s">
        <v>466</v>
      </c>
      <c r="AT93" s="143" t="s">
        <v>353</v>
      </c>
      <c r="AU93" s="143" t="s">
        <v>83</v>
      </c>
      <c r="AY93" s="18" t="s">
        <v>180</v>
      </c>
      <c r="BE93" s="144">
        <f>IF(N93="základní",J93,0)</f>
        <v>0</v>
      </c>
      <c r="BF93" s="144">
        <f>IF(N93="snížená",J93,0)</f>
        <v>0</v>
      </c>
      <c r="BG93" s="144">
        <f>IF(N93="zákl. přenesená",J93,0)</f>
        <v>0</v>
      </c>
      <c r="BH93" s="144">
        <f>IF(N93="sníž. přenesená",J93,0)</f>
        <v>0</v>
      </c>
      <c r="BI93" s="144">
        <f>IF(N93="nulová",J93,0)</f>
        <v>0</v>
      </c>
      <c r="BJ93" s="18" t="s">
        <v>81</v>
      </c>
      <c r="BK93" s="144">
        <f>ROUND(I93*H93,2)</f>
        <v>0</v>
      </c>
      <c r="BL93" s="18" t="s">
        <v>309</v>
      </c>
      <c r="BM93" s="143" t="s">
        <v>4810</v>
      </c>
    </row>
    <row r="94" spans="2:65" s="1" customFormat="1" ht="11.25">
      <c r="B94" s="33"/>
      <c r="D94" s="145" t="s">
        <v>189</v>
      </c>
      <c r="F94" s="146" t="s">
        <v>4809</v>
      </c>
      <c r="I94" s="147"/>
      <c r="L94" s="33"/>
      <c r="M94" s="148"/>
      <c r="T94" s="54"/>
      <c r="AT94" s="18" t="s">
        <v>189</v>
      </c>
      <c r="AU94" s="18" t="s">
        <v>83</v>
      </c>
    </row>
    <row r="95" spans="2:65" s="1" customFormat="1" ht="48.75">
      <c r="B95" s="33"/>
      <c r="D95" s="145" t="s">
        <v>477</v>
      </c>
      <c r="F95" s="181" t="s">
        <v>4811</v>
      </c>
      <c r="I95" s="147"/>
      <c r="L95" s="33"/>
      <c r="M95" s="148"/>
      <c r="T95" s="54"/>
      <c r="AT95" s="18" t="s">
        <v>477</v>
      </c>
      <c r="AU95" s="18" t="s">
        <v>83</v>
      </c>
    </row>
    <row r="96" spans="2:65" s="1" customFormat="1" ht="24.2" customHeight="1">
      <c r="B96" s="33"/>
      <c r="C96" s="132" t="s">
        <v>203</v>
      </c>
      <c r="D96" s="132" t="s">
        <v>182</v>
      </c>
      <c r="E96" s="133" t="s">
        <v>4263</v>
      </c>
      <c r="F96" s="134" t="s">
        <v>4264</v>
      </c>
      <c r="G96" s="135" t="s">
        <v>346</v>
      </c>
      <c r="H96" s="136">
        <v>1</v>
      </c>
      <c r="I96" s="137"/>
      <c r="J96" s="138">
        <f>ROUND(I96*H96,2)</f>
        <v>0</v>
      </c>
      <c r="K96" s="134" t="s">
        <v>572</v>
      </c>
      <c r="L96" s="33"/>
      <c r="M96" s="139" t="s">
        <v>19</v>
      </c>
      <c r="N96" s="140" t="s">
        <v>44</v>
      </c>
      <c r="P96" s="141">
        <f>O96*H96</f>
        <v>0</v>
      </c>
      <c r="Q96" s="141">
        <v>0</v>
      </c>
      <c r="R96" s="141">
        <f>Q96*H96</f>
        <v>0</v>
      </c>
      <c r="S96" s="141">
        <v>0</v>
      </c>
      <c r="T96" s="142">
        <f>S96*H96</f>
        <v>0</v>
      </c>
      <c r="AR96" s="143" t="s">
        <v>309</v>
      </c>
      <c r="AT96" s="143" t="s">
        <v>182</v>
      </c>
      <c r="AU96" s="143" t="s">
        <v>83</v>
      </c>
      <c r="AY96" s="18" t="s">
        <v>180</v>
      </c>
      <c r="BE96" s="144">
        <f>IF(N96="základní",J96,0)</f>
        <v>0</v>
      </c>
      <c r="BF96" s="144">
        <f>IF(N96="snížená",J96,0)</f>
        <v>0</v>
      </c>
      <c r="BG96" s="144">
        <f>IF(N96="zákl. přenesená",J96,0)</f>
        <v>0</v>
      </c>
      <c r="BH96" s="144">
        <f>IF(N96="sníž. přenesená",J96,0)</f>
        <v>0</v>
      </c>
      <c r="BI96" s="144">
        <f>IF(N96="nulová",J96,0)</f>
        <v>0</v>
      </c>
      <c r="BJ96" s="18" t="s">
        <v>81</v>
      </c>
      <c r="BK96" s="144">
        <f>ROUND(I96*H96,2)</f>
        <v>0</v>
      </c>
      <c r="BL96" s="18" t="s">
        <v>309</v>
      </c>
      <c r="BM96" s="143" t="s">
        <v>4812</v>
      </c>
    </row>
    <row r="97" spans="2:65" s="1" customFormat="1" ht="19.5">
      <c r="B97" s="33"/>
      <c r="D97" s="145" t="s">
        <v>189</v>
      </c>
      <c r="F97" s="146" t="s">
        <v>4264</v>
      </c>
      <c r="I97" s="147"/>
      <c r="L97" s="33"/>
      <c r="M97" s="148"/>
      <c r="T97" s="54"/>
      <c r="AT97" s="18" t="s">
        <v>189</v>
      </c>
      <c r="AU97" s="18" t="s">
        <v>83</v>
      </c>
    </row>
    <row r="98" spans="2:65" s="1" customFormat="1" ht="11.25">
      <c r="B98" s="33"/>
      <c r="D98" s="149" t="s">
        <v>191</v>
      </c>
      <c r="F98" s="150" t="s">
        <v>4364</v>
      </c>
      <c r="I98" s="147"/>
      <c r="L98" s="33"/>
      <c r="M98" s="148"/>
      <c r="T98" s="54"/>
      <c r="AT98" s="18" t="s">
        <v>191</v>
      </c>
      <c r="AU98" s="18" t="s">
        <v>83</v>
      </c>
    </row>
    <row r="99" spans="2:65" s="1" customFormat="1" ht="24.2" customHeight="1">
      <c r="B99" s="33"/>
      <c r="C99" s="171" t="s">
        <v>187</v>
      </c>
      <c r="D99" s="171" t="s">
        <v>353</v>
      </c>
      <c r="E99" s="172" t="s">
        <v>4270</v>
      </c>
      <c r="F99" s="173" t="s">
        <v>4271</v>
      </c>
      <c r="G99" s="174" t="s">
        <v>346</v>
      </c>
      <c r="H99" s="175">
        <v>1</v>
      </c>
      <c r="I99" s="176"/>
      <c r="J99" s="177">
        <f>ROUND(I99*H99,2)</f>
        <v>0</v>
      </c>
      <c r="K99" s="173" t="s">
        <v>19</v>
      </c>
      <c r="L99" s="178"/>
      <c r="M99" s="179" t="s">
        <v>19</v>
      </c>
      <c r="N99" s="180" t="s">
        <v>44</v>
      </c>
      <c r="P99" s="141">
        <f>O99*H99</f>
        <v>0</v>
      </c>
      <c r="Q99" s="141">
        <v>1.2E-4</v>
      </c>
      <c r="R99" s="141">
        <f>Q99*H99</f>
        <v>1.2E-4</v>
      </c>
      <c r="S99" s="141">
        <v>0</v>
      </c>
      <c r="T99" s="142">
        <f>S99*H99</f>
        <v>0</v>
      </c>
      <c r="AR99" s="143" t="s">
        <v>466</v>
      </c>
      <c r="AT99" s="143" t="s">
        <v>353</v>
      </c>
      <c r="AU99" s="143" t="s">
        <v>83</v>
      </c>
      <c r="AY99" s="18" t="s">
        <v>180</v>
      </c>
      <c r="BE99" s="144">
        <f>IF(N99="základní",J99,0)</f>
        <v>0</v>
      </c>
      <c r="BF99" s="144">
        <f>IF(N99="snížená",J99,0)</f>
        <v>0</v>
      </c>
      <c r="BG99" s="144">
        <f>IF(N99="zákl. přenesená",J99,0)</f>
        <v>0</v>
      </c>
      <c r="BH99" s="144">
        <f>IF(N99="sníž. přenesená",J99,0)</f>
        <v>0</v>
      </c>
      <c r="BI99" s="144">
        <f>IF(N99="nulová",J99,0)</f>
        <v>0</v>
      </c>
      <c r="BJ99" s="18" t="s">
        <v>81</v>
      </c>
      <c r="BK99" s="144">
        <f>ROUND(I99*H99,2)</f>
        <v>0</v>
      </c>
      <c r="BL99" s="18" t="s">
        <v>309</v>
      </c>
      <c r="BM99" s="143" t="s">
        <v>4813</v>
      </c>
    </row>
    <row r="100" spans="2:65" s="1" customFormat="1" ht="11.25">
      <c r="B100" s="33"/>
      <c r="D100" s="145" t="s">
        <v>189</v>
      </c>
      <c r="F100" s="146" t="s">
        <v>4271</v>
      </c>
      <c r="I100" s="147"/>
      <c r="L100" s="33"/>
      <c r="M100" s="148"/>
      <c r="T100" s="54"/>
      <c r="AT100" s="18" t="s">
        <v>189</v>
      </c>
      <c r="AU100" s="18" t="s">
        <v>83</v>
      </c>
    </row>
    <row r="101" spans="2:65" s="1" customFormat="1" ht="24.2" customHeight="1">
      <c r="B101" s="33"/>
      <c r="C101" s="132" t="s">
        <v>216</v>
      </c>
      <c r="D101" s="132" t="s">
        <v>182</v>
      </c>
      <c r="E101" s="133" t="s">
        <v>4433</v>
      </c>
      <c r="F101" s="134" t="s">
        <v>4434</v>
      </c>
      <c r="G101" s="135" t="s">
        <v>338</v>
      </c>
      <c r="H101" s="136">
        <v>90</v>
      </c>
      <c r="I101" s="137"/>
      <c r="J101" s="138">
        <f>ROUND(I101*H101,2)</f>
        <v>0</v>
      </c>
      <c r="K101" s="134" t="s">
        <v>3940</v>
      </c>
      <c r="L101" s="33"/>
      <c r="M101" s="139" t="s">
        <v>19</v>
      </c>
      <c r="N101" s="140" t="s">
        <v>44</v>
      </c>
      <c r="P101" s="141">
        <f>O101*H101</f>
        <v>0</v>
      </c>
      <c r="Q101" s="141">
        <v>0</v>
      </c>
      <c r="R101" s="141">
        <f>Q101*H101</f>
        <v>0</v>
      </c>
      <c r="S101" s="141">
        <v>0</v>
      </c>
      <c r="T101" s="142">
        <f>S101*H101</f>
        <v>0</v>
      </c>
      <c r="AR101" s="143" t="s">
        <v>309</v>
      </c>
      <c r="AT101" s="143" t="s">
        <v>182</v>
      </c>
      <c r="AU101" s="143" t="s">
        <v>83</v>
      </c>
      <c r="AY101" s="18" t="s">
        <v>180</v>
      </c>
      <c r="BE101" s="144">
        <f>IF(N101="základní",J101,0)</f>
        <v>0</v>
      </c>
      <c r="BF101" s="144">
        <f>IF(N101="snížená",J101,0)</f>
        <v>0</v>
      </c>
      <c r="BG101" s="144">
        <f>IF(N101="zákl. přenesená",J101,0)</f>
        <v>0</v>
      </c>
      <c r="BH101" s="144">
        <f>IF(N101="sníž. přenesená",J101,0)</f>
        <v>0</v>
      </c>
      <c r="BI101" s="144">
        <f>IF(N101="nulová",J101,0)</f>
        <v>0</v>
      </c>
      <c r="BJ101" s="18" t="s">
        <v>81</v>
      </c>
      <c r="BK101" s="144">
        <f>ROUND(I101*H101,2)</f>
        <v>0</v>
      </c>
      <c r="BL101" s="18" t="s">
        <v>309</v>
      </c>
      <c r="BM101" s="143" t="s">
        <v>4814</v>
      </c>
    </row>
    <row r="102" spans="2:65" s="1" customFormat="1" ht="19.5">
      <c r="B102" s="33"/>
      <c r="D102" s="145" t="s">
        <v>189</v>
      </c>
      <c r="F102" s="146" t="s">
        <v>4434</v>
      </c>
      <c r="I102" s="147"/>
      <c r="L102" s="33"/>
      <c r="M102" s="148"/>
      <c r="T102" s="54"/>
      <c r="AT102" s="18" t="s">
        <v>189</v>
      </c>
      <c r="AU102" s="18" t="s">
        <v>83</v>
      </c>
    </row>
    <row r="103" spans="2:65" s="1" customFormat="1" ht="11.25">
      <c r="B103" s="33"/>
      <c r="D103" s="149" t="s">
        <v>191</v>
      </c>
      <c r="F103" s="150" t="s">
        <v>4436</v>
      </c>
      <c r="I103" s="147"/>
      <c r="L103" s="33"/>
      <c r="M103" s="148"/>
      <c r="T103" s="54"/>
      <c r="AT103" s="18" t="s">
        <v>191</v>
      </c>
      <c r="AU103" s="18" t="s">
        <v>83</v>
      </c>
    </row>
    <row r="104" spans="2:65" s="1" customFormat="1" ht="21.75" customHeight="1">
      <c r="B104" s="33"/>
      <c r="C104" s="171" t="s">
        <v>222</v>
      </c>
      <c r="D104" s="171" t="s">
        <v>353</v>
      </c>
      <c r="E104" s="172" t="s">
        <v>4564</v>
      </c>
      <c r="F104" s="173" t="s">
        <v>4565</v>
      </c>
      <c r="G104" s="174" t="s">
        <v>338</v>
      </c>
      <c r="H104" s="175">
        <v>90</v>
      </c>
      <c r="I104" s="176"/>
      <c r="J104" s="177">
        <f>ROUND(I104*H104,2)</f>
        <v>0</v>
      </c>
      <c r="K104" s="173" t="s">
        <v>3940</v>
      </c>
      <c r="L104" s="178"/>
      <c r="M104" s="179" t="s">
        <v>19</v>
      </c>
      <c r="N104" s="180" t="s">
        <v>44</v>
      </c>
      <c r="P104" s="141">
        <f>O104*H104</f>
        <v>0</v>
      </c>
      <c r="Q104" s="141">
        <v>1E-4</v>
      </c>
      <c r="R104" s="141">
        <f>Q104*H104</f>
        <v>9.0000000000000011E-3</v>
      </c>
      <c r="S104" s="141">
        <v>0</v>
      </c>
      <c r="T104" s="142">
        <f>S104*H104</f>
        <v>0</v>
      </c>
      <c r="AR104" s="143" t="s">
        <v>466</v>
      </c>
      <c r="AT104" s="143" t="s">
        <v>353</v>
      </c>
      <c r="AU104" s="143" t="s">
        <v>83</v>
      </c>
      <c r="AY104" s="18" t="s">
        <v>180</v>
      </c>
      <c r="BE104" s="144">
        <f>IF(N104="základní",J104,0)</f>
        <v>0</v>
      </c>
      <c r="BF104" s="144">
        <f>IF(N104="snížená",J104,0)</f>
        <v>0</v>
      </c>
      <c r="BG104" s="144">
        <f>IF(N104="zákl. přenesená",J104,0)</f>
        <v>0</v>
      </c>
      <c r="BH104" s="144">
        <f>IF(N104="sníž. přenesená",J104,0)</f>
        <v>0</v>
      </c>
      <c r="BI104" s="144">
        <f>IF(N104="nulová",J104,0)</f>
        <v>0</v>
      </c>
      <c r="BJ104" s="18" t="s">
        <v>81</v>
      </c>
      <c r="BK104" s="144">
        <f>ROUND(I104*H104,2)</f>
        <v>0</v>
      </c>
      <c r="BL104" s="18" t="s">
        <v>309</v>
      </c>
      <c r="BM104" s="143" t="s">
        <v>4815</v>
      </c>
    </row>
    <row r="105" spans="2:65" s="1" customFormat="1" ht="11.25">
      <c r="B105" s="33"/>
      <c r="D105" s="145" t="s">
        <v>189</v>
      </c>
      <c r="F105" s="146" t="s">
        <v>4565</v>
      </c>
      <c r="I105" s="147"/>
      <c r="L105" s="33"/>
      <c r="M105" s="148"/>
      <c r="T105" s="54"/>
      <c r="AT105" s="18" t="s">
        <v>189</v>
      </c>
      <c r="AU105" s="18" t="s">
        <v>83</v>
      </c>
    </row>
    <row r="106" spans="2:65" s="13" customFormat="1" ht="22.5">
      <c r="B106" s="157"/>
      <c r="D106" s="145" t="s">
        <v>193</v>
      </c>
      <c r="E106" s="158" t="s">
        <v>19</v>
      </c>
      <c r="F106" s="159" t="s">
        <v>4816</v>
      </c>
      <c r="H106" s="160">
        <v>90</v>
      </c>
      <c r="I106" s="161"/>
      <c r="L106" s="157"/>
      <c r="M106" s="162"/>
      <c r="T106" s="163"/>
      <c r="AT106" s="158" t="s">
        <v>193</v>
      </c>
      <c r="AU106" s="158" t="s">
        <v>83</v>
      </c>
      <c r="AV106" s="13" t="s">
        <v>83</v>
      </c>
      <c r="AW106" s="13" t="s">
        <v>35</v>
      </c>
      <c r="AX106" s="13" t="s">
        <v>81</v>
      </c>
      <c r="AY106" s="158" t="s">
        <v>180</v>
      </c>
    </row>
    <row r="107" spans="2:65" s="1" customFormat="1" ht="16.5" customHeight="1">
      <c r="B107" s="33"/>
      <c r="C107" s="132" t="s">
        <v>230</v>
      </c>
      <c r="D107" s="132" t="s">
        <v>182</v>
      </c>
      <c r="E107" s="133" t="s">
        <v>4817</v>
      </c>
      <c r="F107" s="134" t="s">
        <v>4818</v>
      </c>
      <c r="G107" s="135" t="s">
        <v>346</v>
      </c>
      <c r="H107" s="136">
        <v>5</v>
      </c>
      <c r="I107" s="137"/>
      <c r="J107" s="138">
        <f>ROUND(I107*H107,2)</f>
        <v>0</v>
      </c>
      <c r="K107" s="134" t="s">
        <v>19</v>
      </c>
      <c r="L107" s="33"/>
      <c r="M107" s="139" t="s">
        <v>19</v>
      </c>
      <c r="N107" s="140" t="s">
        <v>44</v>
      </c>
      <c r="P107" s="141">
        <f>O107*H107</f>
        <v>0</v>
      </c>
      <c r="Q107" s="141">
        <v>0</v>
      </c>
      <c r="R107" s="141">
        <f>Q107*H107</f>
        <v>0</v>
      </c>
      <c r="S107" s="141">
        <v>0</v>
      </c>
      <c r="T107" s="142">
        <f>S107*H107</f>
        <v>0</v>
      </c>
      <c r="AR107" s="143" t="s">
        <v>309</v>
      </c>
      <c r="AT107" s="143" t="s">
        <v>182</v>
      </c>
      <c r="AU107" s="143" t="s">
        <v>83</v>
      </c>
      <c r="AY107" s="18" t="s">
        <v>180</v>
      </c>
      <c r="BE107" s="144">
        <f>IF(N107="základní",J107,0)</f>
        <v>0</v>
      </c>
      <c r="BF107" s="144">
        <f>IF(N107="snížená",J107,0)</f>
        <v>0</v>
      </c>
      <c r="BG107" s="144">
        <f>IF(N107="zákl. přenesená",J107,0)</f>
        <v>0</v>
      </c>
      <c r="BH107" s="144">
        <f>IF(N107="sníž. přenesená",J107,0)</f>
        <v>0</v>
      </c>
      <c r="BI107" s="144">
        <f>IF(N107="nulová",J107,0)</f>
        <v>0</v>
      </c>
      <c r="BJ107" s="18" t="s">
        <v>81</v>
      </c>
      <c r="BK107" s="144">
        <f>ROUND(I107*H107,2)</f>
        <v>0</v>
      </c>
      <c r="BL107" s="18" t="s">
        <v>309</v>
      </c>
      <c r="BM107" s="143" t="s">
        <v>4819</v>
      </c>
    </row>
    <row r="108" spans="2:65" s="1" customFormat="1" ht="11.25">
      <c r="B108" s="33"/>
      <c r="D108" s="145" t="s">
        <v>189</v>
      </c>
      <c r="F108" s="146" t="s">
        <v>4818</v>
      </c>
      <c r="I108" s="147"/>
      <c r="L108" s="33"/>
      <c r="M108" s="148"/>
      <c r="T108" s="54"/>
      <c r="AT108" s="18" t="s">
        <v>189</v>
      </c>
      <c r="AU108" s="18" t="s">
        <v>83</v>
      </c>
    </row>
    <row r="109" spans="2:65" s="1" customFormat="1" ht="66.75" customHeight="1">
      <c r="B109" s="33"/>
      <c r="C109" s="171" t="s">
        <v>238</v>
      </c>
      <c r="D109" s="171" t="s">
        <v>353</v>
      </c>
      <c r="E109" s="172" t="s">
        <v>4820</v>
      </c>
      <c r="F109" s="173" t="s">
        <v>4821</v>
      </c>
      <c r="G109" s="174" t="s">
        <v>2876</v>
      </c>
      <c r="H109" s="175">
        <v>2</v>
      </c>
      <c r="I109" s="176"/>
      <c r="J109" s="177">
        <f>ROUND(I109*H109,2)</f>
        <v>0</v>
      </c>
      <c r="K109" s="173" t="s">
        <v>19</v>
      </c>
      <c r="L109" s="178"/>
      <c r="M109" s="179" t="s">
        <v>19</v>
      </c>
      <c r="N109" s="180" t="s">
        <v>44</v>
      </c>
      <c r="P109" s="141">
        <f>O109*H109</f>
        <v>0</v>
      </c>
      <c r="Q109" s="141">
        <v>2.2000000000000001E-4</v>
      </c>
      <c r="R109" s="141">
        <f>Q109*H109</f>
        <v>4.4000000000000002E-4</v>
      </c>
      <c r="S109" s="141">
        <v>0</v>
      </c>
      <c r="T109" s="142">
        <f>S109*H109</f>
        <v>0</v>
      </c>
      <c r="AR109" s="143" t="s">
        <v>466</v>
      </c>
      <c r="AT109" s="143" t="s">
        <v>353</v>
      </c>
      <c r="AU109" s="143" t="s">
        <v>83</v>
      </c>
      <c r="AY109" s="18" t="s">
        <v>180</v>
      </c>
      <c r="BE109" s="144">
        <f>IF(N109="základní",J109,0)</f>
        <v>0</v>
      </c>
      <c r="BF109" s="144">
        <f>IF(N109="snížená",J109,0)</f>
        <v>0</v>
      </c>
      <c r="BG109" s="144">
        <f>IF(N109="zákl. přenesená",J109,0)</f>
        <v>0</v>
      </c>
      <c r="BH109" s="144">
        <f>IF(N109="sníž. přenesená",J109,0)</f>
        <v>0</v>
      </c>
      <c r="BI109" s="144">
        <f>IF(N109="nulová",J109,0)</f>
        <v>0</v>
      </c>
      <c r="BJ109" s="18" t="s">
        <v>81</v>
      </c>
      <c r="BK109" s="144">
        <f>ROUND(I109*H109,2)</f>
        <v>0</v>
      </c>
      <c r="BL109" s="18" t="s">
        <v>309</v>
      </c>
      <c r="BM109" s="143" t="s">
        <v>4822</v>
      </c>
    </row>
    <row r="110" spans="2:65" s="1" customFormat="1" ht="58.5">
      <c r="B110" s="33"/>
      <c r="D110" s="145" t="s">
        <v>189</v>
      </c>
      <c r="F110" s="146" t="s">
        <v>4823</v>
      </c>
      <c r="I110" s="147"/>
      <c r="L110" s="33"/>
      <c r="M110" s="148"/>
      <c r="T110" s="54"/>
      <c r="AT110" s="18" t="s">
        <v>189</v>
      </c>
      <c r="AU110" s="18" t="s">
        <v>83</v>
      </c>
    </row>
    <row r="111" spans="2:65" s="1" customFormat="1" ht="44.25" customHeight="1">
      <c r="B111" s="33"/>
      <c r="C111" s="171" t="s">
        <v>245</v>
      </c>
      <c r="D111" s="171" t="s">
        <v>353</v>
      </c>
      <c r="E111" s="172" t="s">
        <v>4824</v>
      </c>
      <c r="F111" s="173" t="s">
        <v>4825</v>
      </c>
      <c r="G111" s="174" t="s">
        <v>2876</v>
      </c>
      <c r="H111" s="175">
        <v>4</v>
      </c>
      <c r="I111" s="176"/>
      <c r="J111" s="177">
        <f>ROUND(I111*H111,2)</f>
        <v>0</v>
      </c>
      <c r="K111" s="173" t="s">
        <v>19</v>
      </c>
      <c r="L111" s="178"/>
      <c r="M111" s="179" t="s">
        <v>19</v>
      </c>
      <c r="N111" s="180" t="s">
        <v>44</v>
      </c>
      <c r="P111" s="141">
        <f>O111*H111</f>
        <v>0</v>
      </c>
      <c r="Q111" s="141">
        <v>2.2000000000000001E-4</v>
      </c>
      <c r="R111" s="141">
        <f>Q111*H111</f>
        <v>8.8000000000000003E-4</v>
      </c>
      <c r="S111" s="141">
        <v>0</v>
      </c>
      <c r="T111" s="142">
        <f>S111*H111</f>
        <v>0</v>
      </c>
      <c r="AR111" s="143" t="s">
        <v>466</v>
      </c>
      <c r="AT111" s="143" t="s">
        <v>353</v>
      </c>
      <c r="AU111" s="143" t="s">
        <v>83</v>
      </c>
      <c r="AY111" s="18" t="s">
        <v>180</v>
      </c>
      <c r="BE111" s="144">
        <f>IF(N111="základní",J111,0)</f>
        <v>0</v>
      </c>
      <c r="BF111" s="144">
        <f>IF(N111="snížená",J111,0)</f>
        <v>0</v>
      </c>
      <c r="BG111" s="144">
        <f>IF(N111="zákl. přenesená",J111,0)</f>
        <v>0</v>
      </c>
      <c r="BH111" s="144">
        <f>IF(N111="sníž. přenesená",J111,0)</f>
        <v>0</v>
      </c>
      <c r="BI111" s="144">
        <f>IF(N111="nulová",J111,0)</f>
        <v>0</v>
      </c>
      <c r="BJ111" s="18" t="s">
        <v>81</v>
      </c>
      <c r="BK111" s="144">
        <f>ROUND(I111*H111,2)</f>
        <v>0</v>
      </c>
      <c r="BL111" s="18" t="s">
        <v>309</v>
      </c>
      <c r="BM111" s="143" t="s">
        <v>4826</v>
      </c>
    </row>
    <row r="112" spans="2:65" s="1" customFormat="1" ht="29.25">
      <c r="B112" s="33"/>
      <c r="D112" s="145" t="s">
        <v>189</v>
      </c>
      <c r="F112" s="146" t="s">
        <v>4825</v>
      </c>
      <c r="I112" s="147"/>
      <c r="L112" s="33"/>
      <c r="M112" s="148"/>
      <c r="T112" s="54"/>
      <c r="AT112" s="18" t="s">
        <v>189</v>
      </c>
      <c r="AU112" s="18" t="s">
        <v>83</v>
      </c>
    </row>
    <row r="113" spans="2:65" s="1" customFormat="1" ht="24.2" customHeight="1">
      <c r="B113" s="33"/>
      <c r="C113" s="171" t="s">
        <v>254</v>
      </c>
      <c r="D113" s="171" t="s">
        <v>353</v>
      </c>
      <c r="E113" s="172" t="s">
        <v>4827</v>
      </c>
      <c r="F113" s="173" t="s">
        <v>4828</v>
      </c>
      <c r="G113" s="174" t="s">
        <v>346</v>
      </c>
      <c r="H113" s="175">
        <v>5</v>
      </c>
      <c r="I113" s="176"/>
      <c r="J113" s="177">
        <f>ROUND(I113*H113,2)</f>
        <v>0</v>
      </c>
      <c r="K113" s="173" t="s">
        <v>19</v>
      </c>
      <c r="L113" s="178"/>
      <c r="M113" s="179" t="s">
        <v>19</v>
      </c>
      <c r="N113" s="180" t="s">
        <v>44</v>
      </c>
      <c r="P113" s="141">
        <f>O113*H113</f>
        <v>0</v>
      </c>
      <c r="Q113" s="141">
        <v>1.3999999999999999E-4</v>
      </c>
      <c r="R113" s="141">
        <f>Q113*H113</f>
        <v>6.9999999999999988E-4</v>
      </c>
      <c r="S113" s="141">
        <v>0</v>
      </c>
      <c r="T113" s="142">
        <f>S113*H113</f>
        <v>0</v>
      </c>
      <c r="AR113" s="143" t="s">
        <v>466</v>
      </c>
      <c r="AT113" s="143" t="s">
        <v>353</v>
      </c>
      <c r="AU113" s="143" t="s">
        <v>83</v>
      </c>
      <c r="AY113" s="18" t="s">
        <v>180</v>
      </c>
      <c r="BE113" s="144">
        <f>IF(N113="základní",J113,0)</f>
        <v>0</v>
      </c>
      <c r="BF113" s="144">
        <f>IF(N113="snížená",J113,0)</f>
        <v>0</v>
      </c>
      <c r="BG113" s="144">
        <f>IF(N113="zákl. přenesená",J113,0)</f>
        <v>0</v>
      </c>
      <c r="BH113" s="144">
        <f>IF(N113="sníž. přenesená",J113,0)</f>
        <v>0</v>
      </c>
      <c r="BI113" s="144">
        <f>IF(N113="nulová",J113,0)</f>
        <v>0</v>
      </c>
      <c r="BJ113" s="18" t="s">
        <v>81</v>
      </c>
      <c r="BK113" s="144">
        <f>ROUND(I113*H113,2)</f>
        <v>0</v>
      </c>
      <c r="BL113" s="18" t="s">
        <v>309</v>
      </c>
      <c r="BM113" s="143" t="s">
        <v>4829</v>
      </c>
    </row>
    <row r="114" spans="2:65" s="1" customFormat="1" ht="11.25">
      <c r="B114" s="33"/>
      <c r="D114" s="145" t="s">
        <v>189</v>
      </c>
      <c r="F114" s="146" t="s">
        <v>4828</v>
      </c>
      <c r="I114" s="147"/>
      <c r="L114" s="33"/>
      <c r="M114" s="148"/>
      <c r="T114" s="54"/>
      <c r="AT114" s="18" t="s">
        <v>189</v>
      </c>
      <c r="AU114" s="18" t="s">
        <v>83</v>
      </c>
    </row>
    <row r="115" spans="2:65" s="1" customFormat="1" ht="24.2" customHeight="1">
      <c r="B115" s="33"/>
      <c r="C115" s="171" t="s">
        <v>265</v>
      </c>
      <c r="D115" s="171" t="s">
        <v>353</v>
      </c>
      <c r="E115" s="172" t="s">
        <v>4830</v>
      </c>
      <c r="F115" s="173" t="s">
        <v>4831</v>
      </c>
      <c r="G115" s="174" t="s">
        <v>2876</v>
      </c>
      <c r="H115" s="175">
        <v>3</v>
      </c>
      <c r="I115" s="176"/>
      <c r="J115" s="177">
        <f>ROUND(I115*H115,2)</f>
        <v>0</v>
      </c>
      <c r="K115" s="173" t="s">
        <v>19</v>
      </c>
      <c r="L115" s="178"/>
      <c r="M115" s="179" t="s">
        <v>19</v>
      </c>
      <c r="N115" s="180" t="s">
        <v>44</v>
      </c>
      <c r="P115" s="141">
        <f>O115*H115</f>
        <v>0</v>
      </c>
      <c r="Q115" s="141">
        <v>2.2000000000000001E-4</v>
      </c>
      <c r="R115" s="141">
        <f>Q115*H115</f>
        <v>6.6E-4</v>
      </c>
      <c r="S115" s="141">
        <v>0</v>
      </c>
      <c r="T115" s="142">
        <f>S115*H115</f>
        <v>0</v>
      </c>
      <c r="AR115" s="143" t="s">
        <v>466</v>
      </c>
      <c r="AT115" s="143" t="s">
        <v>353</v>
      </c>
      <c r="AU115" s="143" t="s">
        <v>83</v>
      </c>
      <c r="AY115" s="18" t="s">
        <v>180</v>
      </c>
      <c r="BE115" s="144">
        <f>IF(N115="základní",J115,0)</f>
        <v>0</v>
      </c>
      <c r="BF115" s="144">
        <f>IF(N115="snížená",J115,0)</f>
        <v>0</v>
      </c>
      <c r="BG115" s="144">
        <f>IF(N115="zákl. přenesená",J115,0)</f>
        <v>0</v>
      </c>
      <c r="BH115" s="144">
        <f>IF(N115="sníž. přenesená",J115,0)</f>
        <v>0</v>
      </c>
      <c r="BI115" s="144">
        <f>IF(N115="nulová",J115,0)</f>
        <v>0</v>
      </c>
      <c r="BJ115" s="18" t="s">
        <v>81</v>
      </c>
      <c r="BK115" s="144">
        <f>ROUND(I115*H115,2)</f>
        <v>0</v>
      </c>
      <c r="BL115" s="18" t="s">
        <v>309</v>
      </c>
      <c r="BM115" s="143" t="s">
        <v>4832</v>
      </c>
    </row>
    <row r="116" spans="2:65" s="1" customFormat="1" ht="19.5">
      <c r="B116" s="33"/>
      <c r="D116" s="145" t="s">
        <v>189</v>
      </c>
      <c r="F116" s="146" t="s">
        <v>4831</v>
      </c>
      <c r="I116" s="147"/>
      <c r="L116" s="33"/>
      <c r="M116" s="148"/>
      <c r="T116" s="54"/>
      <c r="AT116" s="18" t="s">
        <v>189</v>
      </c>
      <c r="AU116" s="18" t="s">
        <v>83</v>
      </c>
    </row>
    <row r="117" spans="2:65" s="1" customFormat="1" ht="16.5" customHeight="1">
      <c r="B117" s="33"/>
      <c r="C117" s="171" t="s">
        <v>8</v>
      </c>
      <c r="D117" s="171" t="s">
        <v>353</v>
      </c>
      <c r="E117" s="172" t="s">
        <v>4833</v>
      </c>
      <c r="F117" s="173" t="s">
        <v>4834</v>
      </c>
      <c r="G117" s="174" t="s">
        <v>2876</v>
      </c>
      <c r="H117" s="175">
        <v>3</v>
      </c>
      <c r="I117" s="176"/>
      <c r="J117" s="177">
        <f>ROUND(I117*H117,2)</f>
        <v>0</v>
      </c>
      <c r="K117" s="173" t="s">
        <v>19</v>
      </c>
      <c r="L117" s="178"/>
      <c r="M117" s="179" t="s">
        <v>19</v>
      </c>
      <c r="N117" s="180" t="s">
        <v>44</v>
      </c>
      <c r="P117" s="141">
        <f>O117*H117</f>
        <v>0</v>
      </c>
      <c r="Q117" s="141">
        <v>2.2000000000000001E-4</v>
      </c>
      <c r="R117" s="141">
        <f>Q117*H117</f>
        <v>6.6E-4</v>
      </c>
      <c r="S117" s="141">
        <v>0</v>
      </c>
      <c r="T117" s="142">
        <f>S117*H117</f>
        <v>0</v>
      </c>
      <c r="AR117" s="143" t="s">
        <v>466</v>
      </c>
      <c r="AT117" s="143" t="s">
        <v>353</v>
      </c>
      <c r="AU117" s="143" t="s">
        <v>83</v>
      </c>
      <c r="AY117" s="18" t="s">
        <v>180</v>
      </c>
      <c r="BE117" s="144">
        <f>IF(N117="základní",J117,0)</f>
        <v>0</v>
      </c>
      <c r="BF117" s="144">
        <f>IF(N117="snížená",J117,0)</f>
        <v>0</v>
      </c>
      <c r="BG117" s="144">
        <f>IF(N117="zákl. přenesená",J117,0)</f>
        <v>0</v>
      </c>
      <c r="BH117" s="144">
        <f>IF(N117="sníž. přenesená",J117,0)</f>
        <v>0</v>
      </c>
      <c r="BI117" s="144">
        <f>IF(N117="nulová",J117,0)</f>
        <v>0</v>
      </c>
      <c r="BJ117" s="18" t="s">
        <v>81</v>
      </c>
      <c r="BK117" s="144">
        <f>ROUND(I117*H117,2)</f>
        <v>0</v>
      </c>
      <c r="BL117" s="18" t="s">
        <v>309</v>
      </c>
      <c r="BM117" s="143" t="s">
        <v>4835</v>
      </c>
    </row>
    <row r="118" spans="2:65" s="1" customFormat="1" ht="11.25">
      <c r="B118" s="33"/>
      <c r="D118" s="145" t="s">
        <v>189</v>
      </c>
      <c r="F118" s="146" t="s">
        <v>4834</v>
      </c>
      <c r="I118" s="147"/>
      <c r="L118" s="33"/>
      <c r="M118" s="148"/>
      <c r="T118" s="54"/>
      <c r="AT118" s="18" t="s">
        <v>189</v>
      </c>
      <c r="AU118" s="18" t="s">
        <v>83</v>
      </c>
    </row>
    <row r="119" spans="2:65" s="1" customFormat="1" ht="16.5" customHeight="1">
      <c r="B119" s="33"/>
      <c r="C119" s="171" t="s">
        <v>280</v>
      </c>
      <c r="D119" s="171" t="s">
        <v>353</v>
      </c>
      <c r="E119" s="172" t="s">
        <v>4836</v>
      </c>
      <c r="F119" s="173" t="s">
        <v>4837</v>
      </c>
      <c r="G119" s="174" t="s">
        <v>2876</v>
      </c>
      <c r="H119" s="175">
        <v>3</v>
      </c>
      <c r="I119" s="176"/>
      <c r="J119" s="177">
        <f>ROUND(I119*H119,2)</f>
        <v>0</v>
      </c>
      <c r="K119" s="173" t="s">
        <v>19</v>
      </c>
      <c r="L119" s="178"/>
      <c r="M119" s="179" t="s">
        <v>19</v>
      </c>
      <c r="N119" s="180" t="s">
        <v>44</v>
      </c>
      <c r="P119" s="141">
        <f>O119*H119</f>
        <v>0</v>
      </c>
      <c r="Q119" s="141">
        <v>2.2000000000000001E-4</v>
      </c>
      <c r="R119" s="141">
        <f>Q119*H119</f>
        <v>6.6E-4</v>
      </c>
      <c r="S119" s="141">
        <v>0</v>
      </c>
      <c r="T119" s="142">
        <f>S119*H119</f>
        <v>0</v>
      </c>
      <c r="AR119" s="143" t="s">
        <v>466</v>
      </c>
      <c r="AT119" s="143" t="s">
        <v>353</v>
      </c>
      <c r="AU119" s="143" t="s">
        <v>83</v>
      </c>
      <c r="AY119" s="18" t="s">
        <v>180</v>
      </c>
      <c r="BE119" s="144">
        <f>IF(N119="základní",J119,0)</f>
        <v>0</v>
      </c>
      <c r="BF119" s="144">
        <f>IF(N119="snížená",J119,0)</f>
        <v>0</v>
      </c>
      <c r="BG119" s="144">
        <f>IF(N119="zákl. přenesená",J119,0)</f>
        <v>0</v>
      </c>
      <c r="BH119" s="144">
        <f>IF(N119="sníž. přenesená",J119,0)</f>
        <v>0</v>
      </c>
      <c r="BI119" s="144">
        <f>IF(N119="nulová",J119,0)</f>
        <v>0</v>
      </c>
      <c r="BJ119" s="18" t="s">
        <v>81</v>
      </c>
      <c r="BK119" s="144">
        <f>ROUND(I119*H119,2)</f>
        <v>0</v>
      </c>
      <c r="BL119" s="18" t="s">
        <v>309</v>
      </c>
      <c r="BM119" s="143" t="s">
        <v>4838</v>
      </c>
    </row>
    <row r="120" spans="2:65" s="1" customFormat="1" ht="11.25">
      <c r="B120" s="33"/>
      <c r="D120" s="145" t="s">
        <v>189</v>
      </c>
      <c r="F120" s="146" t="s">
        <v>4837</v>
      </c>
      <c r="I120" s="147"/>
      <c r="L120" s="33"/>
      <c r="M120" s="148"/>
      <c r="T120" s="54"/>
      <c r="AT120" s="18" t="s">
        <v>189</v>
      </c>
      <c r="AU120" s="18" t="s">
        <v>83</v>
      </c>
    </row>
    <row r="121" spans="2:65" s="1" customFormat="1" ht="24.2" customHeight="1">
      <c r="B121" s="33"/>
      <c r="C121" s="171" t="s">
        <v>290</v>
      </c>
      <c r="D121" s="171" t="s">
        <v>353</v>
      </c>
      <c r="E121" s="172" t="s">
        <v>4839</v>
      </c>
      <c r="F121" s="173" t="s">
        <v>4840</v>
      </c>
      <c r="G121" s="174" t="s">
        <v>346</v>
      </c>
      <c r="H121" s="175">
        <v>3</v>
      </c>
      <c r="I121" s="176"/>
      <c r="J121" s="177">
        <f>ROUND(I121*H121,2)</f>
        <v>0</v>
      </c>
      <c r="K121" s="173" t="s">
        <v>19</v>
      </c>
      <c r="L121" s="178"/>
      <c r="M121" s="179" t="s">
        <v>19</v>
      </c>
      <c r="N121" s="180" t="s">
        <v>44</v>
      </c>
      <c r="P121" s="141">
        <f>O121*H121</f>
        <v>0</v>
      </c>
      <c r="Q121" s="141">
        <v>0</v>
      </c>
      <c r="R121" s="141">
        <f>Q121*H121</f>
        <v>0</v>
      </c>
      <c r="S121" s="141">
        <v>0</v>
      </c>
      <c r="T121" s="142">
        <f>S121*H121</f>
        <v>0</v>
      </c>
      <c r="AR121" s="143" t="s">
        <v>238</v>
      </c>
      <c r="AT121" s="143" t="s">
        <v>353</v>
      </c>
      <c r="AU121" s="143" t="s">
        <v>83</v>
      </c>
      <c r="AY121" s="18" t="s">
        <v>180</v>
      </c>
      <c r="BE121" s="144">
        <f>IF(N121="základní",J121,0)</f>
        <v>0</v>
      </c>
      <c r="BF121" s="144">
        <f>IF(N121="snížená",J121,0)</f>
        <v>0</v>
      </c>
      <c r="BG121" s="144">
        <f>IF(N121="zákl. přenesená",J121,0)</f>
        <v>0</v>
      </c>
      <c r="BH121" s="144">
        <f>IF(N121="sníž. přenesená",J121,0)</f>
        <v>0</v>
      </c>
      <c r="BI121" s="144">
        <f>IF(N121="nulová",J121,0)</f>
        <v>0</v>
      </c>
      <c r="BJ121" s="18" t="s">
        <v>81</v>
      </c>
      <c r="BK121" s="144">
        <f>ROUND(I121*H121,2)</f>
        <v>0</v>
      </c>
      <c r="BL121" s="18" t="s">
        <v>187</v>
      </c>
      <c r="BM121" s="143" t="s">
        <v>4841</v>
      </c>
    </row>
    <row r="122" spans="2:65" s="1" customFormat="1" ht="19.5">
      <c r="B122" s="33"/>
      <c r="D122" s="145" t="s">
        <v>189</v>
      </c>
      <c r="F122" s="146" t="s">
        <v>4840</v>
      </c>
      <c r="I122" s="147"/>
      <c r="L122" s="33"/>
      <c r="M122" s="148"/>
      <c r="T122" s="54"/>
      <c r="AT122" s="18" t="s">
        <v>189</v>
      </c>
      <c r="AU122" s="18" t="s">
        <v>83</v>
      </c>
    </row>
    <row r="123" spans="2:65" s="1" customFormat="1" ht="16.5" customHeight="1">
      <c r="B123" s="33"/>
      <c r="C123" s="132" t="s">
        <v>302</v>
      </c>
      <c r="D123" s="132" t="s">
        <v>182</v>
      </c>
      <c r="E123" s="133" t="s">
        <v>4223</v>
      </c>
      <c r="F123" s="134" t="s">
        <v>4537</v>
      </c>
      <c r="G123" s="135" t="s">
        <v>911</v>
      </c>
      <c r="H123" s="136">
        <v>16</v>
      </c>
      <c r="I123" s="137"/>
      <c r="J123" s="138">
        <f>ROUND(I123*H123,2)</f>
        <v>0</v>
      </c>
      <c r="K123" s="134" t="s">
        <v>3940</v>
      </c>
      <c r="L123" s="33"/>
      <c r="M123" s="139" t="s">
        <v>19</v>
      </c>
      <c r="N123" s="140" t="s">
        <v>44</v>
      </c>
      <c r="P123" s="141">
        <f>O123*H123</f>
        <v>0</v>
      </c>
      <c r="Q123" s="141">
        <v>0</v>
      </c>
      <c r="R123" s="141">
        <f>Q123*H123</f>
        <v>0</v>
      </c>
      <c r="S123" s="141">
        <v>0</v>
      </c>
      <c r="T123" s="142">
        <f>S123*H123</f>
        <v>0</v>
      </c>
      <c r="AR123" s="143" t="s">
        <v>4225</v>
      </c>
      <c r="AT123" s="143" t="s">
        <v>182</v>
      </c>
      <c r="AU123" s="143" t="s">
        <v>83</v>
      </c>
      <c r="AY123" s="18" t="s">
        <v>180</v>
      </c>
      <c r="BE123" s="144">
        <f>IF(N123="základní",J123,0)</f>
        <v>0</v>
      </c>
      <c r="BF123" s="144">
        <f>IF(N123="snížená",J123,0)</f>
        <v>0</v>
      </c>
      <c r="BG123" s="144">
        <f>IF(N123="zákl. přenesená",J123,0)</f>
        <v>0</v>
      </c>
      <c r="BH123" s="144">
        <f>IF(N123="sníž. přenesená",J123,0)</f>
        <v>0</v>
      </c>
      <c r="BI123" s="144">
        <f>IF(N123="nulová",J123,0)</f>
        <v>0</v>
      </c>
      <c r="BJ123" s="18" t="s">
        <v>81</v>
      </c>
      <c r="BK123" s="144">
        <f>ROUND(I123*H123,2)</f>
        <v>0</v>
      </c>
      <c r="BL123" s="18" t="s">
        <v>4225</v>
      </c>
      <c r="BM123" s="143" t="s">
        <v>4842</v>
      </c>
    </row>
    <row r="124" spans="2:65" s="1" customFormat="1" ht="11.25">
      <c r="B124" s="33"/>
      <c r="D124" s="145" t="s">
        <v>189</v>
      </c>
      <c r="F124" s="146" t="s">
        <v>4537</v>
      </c>
      <c r="I124" s="147"/>
      <c r="L124" s="33"/>
      <c r="M124" s="148"/>
      <c r="T124" s="54"/>
      <c r="AT124" s="18" t="s">
        <v>189</v>
      </c>
      <c r="AU124" s="18" t="s">
        <v>83</v>
      </c>
    </row>
    <row r="125" spans="2:65" s="1" customFormat="1" ht="11.25">
      <c r="B125" s="33"/>
      <c r="D125" s="149" t="s">
        <v>191</v>
      </c>
      <c r="F125" s="150" t="s">
        <v>4227</v>
      </c>
      <c r="I125" s="147"/>
      <c r="L125" s="33"/>
      <c r="M125" s="148"/>
      <c r="T125" s="54"/>
      <c r="AT125" s="18" t="s">
        <v>191</v>
      </c>
      <c r="AU125" s="18" t="s">
        <v>83</v>
      </c>
    </row>
    <row r="126" spans="2:65" s="1" customFormat="1" ht="16.5" customHeight="1">
      <c r="B126" s="33"/>
      <c r="C126" s="132" t="s">
        <v>309</v>
      </c>
      <c r="D126" s="132" t="s">
        <v>182</v>
      </c>
      <c r="E126" s="133" t="s">
        <v>4237</v>
      </c>
      <c r="F126" s="134" t="s">
        <v>4238</v>
      </c>
      <c r="G126" s="135" t="s">
        <v>2876</v>
      </c>
      <c r="H126" s="136">
        <v>1</v>
      </c>
      <c r="I126" s="137"/>
      <c r="J126" s="138">
        <f>ROUND(I126*H126,2)</f>
        <v>0</v>
      </c>
      <c r="K126" s="134" t="s">
        <v>3940</v>
      </c>
      <c r="L126" s="33"/>
      <c r="M126" s="139" t="s">
        <v>19</v>
      </c>
      <c r="N126" s="140" t="s">
        <v>44</v>
      </c>
      <c r="P126" s="141">
        <f>O126*H126</f>
        <v>0</v>
      </c>
      <c r="Q126" s="141">
        <v>0</v>
      </c>
      <c r="R126" s="141">
        <f>Q126*H126</f>
        <v>0</v>
      </c>
      <c r="S126" s="141">
        <v>0</v>
      </c>
      <c r="T126" s="142">
        <f>S126*H126</f>
        <v>0</v>
      </c>
      <c r="AR126" s="143" t="s">
        <v>4225</v>
      </c>
      <c r="AT126" s="143" t="s">
        <v>182</v>
      </c>
      <c r="AU126" s="143" t="s">
        <v>83</v>
      </c>
      <c r="AY126" s="18" t="s">
        <v>180</v>
      </c>
      <c r="BE126" s="144">
        <f>IF(N126="základní",J126,0)</f>
        <v>0</v>
      </c>
      <c r="BF126" s="144">
        <f>IF(N126="snížená",J126,0)</f>
        <v>0</v>
      </c>
      <c r="BG126" s="144">
        <f>IF(N126="zákl. přenesená",J126,0)</f>
        <v>0</v>
      </c>
      <c r="BH126" s="144">
        <f>IF(N126="sníž. přenesená",J126,0)</f>
        <v>0</v>
      </c>
      <c r="BI126" s="144">
        <f>IF(N126="nulová",J126,0)</f>
        <v>0</v>
      </c>
      <c r="BJ126" s="18" t="s">
        <v>81</v>
      </c>
      <c r="BK126" s="144">
        <f>ROUND(I126*H126,2)</f>
        <v>0</v>
      </c>
      <c r="BL126" s="18" t="s">
        <v>4225</v>
      </c>
      <c r="BM126" s="143" t="s">
        <v>4843</v>
      </c>
    </row>
    <row r="127" spans="2:65" s="1" customFormat="1" ht="11.25">
      <c r="B127" s="33"/>
      <c r="D127" s="145" t="s">
        <v>189</v>
      </c>
      <c r="F127" s="146" t="s">
        <v>4238</v>
      </c>
      <c r="I127" s="147"/>
      <c r="L127" s="33"/>
      <c r="M127" s="148"/>
      <c r="T127" s="54"/>
      <c r="AT127" s="18" t="s">
        <v>189</v>
      </c>
      <c r="AU127" s="18" t="s">
        <v>83</v>
      </c>
    </row>
    <row r="128" spans="2:65" s="1" customFormat="1" ht="11.25">
      <c r="B128" s="33"/>
      <c r="D128" s="149" t="s">
        <v>191</v>
      </c>
      <c r="F128" s="150" t="s">
        <v>4240</v>
      </c>
      <c r="I128" s="147"/>
      <c r="L128" s="33"/>
      <c r="M128" s="148"/>
      <c r="T128" s="54"/>
      <c r="AT128" s="18" t="s">
        <v>191</v>
      </c>
      <c r="AU128" s="18" t="s">
        <v>83</v>
      </c>
    </row>
    <row r="129" spans="2:65" s="1" customFormat="1" ht="16.5" customHeight="1">
      <c r="B129" s="33"/>
      <c r="C129" s="132" t="s">
        <v>335</v>
      </c>
      <c r="D129" s="132" t="s">
        <v>182</v>
      </c>
      <c r="E129" s="133" t="s">
        <v>4241</v>
      </c>
      <c r="F129" s="134" t="s">
        <v>4242</v>
      </c>
      <c r="G129" s="135" t="s">
        <v>4230</v>
      </c>
      <c r="H129" s="136">
        <v>1</v>
      </c>
      <c r="I129" s="137"/>
      <c r="J129" s="138">
        <f>ROUND(I129*H129,2)</f>
        <v>0</v>
      </c>
      <c r="K129" s="134" t="s">
        <v>572</v>
      </c>
      <c r="L129" s="33"/>
      <c r="M129" s="139" t="s">
        <v>19</v>
      </c>
      <c r="N129" s="140" t="s">
        <v>44</v>
      </c>
      <c r="P129" s="141">
        <f>O129*H129</f>
        <v>0</v>
      </c>
      <c r="Q129" s="141">
        <v>0</v>
      </c>
      <c r="R129" s="141">
        <f>Q129*H129</f>
        <v>0</v>
      </c>
      <c r="S129" s="141">
        <v>0</v>
      </c>
      <c r="T129" s="142">
        <f>S129*H129</f>
        <v>0</v>
      </c>
      <c r="AR129" s="143" t="s">
        <v>4225</v>
      </c>
      <c r="AT129" s="143" t="s">
        <v>182</v>
      </c>
      <c r="AU129" s="143" t="s">
        <v>83</v>
      </c>
      <c r="AY129" s="18" t="s">
        <v>180</v>
      </c>
      <c r="BE129" s="144">
        <f>IF(N129="základní",J129,0)</f>
        <v>0</v>
      </c>
      <c r="BF129" s="144">
        <f>IF(N129="snížená",J129,0)</f>
        <v>0</v>
      </c>
      <c r="BG129" s="144">
        <f>IF(N129="zákl. přenesená",J129,0)</f>
        <v>0</v>
      </c>
      <c r="BH129" s="144">
        <f>IF(N129="sníž. přenesená",J129,0)</f>
        <v>0</v>
      </c>
      <c r="BI129" s="144">
        <f>IF(N129="nulová",J129,0)</f>
        <v>0</v>
      </c>
      <c r="BJ129" s="18" t="s">
        <v>81</v>
      </c>
      <c r="BK129" s="144">
        <f>ROUND(I129*H129,2)</f>
        <v>0</v>
      </c>
      <c r="BL129" s="18" t="s">
        <v>4225</v>
      </c>
      <c r="BM129" s="143" t="s">
        <v>4844</v>
      </c>
    </row>
    <row r="130" spans="2:65" s="1" customFormat="1" ht="11.25">
      <c r="B130" s="33"/>
      <c r="D130" s="145" t="s">
        <v>189</v>
      </c>
      <c r="F130" s="146" t="s">
        <v>4242</v>
      </c>
      <c r="I130" s="147"/>
      <c r="L130" s="33"/>
      <c r="M130" s="148"/>
      <c r="T130" s="54"/>
      <c r="AT130" s="18" t="s">
        <v>189</v>
      </c>
      <c r="AU130" s="18" t="s">
        <v>83</v>
      </c>
    </row>
    <row r="131" spans="2:65" s="1" customFormat="1" ht="11.25">
      <c r="B131" s="33"/>
      <c r="D131" s="149" t="s">
        <v>191</v>
      </c>
      <c r="F131" s="150" t="s">
        <v>4543</v>
      </c>
      <c r="I131" s="147"/>
      <c r="L131" s="33"/>
      <c r="M131" s="148"/>
      <c r="T131" s="54"/>
      <c r="AT131" s="18" t="s">
        <v>191</v>
      </c>
      <c r="AU131" s="18" t="s">
        <v>83</v>
      </c>
    </row>
    <row r="132" spans="2:65" s="1" customFormat="1" ht="16.5" customHeight="1">
      <c r="B132" s="33"/>
      <c r="C132" s="132" t="s">
        <v>343</v>
      </c>
      <c r="D132" s="132" t="s">
        <v>182</v>
      </c>
      <c r="E132" s="133" t="s">
        <v>4245</v>
      </c>
      <c r="F132" s="134" t="s">
        <v>4246</v>
      </c>
      <c r="G132" s="135" t="s">
        <v>911</v>
      </c>
      <c r="H132" s="136">
        <v>2</v>
      </c>
      <c r="I132" s="137"/>
      <c r="J132" s="138">
        <f>ROUND(I132*H132,2)</f>
        <v>0</v>
      </c>
      <c r="K132" s="134" t="s">
        <v>3940</v>
      </c>
      <c r="L132" s="33"/>
      <c r="M132" s="139" t="s">
        <v>19</v>
      </c>
      <c r="N132" s="140" t="s">
        <v>44</v>
      </c>
      <c r="P132" s="141">
        <f>O132*H132</f>
        <v>0</v>
      </c>
      <c r="Q132" s="141">
        <v>0</v>
      </c>
      <c r="R132" s="141">
        <f>Q132*H132</f>
        <v>0</v>
      </c>
      <c r="S132" s="141">
        <v>0</v>
      </c>
      <c r="T132" s="142">
        <f>S132*H132</f>
        <v>0</v>
      </c>
      <c r="AR132" s="143" t="s">
        <v>4225</v>
      </c>
      <c r="AT132" s="143" t="s">
        <v>182</v>
      </c>
      <c r="AU132" s="143" t="s">
        <v>83</v>
      </c>
      <c r="AY132" s="18" t="s">
        <v>180</v>
      </c>
      <c r="BE132" s="144">
        <f>IF(N132="základní",J132,0)</f>
        <v>0</v>
      </c>
      <c r="BF132" s="144">
        <f>IF(N132="snížená",J132,0)</f>
        <v>0</v>
      </c>
      <c r="BG132" s="144">
        <f>IF(N132="zákl. přenesená",J132,0)</f>
        <v>0</v>
      </c>
      <c r="BH132" s="144">
        <f>IF(N132="sníž. přenesená",J132,0)</f>
        <v>0</v>
      </c>
      <c r="BI132" s="144">
        <f>IF(N132="nulová",J132,0)</f>
        <v>0</v>
      </c>
      <c r="BJ132" s="18" t="s">
        <v>81</v>
      </c>
      <c r="BK132" s="144">
        <f>ROUND(I132*H132,2)</f>
        <v>0</v>
      </c>
      <c r="BL132" s="18" t="s">
        <v>4225</v>
      </c>
      <c r="BM132" s="143" t="s">
        <v>4845</v>
      </c>
    </row>
    <row r="133" spans="2:65" s="1" customFormat="1" ht="11.25">
      <c r="B133" s="33"/>
      <c r="D133" s="145" t="s">
        <v>189</v>
      </c>
      <c r="F133" s="146" t="s">
        <v>4246</v>
      </c>
      <c r="I133" s="147"/>
      <c r="L133" s="33"/>
      <c r="M133" s="148"/>
      <c r="T133" s="54"/>
      <c r="AT133" s="18" t="s">
        <v>189</v>
      </c>
      <c r="AU133" s="18" t="s">
        <v>83</v>
      </c>
    </row>
    <row r="134" spans="2:65" s="1" customFormat="1" ht="11.25">
      <c r="B134" s="33"/>
      <c r="D134" s="149" t="s">
        <v>191</v>
      </c>
      <c r="F134" s="150" t="s">
        <v>4248</v>
      </c>
      <c r="I134" s="147"/>
      <c r="L134" s="33"/>
      <c r="M134" s="193"/>
      <c r="N134" s="194"/>
      <c r="O134" s="194"/>
      <c r="P134" s="194"/>
      <c r="Q134" s="194"/>
      <c r="R134" s="194"/>
      <c r="S134" s="194"/>
      <c r="T134" s="195"/>
      <c r="AT134" s="18" t="s">
        <v>191</v>
      </c>
      <c r="AU134" s="18" t="s">
        <v>83</v>
      </c>
    </row>
    <row r="135" spans="2:65" s="1" customFormat="1" ht="6.95" customHeight="1">
      <c r="B135" s="42"/>
      <c r="C135" s="43"/>
      <c r="D135" s="43"/>
      <c r="E135" s="43"/>
      <c r="F135" s="43"/>
      <c r="G135" s="43"/>
      <c r="H135" s="43"/>
      <c r="I135" s="43"/>
      <c r="J135" s="43"/>
      <c r="K135" s="43"/>
      <c r="L135" s="33"/>
    </row>
  </sheetData>
  <sheetProtection algorithmName="SHA-512" hashValue="iS/tx7t9bY7abRJD/IFusnsMoJd1fM2p/Sar6OPa5KEYRq9Y/YmAszqVWHSbUSWwe9wpzKVN1MJesWigxbgOtA==" saltValue="var+D2a5pB4NbOwMDUWTUj87Drge4bSQOmn2P3T3J8Il3+W14ZGlkuA7XX+0LiQKdNK6qosGoAvPbyqwoHe9mA==" spinCount="100000" sheet="1" objects="1" scenarios="1" formatColumns="0" formatRows="0" autoFilter="0"/>
  <autoFilter ref="C86:K134" xr:uid="{00000000-0009-0000-0000-00000F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2" r:id="rId1" xr:uid="{00000000-0004-0000-0F00-000000000000}"/>
    <hyperlink ref="F98" r:id="rId2" xr:uid="{00000000-0004-0000-0F00-000001000000}"/>
    <hyperlink ref="F103" r:id="rId3" xr:uid="{00000000-0004-0000-0F00-000002000000}"/>
    <hyperlink ref="F125" r:id="rId4" xr:uid="{00000000-0004-0000-0F00-000003000000}"/>
    <hyperlink ref="F128" r:id="rId5" xr:uid="{00000000-0004-0000-0F00-000004000000}"/>
    <hyperlink ref="F131" r:id="rId6" xr:uid="{00000000-0004-0000-0F00-000005000000}"/>
    <hyperlink ref="F134" r:id="rId7" xr:uid="{00000000-0004-0000-0F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4"/>
      <c r="M2" s="294"/>
      <c r="N2" s="294"/>
      <c r="O2" s="294"/>
      <c r="P2" s="294"/>
      <c r="Q2" s="294"/>
      <c r="R2" s="294"/>
      <c r="S2" s="294"/>
      <c r="T2" s="294"/>
      <c r="U2" s="294"/>
      <c r="V2" s="294"/>
      <c r="AT2" s="18" t="s">
        <v>132</v>
      </c>
    </row>
    <row r="3" spans="2:46" ht="6.95" customHeight="1">
      <c r="B3" s="19"/>
      <c r="C3" s="20"/>
      <c r="D3" s="20"/>
      <c r="E3" s="20"/>
      <c r="F3" s="20"/>
      <c r="G3" s="20"/>
      <c r="H3" s="20"/>
      <c r="I3" s="20"/>
      <c r="J3" s="20"/>
      <c r="K3" s="20"/>
      <c r="L3" s="21"/>
      <c r="AT3" s="18" t="s">
        <v>83</v>
      </c>
    </row>
    <row r="4" spans="2:46" ht="24.95" customHeight="1">
      <c r="B4" s="21"/>
      <c r="D4" s="22" t="s">
        <v>133</v>
      </c>
      <c r="L4" s="21"/>
      <c r="M4" s="91" t="s">
        <v>10</v>
      </c>
      <c r="AT4" s="18" t="s">
        <v>4</v>
      </c>
    </row>
    <row r="5" spans="2:46" ht="6.95" customHeight="1">
      <c r="B5" s="21"/>
      <c r="L5" s="21"/>
    </row>
    <row r="6" spans="2:46" ht="12" customHeight="1">
      <c r="B6" s="21"/>
      <c r="D6" s="28" t="s">
        <v>16</v>
      </c>
      <c r="L6" s="21"/>
    </row>
    <row r="7" spans="2:46" ht="16.5" customHeight="1">
      <c r="B7" s="21"/>
      <c r="E7" s="323" t="str">
        <f>'Rekapitulace stavby'!K6</f>
        <v>Stavební úpravy obj. pro pečovatelskou službu</v>
      </c>
      <c r="F7" s="324"/>
      <c r="G7" s="324"/>
      <c r="H7" s="324"/>
      <c r="L7" s="21"/>
    </row>
    <row r="8" spans="2:46" s="1" customFormat="1" ht="12" customHeight="1">
      <c r="B8" s="33"/>
      <c r="D8" s="28" t="s">
        <v>134</v>
      </c>
      <c r="L8" s="33"/>
    </row>
    <row r="9" spans="2:46" s="1" customFormat="1" ht="16.5" customHeight="1">
      <c r="B9" s="33"/>
      <c r="E9" s="287" t="s">
        <v>4846</v>
      </c>
      <c r="F9" s="325"/>
      <c r="G9" s="325"/>
      <c r="H9" s="325"/>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29. 11. 2024</v>
      </c>
      <c r="L12" s="33"/>
    </row>
    <row r="13" spans="2:46" s="1" customFormat="1" ht="10.9" customHeight="1">
      <c r="B13" s="33"/>
      <c r="L13" s="33"/>
    </row>
    <row r="14" spans="2:46" s="1" customFormat="1" ht="12" customHeight="1">
      <c r="B14" s="33"/>
      <c r="D14" s="28" t="s">
        <v>25</v>
      </c>
      <c r="I14" s="28" t="s">
        <v>26</v>
      </c>
      <c r="J14" s="26" t="s">
        <v>19</v>
      </c>
      <c r="L14" s="33"/>
    </row>
    <row r="15" spans="2:46" s="1" customFormat="1" ht="18" customHeight="1">
      <c r="B15" s="33"/>
      <c r="E15" s="26" t="s">
        <v>27</v>
      </c>
      <c r="I15" s="28" t="s">
        <v>28</v>
      </c>
      <c r="J15" s="26" t="s">
        <v>19</v>
      </c>
      <c r="L15" s="33"/>
    </row>
    <row r="16" spans="2:46" s="1" customFormat="1" ht="6.95" customHeight="1">
      <c r="B16" s="33"/>
      <c r="L16" s="33"/>
    </row>
    <row r="17" spans="2:12" s="1" customFormat="1" ht="12" customHeight="1">
      <c r="B17" s="33"/>
      <c r="D17" s="28" t="s">
        <v>29</v>
      </c>
      <c r="I17" s="28" t="s">
        <v>26</v>
      </c>
      <c r="J17" s="29" t="str">
        <f>'Rekapitulace stavby'!AN13</f>
        <v>Vyplň údaj</v>
      </c>
      <c r="L17" s="33"/>
    </row>
    <row r="18" spans="2:12" s="1" customFormat="1" ht="18" customHeight="1">
      <c r="B18" s="33"/>
      <c r="E18" s="326" t="str">
        <f>'Rekapitulace stavby'!E14</f>
        <v>Vyplň údaj</v>
      </c>
      <c r="F18" s="293"/>
      <c r="G18" s="293"/>
      <c r="H18" s="293"/>
      <c r="I18" s="28" t="s">
        <v>28</v>
      </c>
      <c r="J18" s="29" t="str">
        <f>'Rekapitulace stavby'!AN14</f>
        <v>Vyplň údaj</v>
      </c>
      <c r="L18" s="33"/>
    </row>
    <row r="19" spans="2:12" s="1" customFormat="1" ht="6.95" customHeight="1">
      <c r="B19" s="33"/>
      <c r="L19" s="33"/>
    </row>
    <row r="20" spans="2:12" s="1" customFormat="1" ht="12" customHeight="1">
      <c r="B20" s="33"/>
      <c r="D20" s="28" t="s">
        <v>31</v>
      </c>
      <c r="I20" s="28" t="s">
        <v>26</v>
      </c>
      <c r="J20" s="26" t="s">
        <v>32</v>
      </c>
      <c r="L20" s="33"/>
    </row>
    <row r="21" spans="2:12" s="1" customFormat="1" ht="18" customHeight="1">
      <c r="B21" s="33"/>
      <c r="E21" s="26" t="s">
        <v>33</v>
      </c>
      <c r="I21" s="28" t="s">
        <v>28</v>
      </c>
      <c r="J21" s="26" t="s">
        <v>34</v>
      </c>
      <c r="L21" s="33"/>
    </row>
    <row r="22" spans="2:12" s="1" customFormat="1" ht="6.95" customHeight="1">
      <c r="B22" s="33"/>
      <c r="L22" s="33"/>
    </row>
    <row r="23" spans="2:12" s="1" customFormat="1" ht="12" customHeight="1">
      <c r="B23" s="33"/>
      <c r="D23" s="28" t="s">
        <v>36</v>
      </c>
      <c r="I23" s="28" t="s">
        <v>26</v>
      </c>
      <c r="J23" s="26" t="s">
        <v>32</v>
      </c>
      <c r="L23" s="33"/>
    </row>
    <row r="24" spans="2:12" s="1" customFormat="1" ht="18" customHeight="1">
      <c r="B24" s="33"/>
      <c r="E24" s="26" t="s">
        <v>33</v>
      </c>
      <c r="I24" s="28" t="s">
        <v>28</v>
      </c>
      <c r="J24" s="26" t="s">
        <v>34</v>
      </c>
      <c r="L24" s="33"/>
    </row>
    <row r="25" spans="2:12" s="1" customFormat="1" ht="6.95" customHeight="1">
      <c r="B25" s="33"/>
      <c r="L25" s="33"/>
    </row>
    <row r="26" spans="2:12" s="1" customFormat="1" ht="12" customHeight="1">
      <c r="B26" s="33"/>
      <c r="D26" s="28" t="s">
        <v>37</v>
      </c>
      <c r="L26" s="33"/>
    </row>
    <row r="27" spans="2:12" s="7" customFormat="1" ht="16.5" customHeight="1">
      <c r="B27" s="92"/>
      <c r="E27" s="298" t="s">
        <v>19</v>
      </c>
      <c r="F27" s="298"/>
      <c r="G27" s="298"/>
      <c r="H27" s="298"/>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39</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41</v>
      </c>
      <c r="I32" s="36" t="s">
        <v>40</v>
      </c>
      <c r="J32" s="36" t="s">
        <v>42</v>
      </c>
      <c r="L32" s="33"/>
    </row>
    <row r="33" spans="2:12" s="1" customFormat="1" ht="14.45" customHeight="1">
      <c r="B33" s="33"/>
      <c r="D33" s="53" t="s">
        <v>43</v>
      </c>
      <c r="E33" s="28" t="s">
        <v>44</v>
      </c>
      <c r="F33" s="84">
        <f>ROUND((SUM(BE86:BE122)),  2)</f>
        <v>0</v>
      </c>
      <c r="I33" s="94">
        <v>0.21</v>
      </c>
      <c r="J33" s="84">
        <f>ROUND(((SUM(BE86:BE122))*I33),  2)</f>
        <v>0</v>
      </c>
      <c r="L33" s="33"/>
    </row>
    <row r="34" spans="2:12" s="1" customFormat="1" ht="14.45" customHeight="1">
      <c r="B34" s="33"/>
      <c r="E34" s="28" t="s">
        <v>45</v>
      </c>
      <c r="F34" s="84">
        <f>ROUND((SUM(BF86:BF122)),  2)</f>
        <v>0</v>
      </c>
      <c r="I34" s="94">
        <v>0.12</v>
      </c>
      <c r="J34" s="84">
        <f>ROUND(((SUM(BF86:BF122))*I34),  2)</f>
        <v>0</v>
      </c>
      <c r="L34" s="33"/>
    </row>
    <row r="35" spans="2:12" s="1" customFormat="1" ht="14.45" hidden="1" customHeight="1">
      <c r="B35" s="33"/>
      <c r="E35" s="28" t="s">
        <v>46</v>
      </c>
      <c r="F35" s="84">
        <f>ROUND((SUM(BG86:BG122)),  2)</f>
        <v>0</v>
      </c>
      <c r="I35" s="94">
        <v>0.21</v>
      </c>
      <c r="J35" s="84">
        <f>0</f>
        <v>0</v>
      </c>
      <c r="L35" s="33"/>
    </row>
    <row r="36" spans="2:12" s="1" customFormat="1" ht="14.45" hidden="1" customHeight="1">
      <c r="B36" s="33"/>
      <c r="E36" s="28" t="s">
        <v>47</v>
      </c>
      <c r="F36" s="84">
        <f>ROUND((SUM(BH86:BH122)),  2)</f>
        <v>0</v>
      </c>
      <c r="I36" s="94">
        <v>0.12</v>
      </c>
      <c r="J36" s="84">
        <f>0</f>
        <v>0</v>
      </c>
      <c r="L36" s="33"/>
    </row>
    <row r="37" spans="2:12" s="1" customFormat="1" ht="14.45" hidden="1" customHeight="1">
      <c r="B37" s="33"/>
      <c r="E37" s="28" t="s">
        <v>48</v>
      </c>
      <c r="F37" s="84">
        <f>ROUND((SUM(BI86:BI122)),  2)</f>
        <v>0</v>
      </c>
      <c r="I37" s="94">
        <v>0</v>
      </c>
      <c r="J37" s="84">
        <f>0</f>
        <v>0</v>
      </c>
      <c r="L37" s="33"/>
    </row>
    <row r="38" spans="2:12" s="1" customFormat="1" ht="6.95" customHeight="1">
      <c r="B38" s="33"/>
      <c r="L38" s="33"/>
    </row>
    <row r="39" spans="2:12" s="1" customFormat="1" ht="25.35" customHeight="1">
      <c r="B39" s="33"/>
      <c r="C39" s="95"/>
      <c r="D39" s="96" t="s">
        <v>49</v>
      </c>
      <c r="E39" s="55"/>
      <c r="F39" s="55"/>
      <c r="G39" s="97" t="s">
        <v>50</v>
      </c>
      <c r="H39" s="98" t="s">
        <v>51</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136</v>
      </c>
      <c r="L45" s="33"/>
    </row>
    <row r="46" spans="2:12" s="1" customFormat="1" ht="6.95" customHeight="1">
      <c r="B46" s="33"/>
      <c r="L46" s="33"/>
    </row>
    <row r="47" spans="2:12" s="1" customFormat="1" ht="12" customHeight="1">
      <c r="B47" s="33"/>
      <c r="C47" s="28" t="s">
        <v>16</v>
      </c>
      <c r="L47" s="33"/>
    </row>
    <row r="48" spans="2:12" s="1" customFormat="1" ht="16.5" customHeight="1">
      <c r="B48" s="33"/>
      <c r="E48" s="323" t="str">
        <f>E7</f>
        <v>Stavební úpravy obj. pro pečovatelskou službu</v>
      </c>
      <c r="F48" s="324"/>
      <c r="G48" s="324"/>
      <c r="H48" s="324"/>
      <c r="L48" s="33"/>
    </row>
    <row r="49" spans="2:47" s="1" customFormat="1" ht="12" customHeight="1">
      <c r="B49" s="33"/>
      <c r="C49" s="28" t="s">
        <v>134</v>
      </c>
      <c r="L49" s="33"/>
    </row>
    <row r="50" spans="2:47" s="1" customFormat="1" ht="16.5" customHeight="1">
      <c r="B50" s="33"/>
      <c r="E50" s="287" t="str">
        <f>E9</f>
        <v>20-009-200.8 - Vedlejší rozpočtové náklady</v>
      </c>
      <c r="F50" s="325"/>
      <c r="G50" s="325"/>
      <c r="H50" s="325"/>
      <c r="L50" s="33"/>
    </row>
    <row r="51" spans="2:47" s="1" customFormat="1" ht="6.95" customHeight="1">
      <c r="B51" s="33"/>
      <c r="L51" s="33"/>
    </row>
    <row r="52" spans="2:47" s="1" customFormat="1" ht="12" customHeight="1">
      <c r="B52" s="33"/>
      <c r="C52" s="28" t="s">
        <v>21</v>
      </c>
      <c r="F52" s="26" t="str">
        <f>F12</f>
        <v>Neštěmická 795/37, Krásné Březno</v>
      </c>
      <c r="I52" s="28" t="s">
        <v>23</v>
      </c>
      <c r="J52" s="50" t="str">
        <f>IF(J12="","",J12)</f>
        <v>29. 11. 2024</v>
      </c>
      <c r="L52" s="33"/>
    </row>
    <row r="53" spans="2:47" s="1" customFormat="1" ht="6.95" customHeight="1">
      <c r="B53" s="33"/>
      <c r="L53" s="33"/>
    </row>
    <row r="54" spans="2:47" s="1" customFormat="1" ht="25.7" customHeight="1">
      <c r="B54" s="33"/>
      <c r="C54" s="28" t="s">
        <v>25</v>
      </c>
      <c r="F54" s="26" t="str">
        <f>E15</f>
        <v>Statutární město Ústí nad Labem</v>
      </c>
      <c r="I54" s="28" t="s">
        <v>31</v>
      </c>
      <c r="J54" s="31" t="str">
        <f>E21</f>
        <v>G DESIGN, spol. s.r.o.</v>
      </c>
      <c r="L54" s="33"/>
    </row>
    <row r="55" spans="2:47" s="1" customFormat="1" ht="25.7" customHeight="1">
      <c r="B55" s="33"/>
      <c r="C55" s="28" t="s">
        <v>29</v>
      </c>
      <c r="F55" s="26" t="str">
        <f>IF(E18="","",E18)</f>
        <v>Vyplň údaj</v>
      </c>
      <c r="I55" s="28" t="s">
        <v>36</v>
      </c>
      <c r="J55" s="31" t="str">
        <f>E24</f>
        <v>G DESIGN, spol. s.r.o.</v>
      </c>
      <c r="L55" s="33"/>
    </row>
    <row r="56" spans="2:47" s="1" customFormat="1" ht="10.35" customHeight="1">
      <c r="B56" s="33"/>
      <c r="L56" s="33"/>
    </row>
    <row r="57" spans="2:47" s="1" customFormat="1" ht="29.25" customHeight="1">
      <c r="B57" s="33"/>
      <c r="C57" s="101" t="s">
        <v>137</v>
      </c>
      <c r="D57" s="95"/>
      <c r="E57" s="95"/>
      <c r="F57" s="95"/>
      <c r="G57" s="95"/>
      <c r="H57" s="95"/>
      <c r="I57" s="95"/>
      <c r="J57" s="102" t="s">
        <v>138</v>
      </c>
      <c r="K57" s="95"/>
      <c r="L57" s="33"/>
    </row>
    <row r="58" spans="2:47" s="1" customFormat="1" ht="10.35" customHeight="1">
      <c r="B58" s="33"/>
      <c r="L58" s="33"/>
    </row>
    <row r="59" spans="2:47" s="1" customFormat="1" ht="22.9" customHeight="1">
      <c r="B59" s="33"/>
      <c r="C59" s="103" t="s">
        <v>71</v>
      </c>
      <c r="J59" s="64">
        <f>J86</f>
        <v>0</v>
      </c>
      <c r="L59" s="33"/>
      <c r="AU59" s="18" t="s">
        <v>139</v>
      </c>
    </row>
    <row r="60" spans="2:47" s="8" customFormat="1" ht="24.95" customHeight="1">
      <c r="B60" s="104"/>
      <c r="D60" s="105" t="s">
        <v>4394</v>
      </c>
      <c r="E60" s="106"/>
      <c r="F60" s="106"/>
      <c r="G60" s="106"/>
      <c r="H60" s="106"/>
      <c r="I60" s="106"/>
      <c r="J60" s="107">
        <f>J87</f>
        <v>0</v>
      </c>
      <c r="L60" s="104"/>
    </row>
    <row r="61" spans="2:47" s="9" customFormat="1" ht="19.899999999999999" customHeight="1">
      <c r="B61" s="108"/>
      <c r="D61" s="109" t="s">
        <v>4621</v>
      </c>
      <c r="E61" s="110"/>
      <c r="F61" s="110"/>
      <c r="G61" s="110"/>
      <c r="H61" s="110"/>
      <c r="I61" s="110"/>
      <c r="J61" s="111">
        <f>J88</f>
        <v>0</v>
      </c>
      <c r="L61" s="108"/>
    </row>
    <row r="62" spans="2:47" s="9" customFormat="1" ht="19.899999999999999" customHeight="1">
      <c r="B62" s="108"/>
      <c r="D62" s="109" t="s">
        <v>4847</v>
      </c>
      <c r="E62" s="110"/>
      <c r="F62" s="110"/>
      <c r="G62" s="110"/>
      <c r="H62" s="110"/>
      <c r="I62" s="110"/>
      <c r="J62" s="111">
        <f>J95</f>
        <v>0</v>
      </c>
      <c r="L62" s="108"/>
    </row>
    <row r="63" spans="2:47" s="9" customFormat="1" ht="19.899999999999999" customHeight="1">
      <c r="B63" s="108"/>
      <c r="D63" s="109" t="s">
        <v>4395</v>
      </c>
      <c r="E63" s="110"/>
      <c r="F63" s="110"/>
      <c r="G63" s="110"/>
      <c r="H63" s="110"/>
      <c r="I63" s="110"/>
      <c r="J63" s="111">
        <f>J101</f>
        <v>0</v>
      </c>
      <c r="L63" s="108"/>
    </row>
    <row r="64" spans="2:47" s="9" customFormat="1" ht="19.899999999999999" customHeight="1">
      <c r="B64" s="108"/>
      <c r="D64" s="109" t="s">
        <v>4396</v>
      </c>
      <c r="E64" s="110"/>
      <c r="F64" s="110"/>
      <c r="G64" s="110"/>
      <c r="H64" s="110"/>
      <c r="I64" s="110"/>
      <c r="J64" s="111">
        <f>J107</f>
        <v>0</v>
      </c>
      <c r="L64" s="108"/>
    </row>
    <row r="65" spans="2:12" s="9" customFormat="1" ht="19.899999999999999" customHeight="1">
      <c r="B65" s="108"/>
      <c r="D65" s="109" t="s">
        <v>4848</v>
      </c>
      <c r="E65" s="110"/>
      <c r="F65" s="110"/>
      <c r="G65" s="110"/>
      <c r="H65" s="110"/>
      <c r="I65" s="110"/>
      <c r="J65" s="111">
        <f>J112</f>
        <v>0</v>
      </c>
      <c r="L65" s="108"/>
    </row>
    <row r="66" spans="2:12" s="9" customFormat="1" ht="19.899999999999999" customHeight="1">
      <c r="B66" s="108"/>
      <c r="D66" s="109" t="s">
        <v>4397</v>
      </c>
      <c r="E66" s="110"/>
      <c r="F66" s="110"/>
      <c r="G66" s="110"/>
      <c r="H66" s="110"/>
      <c r="I66" s="110"/>
      <c r="J66" s="111">
        <f>J117</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165</v>
      </c>
      <c r="L73" s="33"/>
    </row>
    <row r="74" spans="2:12" s="1" customFormat="1" ht="6.95" customHeight="1">
      <c r="B74" s="33"/>
      <c r="L74" s="33"/>
    </row>
    <row r="75" spans="2:12" s="1" customFormat="1" ht="12" customHeight="1">
      <c r="B75" s="33"/>
      <c r="C75" s="28" t="s">
        <v>16</v>
      </c>
      <c r="L75" s="33"/>
    </row>
    <row r="76" spans="2:12" s="1" customFormat="1" ht="16.5" customHeight="1">
      <c r="B76" s="33"/>
      <c r="E76" s="323" t="str">
        <f>E7</f>
        <v>Stavební úpravy obj. pro pečovatelskou službu</v>
      </c>
      <c r="F76" s="324"/>
      <c r="G76" s="324"/>
      <c r="H76" s="324"/>
      <c r="L76" s="33"/>
    </row>
    <row r="77" spans="2:12" s="1" customFormat="1" ht="12" customHeight="1">
      <c r="B77" s="33"/>
      <c r="C77" s="28" t="s">
        <v>134</v>
      </c>
      <c r="L77" s="33"/>
    </row>
    <row r="78" spans="2:12" s="1" customFormat="1" ht="16.5" customHeight="1">
      <c r="B78" s="33"/>
      <c r="E78" s="287" t="str">
        <f>E9</f>
        <v>20-009-200.8 - Vedlejší rozpočtové náklady</v>
      </c>
      <c r="F78" s="325"/>
      <c r="G78" s="325"/>
      <c r="H78" s="325"/>
      <c r="L78" s="33"/>
    </row>
    <row r="79" spans="2:12" s="1" customFormat="1" ht="6.95" customHeight="1">
      <c r="B79" s="33"/>
      <c r="L79" s="33"/>
    </row>
    <row r="80" spans="2:12" s="1" customFormat="1" ht="12" customHeight="1">
      <c r="B80" s="33"/>
      <c r="C80" s="28" t="s">
        <v>21</v>
      </c>
      <c r="F80" s="26" t="str">
        <f>F12</f>
        <v>Neštěmická 795/37, Krásné Březno</v>
      </c>
      <c r="I80" s="28" t="s">
        <v>23</v>
      </c>
      <c r="J80" s="50" t="str">
        <f>IF(J12="","",J12)</f>
        <v>29. 11. 2024</v>
      </c>
      <c r="L80" s="33"/>
    </row>
    <row r="81" spans="2:65" s="1" customFormat="1" ht="6.95" customHeight="1">
      <c r="B81" s="33"/>
      <c r="L81" s="33"/>
    </row>
    <row r="82" spans="2:65" s="1" customFormat="1" ht="25.7" customHeight="1">
      <c r="B82" s="33"/>
      <c r="C82" s="28" t="s">
        <v>25</v>
      </c>
      <c r="F82" s="26" t="str">
        <f>E15</f>
        <v>Statutární město Ústí nad Labem</v>
      </c>
      <c r="I82" s="28" t="s">
        <v>31</v>
      </c>
      <c r="J82" s="31" t="str">
        <f>E21</f>
        <v>G DESIGN, spol. s.r.o.</v>
      </c>
      <c r="L82" s="33"/>
    </row>
    <row r="83" spans="2:65" s="1" customFormat="1" ht="25.7" customHeight="1">
      <c r="B83" s="33"/>
      <c r="C83" s="28" t="s">
        <v>29</v>
      </c>
      <c r="F83" s="26" t="str">
        <f>IF(E18="","",E18)</f>
        <v>Vyplň údaj</v>
      </c>
      <c r="I83" s="28" t="s">
        <v>36</v>
      </c>
      <c r="J83" s="31" t="str">
        <f>E24</f>
        <v>G DESIGN, spol. s.r.o.</v>
      </c>
      <c r="L83" s="33"/>
    </row>
    <row r="84" spans="2:65" s="1" customFormat="1" ht="10.35" customHeight="1">
      <c r="B84" s="33"/>
      <c r="L84" s="33"/>
    </row>
    <row r="85" spans="2:65" s="10" customFormat="1" ht="29.25" customHeight="1">
      <c r="B85" s="112"/>
      <c r="C85" s="113" t="s">
        <v>166</v>
      </c>
      <c r="D85" s="114" t="s">
        <v>58</v>
      </c>
      <c r="E85" s="114" t="s">
        <v>54</v>
      </c>
      <c r="F85" s="114" t="s">
        <v>55</v>
      </c>
      <c r="G85" s="114" t="s">
        <v>167</v>
      </c>
      <c r="H85" s="114" t="s">
        <v>168</v>
      </c>
      <c r="I85" s="114" t="s">
        <v>169</v>
      </c>
      <c r="J85" s="114" t="s">
        <v>138</v>
      </c>
      <c r="K85" s="115" t="s">
        <v>170</v>
      </c>
      <c r="L85" s="112"/>
      <c r="M85" s="57" t="s">
        <v>19</v>
      </c>
      <c r="N85" s="58" t="s">
        <v>43</v>
      </c>
      <c r="O85" s="58" t="s">
        <v>171</v>
      </c>
      <c r="P85" s="58" t="s">
        <v>172</v>
      </c>
      <c r="Q85" s="58" t="s">
        <v>173</v>
      </c>
      <c r="R85" s="58" t="s">
        <v>174</v>
      </c>
      <c r="S85" s="58" t="s">
        <v>175</v>
      </c>
      <c r="T85" s="59" t="s">
        <v>176</v>
      </c>
    </row>
    <row r="86" spans="2:65" s="1" customFormat="1" ht="22.9" customHeight="1">
      <c r="B86" s="33"/>
      <c r="C86" s="62" t="s">
        <v>177</v>
      </c>
      <c r="J86" s="116">
        <f>BK86</f>
        <v>0</v>
      </c>
      <c r="L86" s="33"/>
      <c r="M86" s="60"/>
      <c r="N86" s="51"/>
      <c r="O86" s="51"/>
      <c r="P86" s="117">
        <f>P87</f>
        <v>0</v>
      </c>
      <c r="Q86" s="51"/>
      <c r="R86" s="117">
        <f>R87</f>
        <v>0</v>
      </c>
      <c r="S86" s="51"/>
      <c r="T86" s="118">
        <f>T87</f>
        <v>0</v>
      </c>
      <c r="AT86" s="18" t="s">
        <v>72</v>
      </c>
      <c r="AU86" s="18" t="s">
        <v>139</v>
      </c>
      <c r="BK86" s="119">
        <f>BK87</f>
        <v>0</v>
      </c>
    </row>
    <row r="87" spans="2:65" s="11" customFormat="1" ht="25.9" customHeight="1">
      <c r="B87" s="120"/>
      <c r="D87" s="121" t="s">
        <v>72</v>
      </c>
      <c r="E87" s="122" t="s">
        <v>4534</v>
      </c>
      <c r="F87" s="122" t="s">
        <v>131</v>
      </c>
      <c r="I87" s="123"/>
      <c r="J87" s="124">
        <f>BK87</f>
        <v>0</v>
      </c>
      <c r="L87" s="120"/>
      <c r="M87" s="125"/>
      <c r="P87" s="126">
        <f>P88+P95+P101+P107+P112+P117</f>
        <v>0</v>
      </c>
      <c r="R87" s="126">
        <f>R88+R95+R101+R107+R112+R117</f>
        <v>0</v>
      </c>
      <c r="T87" s="127">
        <f>T88+T95+T101+T107+T112+T117</f>
        <v>0</v>
      </c>
      <c r="AR87" s="121" t="s">
        <v>216</v>
      </c>
      <c r="AT87" s="128" t="s">
        <v>72</v>
      </c>
      <c r="AU87" s="128" t="s">
        <v>73</v>
      </c>
      <c r="AY87" s="121" t="s">
        <v>180</v>
      </c>
      <c r="BK87" s="129">
        <f>BK88+BK95+BK101+BK107+BK112+BK117</f>
        <v>0</v>
      </c>
    </row>
    <row r="88" spans="2:65" s="11" customFormat="1" ht="22.9" customHeight="1">
      <c r="B88" s="120"/>
      <c r="D88" s="121" t="s">
        <v>72</v>
      </c>
      <c r="E88" s="130" t="s">
        <v>4736</v>
      </c>
      <c r="F88" s="130" t="s">
        <v>4737</v>
      </c>
      <c r="I88" s="123"/>
      <c r="J88" s="131">
        <f>BK88</f>
        <v>0</v>
      </c>
      <c r="L88" s="120"/>
      <c r="M88" s="125"/>
      <c r="P88" s="126">
        <f>SUM(P89:P94)</f>
        <v>0</v>
      </c>
      <c r="R88" s="126">
        <f>SUM(R89:R94)</f>
        <v>0</v>
      </c>
      <c r="T88" s="127">
        <f>SUM(T89:T94)</f>
        <v>0</v>
      </c>
      <c r="AR88" s="121" t="s">
        <v>216</v>
      </c>
      <c r="AT88" s="128" t="s">
        <v>72</v>
      </c>
      <c r="AU88" s="128" t="s">
        <v>81</v>
      </c>
      <c r="AY88" s="121" t="s">
        <v>180</v>
      </c>
      <c r="BK88" s="129">
        <f>SUM(BK89:BK94)</f>
        <v>0</v>
      </c>
    </row>
    <row r="89" spans="2:65" s="1" customFormat="1" ht="16.5" customHeight="1">
      <c r="B89" s="33"/>
      <c r="C89" s="132" t="s">
        <v>81</v>
      </c>
      <c r="D89" s="132" t="s">
        <v>182</v>
      </c>
      <c r="E89" s="133" t="s">
        <v>4849</v>
      </c>
      <c r="F89" s="134" t="s">
        <v>4737</v>
      </c>
      <c r="G89" s="135" t="s">
        <v>4230</v>
      </c>
      <c r="H89" s="136">
        <v>1</v>
      </c>
      <c r="I89" s="137"/>
      <c r="J89" s="138">
        <f>ROUND(I89*H89,2)</f>
        <v>0</v>
      </c>
      <c r="K89" s="134" t="s">
        <v>572</v>
      </c>
      <c r="L89" s="33"/>
      <c r="M89" s="139" t="s">
        <v>19</v>
      </c>
      <c r="N89" s="140" t="s">
        <v>44</v>
      </c>
      <c r="P89" s="141">
        <f>O89*H89</f>
        <v>0</v>
      </c>
      <c r="Q89" s="141">
        <v>0</v>
      </c>
      <c r="R89" s="141">
        <f>Q89*H89</f>
        <v>0</v>
      </c>
      <c r="S89" s="141">
        <v>0</v>
      </c>
      <c r="T89" s="142">
        <f>S89*H89</f>
        <v>0</v>
      </c>
      <c r="AR89" s="143" t="s">
        <v>4225</v>
      </c>
      <c r="AT89" s="143" t="s">
        <v>182</v>
      </c>
      <c r="AU89" s="143" t="s">
        <v>83</v>
      </c>
      <c r="AY89" s="18" t="s">
        <v>180</v>
      </c>
      <c r="BE89" s="144">
        <f>IF(N89="základní",J89,0)</f>
        <v>0</v>
      </c>
      <c r="BF89" s="144">
        <f>IF(N89="snížená",J89,0)</f>
        <v>0</v>
      </c>
      <c r="BG89" s="144">
        <f>IF(N89="zákl. přenesená",J89,0)</f>
        <v>0</v>
      </c>
      <c r="BH89" s="144">
        <f>IF(N89="sníž. přenesená",J89,0)</f>
        <v>0</v>
      </c>
      <c r="BI89" s="144">
        <f>IF(N89="nulová",J89,0)</f>
        <v>0</v>
      </c>
      <c r="BJ89" s="18" t="s">
        <v>81</v>
      </c>
      <c r="BK89" s="144">
        <f>ROUND(I89*H89,2)</f>
        <v>0</v>
      </c>
      <c r="BL89" s="18" t="s">
        <v>4225</v>
      </c>
      <c r="BM89" s="143" t="s">
        <v>4850</v>
      </c>
    </row>
    <row r="90" spans="2:65" s="1" customFormat="1" ht="11.25">
      <c r="B90" s="33"/>
      <c r="D90" s="145" t="s">
        <v>189</v>
      </c>
      <c r="F90" s="146" t="s">
        <v>4737</v>
      </c>
      <c r="I90" s="147"/>
      <c r="L90" s="33"/>
      <c r="M90" s="148"/>
      <c r="T90" s="54"/>
      <c r="AT90" s="18" t="s">
        <v>189</v>
      </c>
      <c r="AU90" s="18" t="s">
        <v>83</v>
      </c>
    </row>
    <row r="91" spans="2:65" s="1" customFormat="1" ht="11.25">
      <c r="B91" s="33"/>
      <c r="D91" s="149" t="s">
        <v>191</v>
      </c>
      <c r="F91" s="150" t="s">
        <v>4851</v>
      </c>
      <c r="I91" s="147"/>
      <c r="L91" s="33"/>
      <c r="M91" s="148"/>
      <c r="T91" s="54"/>
      <c r="AT91" s="18" t="s">
        <v>191</v>
      </c>
      <c r="AU91" s="18" t="s">
        <v>83</v>
      </c>
    </row>
    <row r="92" spans="2:65" s="12" customFormat="1" ht="33.75">
      <c r="B92" s="151"/>
      <c r="D92" s="145" t="s">
        <v>193</v>
      </c>
      <c r="E92" s="152" t="s">
        <v>19</v>
      </c>
      <c r="F92" s="153" t="s">
        <v>4852</v>
      </c>
      <c r="H92" s="152" t="s">
        <v>19</v>
      </c>
      <c r="I92" s="154"/>
      <c r="L92" s="151"/>
      <c r="M92" s="155"/>
      <c r="T92" s="156"/>
      <c r="AT92" s="152" t="s">
        <v>193</v>
      </c>
      <c r="AU92" s="152" t="s">
        <v>83</v>
      </c>
      <c r="AV92" s="12" t="s">
        <v>81</v>
      </c>
      <c r="AW92" s="12" t="s">
        <v>35</v>
      </c>
      <c r="AX92" s="12" t="s">
        <v>73</v>
      </c>
      <c r="AY92" s="152" t="s">
        <v>180</v>
      </c>
    </row>
    <row r="93" spans="2:65" s="12" customFormat="1" ht="22.5">
      <c r="B93" s="151"/>
      <c r="D93" s="145" t="s">
        <v>193</v>
      </c>
      <c r="E93" s="152" t="s">
        <v>19</v>
      </c>
      <c r="F93" s="153" t="s">
        <v>4853</v>
      </c>
      <c r="H93" s="152" t="s">
        <v>19</v>
      </c>
      <c r="I93" s="154"/>
      <c r="L93" s="151"/>
      <c r="M93" s="155"/>
      <c r="T93" s="156"/>
      <c r="AT93" s="152" t="s">
        <v>193</v>
      </c>
      <c r="AU93" s="152" t="s">
        <v>83</v>
      </c>
      <c r="AV93" s="12" t="s">
        <v>81</v>
      </c>
      <c r="AW93" s="12" t="s">
        <v>35</v>
      </c>
      <c r="AX93" s="12" t="s">
        <v>73</v>
      </c>
      <c r="AY93" s="152" t="s">
        <v>180</v>
      </c>
    </row>
    <row r="94" spans="2:65" s="13" customFormat="1" ht="11.25">
      <c r="B94" s="157"/>
      <c r="D94" s="145" t="s">
        <v>193</v>
      </c>
      <c r="E94" s="158" t="s">
        <v>19</v>
      </c>
      <c r="F94" s="159" t="s">
        <v>81</v>
      </c>
      <c r="H94" s="160">
        <v>1</v>
      </c>
      <c r="I94" s="161"/>
      <c r="L94" s="157"/>
      <c r="M94" s="162"/>
      <c r="T94" s="163"/>
      <c r="AT94" s="158" t="s">
        <v>193</v>
      </c>
      <c r="AU94" s="158" t="s">
        <v>83</v>
      </c>
      <c r="AV94" s="13" t="s">
        <v>83</v>
      </c>
      <c r="AW94" s="13" t="s">
        <v>35</v>
      </c>
      <c r="AX94" s="13" t="s">
        <v>81</v>
      </c>
      <c r="AY94" s="158" t="s">
        <v>180</v>
      </c>
    </row>
    <row r="95" spans="2:65" s="11" customFormat="1" ht="22.9" customHeight="1">
      <c r="B95" s="120"/>
      <c r="D95" s="121" t="s">
        <v>72</v>
      </c>
      <c r="E95" s="130" t="s">
        <v>4854</v>
      </c>
      <c r="F95" s="130" t="s">
        <v>4855</v>
      </c>
      <c r="I95" s="123"/>
      <c r="J95" s="131">
        <f>BK95</f>
        <v>0</v>
      </c>
      <c r="L95" s="120"/>
      <c r="M95" s="125"/>
      <c r="P95" s="126">
        <f>SUM(P96:P100)</f>
        <v>0</v>
      </c>
      <c r="R95" s="126">
        <f>SUM(R96:R100)</f>
        <v>0</v>
      </c>
      <c r="T95" s="127">
        <f>SUM(T96:T100)</f>
        <v>0</v>
      </c>
      <c r="AR95" s="121" t="s">
        <v>216</v>
      </c>
      <c r="AT95" s="128" t="s">
        <v>72</v>
      </c>
      <c r="AU95" s="128" t="s">
        <v>81</v>
      </c>
      <c r="AY95" s="121" t="s">
        <v>180</v>
      </c>
      <c r="BK95" s="129">
        <f>SUM(BK96:BK100)</f>
        <v>0</v>
      </c>
    </row>
    <row r="96" spans="2:65" s="1" customFormat="1" ht="16.5" customHeight="1">
      <c r="B96" s="33"/>
      <c r="C96" s="132" t="s">
        <v>83</v>
      </c>
      <c r="D96" s="132" t="s">
        <v>182</v>
      </c>
      <c r="E96" s="133" t="s">
        <v>4856</v>
      </c>
      <c r="F96" s="134" t="s">
        <v>4855</v>
      </c>
      <c r="G96" s="135" t="s">
        <v>4230</v>
      </c>
      <c r="H96" s="136">
        <v>1</v>
      </c>
      <c r="I96" s="137"/>
      <c r="J96" s="138">
        <f>ROUND(I96*H96,2)</f>
        <v>0</v>
      </c>
      <c r="K96" s="134" t="s">
        <v>572</v>
      </c>
      <c r="L96" s="33"/>
      <c r="M96" s="139" t="s">
        <v>19</v>
      </c>
      <c r="N96" s="140" t="s">
        <v>44</v>
      </c>
      <c r="P96" s="141">
        <f>O96*H96</f>
        <v>0</v>
      </c>
      <c r="Q96" s="141">
        <v>0</v>
      </c>
      <c r="R96" s="141">
        <f>Q96*H96</f>
        <v>0</v>
      </c>
      <c r="S96" s="141">
        <v>0</v>
      </c>
      <c r="T96" s="142">
        <f>S96*H96</f>
        <v>0</v>
      </c>
      <c r="AR96" s="143" t="s">
        <v>4225</v>
      </c>
      <c r="AT96" s="143" t="s">
        <v>182</v>
      </c>
      <c r="AU96" s="143" t="s">
        <v>83</v>
      </c>
      <c r="AY96" s="18" t="s">
        <v>180</v>
      </c>
      <c r="BE96" s="144">
        <f>IF(N96="základní",J96,0)</f>
        <v>0</v>
      </c>
      <c r="BF96" s="144">
        <f>IF(N96="snížená",J96,0)</f>
        <v>0</v>
      </c>
      <c r="BG96" s="144">
        <f>IF(N96="zákl. přenesená",J96,0)</f>
        <v>0</v>
      </c>
      <c r="BH96" s="144">
        <f>IF(N96="sníž. přenesená",J96,0)</f>
        <v>0</v>
      </c>
      <c r="BI96" s="144">
        <f>IF(N96="nulová",J96,0)</f>
        <v>0</v>
      </c>
      <c r="BJ96" s="18" t="s">
        <v>81</v>
      </c>
      <c r="BK96" s="144">
        <f>ROUND(I96*H96,2)</f>
        <v>0</v>
      </c>
      <c r="BL96" s="18" t="s">
        <v>4225</v>
      </c>
      <c r="BM96" s="143" t="s">
        <v>4857</v>
      </c>
    </row>
    <row r="97" spans="2:65" s="1" customFormat="1" ht="11.25">
      <c r="B97" s="33"/>
      <c r="D97" s="145" t="s">
        <v>189</v>
      </c>
      <c r="F97" s="146" t="s">
        <v>4855</v>
      </c>
      <c r="I97" s="147"/>
      <c r="L97" s="33"/>
      <c r="M97" s="148"/>
      <c r="T97" s="54"/>
      <c r="AT97" s="18" t="s">
        <v>189</v>
      </c>
      <c r="AU97" s="18" t="s">
        <v>83</v>
      </c>
    </row>
    <row r="98" spans="2:65" s="1" customFormat="1" ht="11.25">
      <c r="B98" s="33"/>
      <c r="D98" s="149" t="s">
        <v>191</v>
      </c>
      <c r="F98" s="150" t="s">
        <v>4858</v>
      </c>
      <c r="I98" s="147"/>
      <c r="L98" s="33"/>
      <c r="M98" s="148"/>
      <c r="T98" s="54"/>
      <c r="AT98" s="18" t="s">
        <v>191</v>
      </c>
      <c r="AU98" s="18" t="s">
        <v>83</v>
      </c>
    </row>
    <row r="99" spans="2:65" s="12" customFormat="1" ht="33.75">
      <c r="B99" s="151"/>
      <c r="D99" s="145" t="s">
        <v>193</v>
      </c>
      <c r="E99" s="152" t="s">
        <v>19</v>
      </c>
      <c r="F99" s="153" t="s">
        <v>4859</v>
      </c>
      <c r="H99" s="152" t="s">
        <v>19</v>
      </c>
      <c r="I99" s="154"/>
      <c r="L99" s="151"/>
      <c r="M99" s="155"/>
      <c r="T99" s="156"/>
      <c r="AT99" s="152" t="s">
        <v>193</v>
      </c>
      <c r="AU99" s="152" t="s">
        <v>83</v>
      </c>
      <c r="AV99" s="12" t="s">
        <v>81</v>
      </c>
      <c r="AW99" s="12" t="s">
        <v>35</v>
      </c>
      <c r="AX99" s="12" t="s">
        <v>73</v>
      </c>
      <c r="AY99" s="152" t="s">
        <v>180</v>
      </c>
    </row>
    <row r="100" spans="2:65" s="13" customFormat="1" ht="11.25">
      <c r="B100" s="157"/>
      <c r="D100" s="145" t="s">
        <v>193</v>
      </c>
      <c r="E100" s="158" t="s">
        <v>19</v>
      </c>
      <c r="F100" s="159" t="s">
        <v>81</v>
      </c>
      <c r="H100" s="160">
        <v>1</v>
      </c>
      <c r="I100" s="161"/>
      <c r="L100" s="157"/>
      <c r="M100" s="162"/>
      <c r="T100" s="163"/>
      <c r="AT100" s="158" t="s">
        <v>193</v>
      </c>
      <c r="AU100" s="158" t="s">
        <v>83</v>
      </c>
      <c r="AV100" s="13" t="s">
        <v>83</v>
      </c>
      <c r="AW100" s="13" t="s">
        <v>35</v>
      </c>
      <c r="AX100" s="13" t="s">
        <v>81</v>
      </c>
      <c r="AY100" s="158" t="s">
        <v>180</v>
      </c>
    </row>
    <row r="101" spans="2:65" s="11" customFormat="1" ht="22.9" customHeight="1">
      <c r="B101" s="120"/>
      <c r="D101" s="121" t="s">
        <v>72</v>
      </c>
      <c r="E101" s="130" t="s">
        <v>4535</v>
      </c>
      <c r="F101" s="130" t="s">
        <v>4536</v>
      </c>
      <c r="I101" s="123"/>
      <c r="J101" s="131">
        <f>BK101</f>
        <v>0</v>
      </c>
      <c r="L101" s="120"/>
      <c r="M101" s="125"/>
      <c r="P101" s="126">
        <f>SUM(P102:P106)</f>
        <v>0</v>
      </c>
      <c r="R101" s="126">
        <f>SUM(R102:R106)</f>
        <v>0</v>
      </c>
      <c r="T101" s="127">
        <f>SUM(T102:T106)</f>
        <v>0</v>
      </c>
      <c r="AR101" s="121" t="s">
        <v>216</v>
      </c>
      <c r="AT101" s="128" t="s">
        <v>72</v>
      </c>
      <c r="AU101" s="128" t="s">
        <v>81</v>
      </c>
      <c r="AY101" s="121" t="s">
        <v>180</v>
      </c>
      <c r="BK101" s="129">
        <f>SUM(BK102:BK106)</f>
        <v>0</v>
      </c>
    </row>
    <row r="102" spans="2:65" s="1" customFormat="1" ht="16.5" customHeight="1">
      <c r="B102" s="33"/>
      <c r="C102" s="132" t="s">
        <v>203</v>
      </c>
      <c r="D102" s="132" t="s">
        <v>182</v>
      </c>
      <c r="E102" s="133" t="s">
        <v>4860</v>
      </c>
      <c r="F102" s="134" t="s">
        <v>4536</v>
      </c>
      <c r="G102" s="135" t="s">
        <v>4230</v>
      </c>
      <c r="H102" s="136">
        <v>1</v>
      </c>
      <c r="I102" s="137"/>
      <c r="J102" s="138">
        <f>ROUND(I102*H102,2)</f>
        <v>0</v>
      </c>
      <c r="K102" s="134" t="s">
        <v>572</v>
      </c>
      <c r="L102" s="33"/>
      <c r="M102" s="139" t="s">
        <v>19</v>
      </c>
      <c r="N102" s="140" t="s">
        <v>44</v>
      </c>
      <c r="P102" s="141">
        <f>O102*H102</f>
        <v>0</v>
      </c>
      <c r="Q102" s="141">
        <v>0</v>
      </c>
      <c r="R102" s="141">
        <f>Q102*H102</f>
        <v>0</v>
      </c>
      <c r="S102" s="141">
        <v>0</v>
      </c>
      <c r="T102" s="142">
        <f>S102*H102</f>
        <v>0</v>
      </c>
      <c r="AR102" s="143" t="s">
        <v>4225</v>
      </c>
      <c r="AT102" s="143" t="s">
        <v>182</v>
      </c>
      <c r="AU102" s="143" t="s">
        <v>83</v>
      </c>
      <c r="AY102" s="18" t="s">
        <v>180</v>
      </c>
      <c r="BE102" s="144">
        <f>IF(N102="základní",J102,0)</f>
        <v>0</v>
      </c>
      <c r="BF102" s="144">
        <f>IF(N102="snížená",J102,0)</f>
        <v>0</v>
      </c>
      <c r="BG102" s="144">
        <f>IF(N102="zákl. přenesená",J102,0)</f>
        <v>0</v>
      </c>
      <c r="BH102" s="144">
        <f>IF(N102="sníž. přenesená",J102,0)</f>
        <v>0</v>
      </c>
      <c r="BI102" s="144">
        <f>IF(N102="nulová",J102,0)</f>
        <v>0</v>
      </c>
      <c r="BJ102" s="18" t="s">
        <v>81</v>
      </c>
      <c r="BK102" s="144">
        <f>ROUND(I102*H102,2)</f>
        <v>0</v>
      </c>
      <c r="BL102" s="18" t="s">
        <v>4225</v>
      </c>
      <c r="BM102" s="143" t="s">
        <v>4861</v>
      </c>
    </row>
    <row r="103" spans="2:65" s="1" customFormat="1" ht="11.25">
      <c r="B103" s="33"/>
      <c r="D103" s="145" t="s">
        <v>189</v>
      </c>
      <c r="F103" s="146" t="s">
        <v>4536</v>
      </c>
      <c r="I103" s="147"/>
      <c r="L103" s="33"/>
      <c r="M103" s="148"/>
      <c r="T103" s="54"/>
      <c r="AT103" s="18" t="s">
        <v>189</v>
      </c>
      <c r="AU103" s="18" t="s">
        <v>83</v>
      </c>
    </row>
    <row r="104" spans="2:65" s="1" customFormat="1" ht="11.25">
      <c r="B104" s="33"/>
      <c r="D104" s="149" t="s">
        <v>191</v>
      </c>
      <c r="F104" s="150" t="s">
        <v>4862</v>
      </c>
      <c r="I104" s="147"/>
      <c r="L104" s="33"/>
      <c r="M104" s="148"/>
      <c r="T104" s="54"/>
      <c r="AT104" s="18" t="s">
        <v>191</v>
      </c>
      <c r="AU104" s="18" t="s">
        <v>83</v>
      </c>
    </row>
    <row r="105" spans="2:65" s="12" customFormat="1" ht="33.75">
      <c r="B105" s="151"/>
      <c r="D105" s="145" t="s">
        <v>193</v>
      </c>
      <c r="E105" s="152" t="s">
        <v>19</v>
      </c>
      <c r="F105" s="153" t="s">
        <v>4863</v>
      </c>
      <c r="H105" s="152" t="s">
        <v>19</v>
      </c>
      <c r="I105" s="154"/>
      <c r="L105" s="151"/>
      <c r="M105" s="155"/>
      <c r="T105" s="156"/>
      <c r="AT105" s="152" t="s">
        <v>193</v>
      </c>
      <c r="AU105" s="152" t="s">
        <v>83</v>
      </c>
      <c r="AV105" s="12" t="s">
        <v>81</v>
      </c>
      <c r="AW105" s="12" t="s">
        <v>35</v>
      </c>
      <c r="AX105" s="12" t="s">
        <v>73</v>
      </c>
      <c r="AY105" s="152" t="s">
        <v>180</v>
      </c>
    </row>
    <row r="106" spans="2:65" s="13" customFormat="1" ht="11.25">
      <c r="B106" s="157"/>
      <c r="D106" s="145" t="s">
        <v>193</v>
      </c>
      <c r="E106" s="158" t="s">
        <v>19</v>
      </c>
      <c r="F106" s="159" t="s">
        <v>81</v>
      </c>
      <c r="H106" s="160">
        <v>1</v>
      </c>
      <c r="I106" s="161"/>
      <c r="L106" s="157"/>
      <c r="M106" s="162"/>
      <c r="T106" s="163"/>
      <c r="AT106" s="158" t="s">
        <v>193</v>
      </c>
      <c r="AU106" s="158" t="s">
        <v>83</v>
      </c>
      <c r="AV106" s="13" t="s">
        <v>83</v>
      </c>
      <c r="AW106" s="13" t="s">
        <v>35</v>
      </c>
      <c r="AX106" s="13" t="s">
        <v>81</v>
      </c>
      <c r="AY106" s="158" t="s">
        <v>180</v>
      </c>
    </row>
    <row r="107" spans="2:65" s="11" customFormat="1" ht="22.9" customHeight="1">
      <c r="B107" s="120"/>
      <c r="D107" s="121" t="s">
        <v>72</v>
      </c>
      <c r="E107" s="130" t="s">
        <v>4540</v>
      </c>
      <c r="F107" s="130" t="s">
        <v>4541</v>
      </c>
      <c r="I107" s="123"/>
      <c r="J107" s="131">
        <f>BK107</f>
        <v>0</v>
      </c>
      <c r="L107" s="120"/>
      <c r="M107" s="125"/>
      <c r="P107" s="126">
        <f>SUM(P108:P111)</f>
        <v>0</v>
      </c>
      <c r="R107" s="126">
        <f>SUM(R108:R111)</f>
        <v>0</v>
      </c>
      <c r="T107" s="127">
        <f>SUM(T108:T111)</f>
        <v>0</v>
      </c>
      <c r="AR107" s="121" t="s">
        <v>216</v>
      </c>
      <c r="AT107" s="128" t="s">
        <v>72</v>
      </c>
      <c r="AU107" s="128" t="s">
        <v>81</v>
      </c>
      <c r="AY107" s="121" t="s">
        <v>180</v>
      </c>
      <c r="BK107" s="129">
        <f>SUM(BK108:BK111)</f>
        <v>0</v>
      </c>
    </row>
    <row r="108" spans="2:65" s="1" customFormat="1" ht="16.5" customHeight="1">
      <c r="B108" s="33"/>
      <c r="C108" s="132" t="s">
        <v>187</v>
      </c>
      <c r="D108" s="132" t="s">
        <v>182</v>
      </c>
      <c r="E108" s="133" t="s">
        <v>4864</v>
      </c>
      <c r="F108" s="134" t="s">
        <v>4541</v>
      </c>
      <c r="G108" s="135" t="s">
        <v>4230</v>
      </c>
      <c r="H108" s="136">
        <v>1</v>
      </c>
      <c r="I108" s="137"/>
      <c r="J108" s="138">
        <f>ROUND(I108*H108,2)</f>
        <v>0</v>
      </c>
      <c r="K108" s="134" t="s">
        <v>572</v>
      </c>
      <c r="L108" s="33"/>
      <c r="M108" s="139" t="s">
        <v>19</v>
      </c>
      <c r="N108" s="140" t="s">
        <v>44</v>
      </c>
      <c r="P108" s="141">
        <f>O108*H108</f>
        <v>0</v>
      </c>
      <c r="Q108" s="141">
        <v>0</v>
      </c>
      <c r="R108" s="141">
        <f>Q108*H108</f>
        <v>0</v>
      </c>
      <c r="S108" s="141">
        <v>0</v>
      </c>
      <c r="T108" s="142">
        <f>S108*H108</f>
        <v>0</v>
      </c>
      <c r="AR108" s="143" t="s">
        <v>4225</v>
      </c>
      <c r="AT108" s="143" t="s">
        <v>182</v>
      </c>
      <c r="AU108" s="143" t="s">
        <v>83</v>
      </c>
      <c r="AY108" s="18" t="s">
        <v>180</v>
      </c>
      <c r="BE108" s="144">
        <f>IF(N108="základní",J108,0)</f>
        <v>0</v>
      </c>
      <c r="BF108" s="144">
        <f>IF(N108="snížená",J108,0)</f>
        <v>0</v>
      </c>
      <c r="BG108" s="144">
        <f>IF(N108="zákl. přenesená",J108,0)</f>
        <v>0</v>
      </c>
      <c r="BH108" s="144">
        <f>IF(N108="sníž. přenesená",J108,0)</f>
        <v>0</v>
      </c>
      <c r="BI108" s="144">
        <f>IF(N108="nulová",J108,0)</f>
        <v>0</v>
      </c>
      <c r="BJ108" s="18" t="s">
        <v>81</v>
      </c>
      <c r="BK108" s="144">
        <f>ROUND(I108*H108,2)</f>
        <v>0</v>
      </c>
      <c r="BL108" s="18" t="s">
        <v>4225</v>
      </c>
      <c r="BM108" s="143" t="s">
        <v>4865</v>
      </c>
    </row>
    <row r="109" spans="2:65" s="1" customFormat="1" ht="11.25">
      <c r="B109" s="33"/>
      <c r="D109" s="145" t="s">
        <v>189</v>
      </c>
      <c r="F109" s="146" t="s">
        <v>4541</v>
      </c>
      <c r="I109" s="147"/>
      <c r="L109" s="33"/>
      <c r="M109" s="148"/>
      <c r="T109" s="54"/>
      <c r="AT109" s="18" t="s">
        <v>189</v>
      </c>
      <c r="AU109" s="18" t="s">
        <v>83</v>
      </c>
    </row>
    <row r="110" spans="2:65" s="1" customFormat="1" ht="11.25">
      <c r="B110" s="33"/>
      <c r="D110" s="149" t="s">
        <v>191</v>
      </c>
      <c r="F110" s="150" t="s">
        <v>4866</v>
      </c>
      <c r="I110" s="147"/>
      <c r="L110" s="33"/>
      <c r="M110" s="148"/>
      <c r="T110" s="54"/>
      <c r="AT110" s="18" t="s">
        <v>191</v>
      </c>
      <c r="AU110" s="18" t="s">
        <v>83</v>
      </c>
    </row>
    <row r="111" spans="2:65" s="13" customFormat="1" ht="11.25">
      <c r="B111" s="157"/>
      <c r="D111" s="145" t="s">
        <v>193</v>
      </c>
      <c r="E111" s="158" t="s">
        <v>19</v>
      </c>
      <c r="F111" s="159" t="s">
        <v>81</v>
      </c>
      <c r="H111" s="160">
        <v>1</v>
      </c>
      <c r="I111" s="161"/>
      <c r="L111" s="157"/>
      <c r="M111" s="162"/>
      <c r="T111" s="163"/>
      <c r="AT111" s="158" t="s">
        <v>193</v>
      </c>
      <c r="AU111" s="158" t="s">
        <v>83</v>
      </c>
      <c r="AV111" s="13" t="s">
        <v>83</v>
      </c>
      <c r="AW111" s="13" t="s">
        <v>35</v>
      </c>
      <c r="AX111" s="13" t="s">
        <v>81</v>
      </c>
      <c r="AY111" s="158" t="s">
        <v>180</v>
      </c>
    </row>
    <row r="112" spans="2:65" s="11" customFormat="1" ht="22.9" customHeight="1">
      <c r="B112" s="120"/>
      <c r="D112" s="121" t="s">
        <v>72</v>
      </c>
      <c r="E112" s="130" t="s">
        <v>4867</v>
      </c>
      <c r="F112" s="130" t="s">
        <v>4868</v>
      </c>
      <c r="I112" s="123"/>
      <c r="J112" s="131">
        <f>BK112</f>
        <v>0</v>
      </c>
      <c r="L112" s="120"/>
      <c r="M112" s="125"/>
      <c r="P112" s="126">
        <f>SUM(P113:P116)</f>
        <v>0</v>
      </c>
      <c r="R112" s="126">
        <f>SUM(R113:R116)</f>
        <v>0</v>
      </c>
      <c r="T112" s="127">
        <f>SUM(T113:T116)</f>
        <v>0</v>
      </c>
      <c r="AR112" s="121" t="s">
        <v>216</v>
      </c>
      <c r="AT112" s="128" t="s">
        <v>72</v>
      </c>
      <c r="AU112" s="128" t="s">
        <v>81</v>
      </c>
      <c r="AY112" s="121" t="s">
        <v>180</v>
      </c>
      <c r="BK112" s="129">
        <f>SUM(BK113:BK116)</f>
        <v>0</v>
      </c>
    </row>
    <row r="113" spans="2:65" s="1" customFormat="1" ht="16.5" customHeight="1">
      <c r="B113" s="33"/>
      <c r="C113" s="132" t="s">
        <v>216</v>
      </c>
      <c r="D113" s="132" t="s">
        <v>182</v>
      </c>
      <c r="E113" s="133" t="s">
        <v>4869</v>
      </c>
      <c r="F113" s="134" t="s">
        <v>4868</v>
      </c>
      <c r="G113" s="135" t="s">
        <v>4230</v>
      </c>
      <c r="H113" s="136">
        <v>1</v>
      </c>
      <c r="I113" s="137"/>
      <c r="J113" s="138">
        <f>ROUND(I113*H113,2)</f>
        <v>0</v>
      </c>
      <c r="K113" s="134" t="s">
        <v>572</v>
      </c>
      <c r="L113" s="33"/>
      <c r="M113" s="139" t="s">
        <v>19</v>
      </c>
      <c r="N113" s="140" t="s">
        <v>44</v>
      </c>
      <c r="P113" s="141">
        <f>O113*H113</f>
        <v>0</v>
      </c>
      <c r="Q113" s="141">
        <v>0</v>
      </c>
      <c r="R113" s="141">
        <f>Q113*H113</f>
        <v>0</v>
      </c>
      <c r="S113" s="141">
        <v>0</v>
      </c>
      <c r="T113" s="142">
        <f>S113*H113</f>
        <v>0</v>
      </c>
      <c r="AR113" s="143" t="s">
        <v>4225</v>
      </c>
      <c r="AT113" s="143" t="s">
        <v>182</v>
      </c>
      <c r="AU113" s="143" t="s">
        <v>83</v>
      </c>
      <c r="AY113" s="18" t="s">
        <v>180</v>
      </c>
      <c r="BE113" s="144">
        <f>IF(N113="základní",J113,0)</f>
        <v>0</v>
      </c>
      <c r="BF113" s="144">
        <f>IF(N113="snížená",J113,0)</f>
        <v>0</v>
      </c>
      <c r="BG113" s="144">
        <f>IF(N113="zákl. přenesená",J113,0)</f>
        <v>0</v>
      </c>
      <c r="BH113" s="144">
        <f>IF(N113="sníž. přenesená",J113,0)</f>
        <v>0</v>
      </c>
      <c r="BI113" s="144">
        <f>IF(N113="nulová",J113,0)</f>
        <v>0</v>
      </c>
      <c r="BJ113" s="18" t="s">
        <v>81</v>
      </c>
      <c r="BK113" s="144">
        <f>ROUND(I113*H113,2)</f>
        <v>0</v>
      </c>
      <c r="BL113" s="18" t="s">
        <v>4225</v>
      </c>
      <c r="BM113" s="143" t="s">
        <v>4870</v>
      </c>
    </row>
    <row r="114" spans="2:65" s="1" customFormat="1" ht="11.25">
      <c r="B114" s="33"/>
      <c r="D114" s="145" t="s">
        <v>189</v>
      </c>
      <c r="F114" s="146" t="s">
        <v>4868</v>
      </c>
      <c r="I114" s="147"/>
      <c r="L114" s="33"/>
      <c r="M114" s="148"/>
      <c r="T114" s="54"/>
      <c r="AT114" s="18" t="s">
        <v>189</v>
      </c>
      <c r="AU114" s="18" t="s">
        <v>83</v>
      </c>
    </row>
    <row r="115" spans="2:65" s="1" customFormat="1" ht="11.25">
      <c r="B115" s="33"/>
      <c r="D115" s="149" t="s">
        <v>191</v>
      </c>
      <c r="F115" s="150" t="s">
        <v>4871</v>
      </c>
      <c r="I115" s="147"/>
      <c r="L115" s="33"/>
      <c r="M115" s="148"/>
      <c r="T115" s="54"/>
      <c r="AT115" s="18" t="s">
        <v>191</v>
      </c>
      <c r="AU115" s="18" t="s">
        <v>83</v>
      </c>
    </row>
    <row r="116" spans="2:65" s="13" customFormat="1" ht="11.25">
      <c r="B116" s="157"/>
      <c r="D116" s="145" t="s">
        <v>193</v>
      </c>
      <c r="E116" s="158" t="s">
        <v>19</v>
      </c>
      <c r="F116" s="159" t="s">
        <v>81</v>
      </c>
      <c r="H116" s="160">
        <v>1</v>
      </c>
      <c r="I116" s="161"/>
      <c r="L116" s="157"/>
      <c r="M116" s="162"/>
      <c r="T116" s="163"/>
      <c r="AT116" s="158" t="s">
        <v>193</v>
      </c>
      <c r="AU116" s="158" t="s">
        <v>83</v>
      </c>
      <c r="AV116" s="13" t="s">
        <v>83</v>
      </c>
      <c r="AW116" s="13" t="s">
        <v>35</v>
      </c>
      <c r="AX116" s="13" t="s">
        <v>81</v>
      </c>
      <c r="AY116" s="158" t="s">
        <v>180</v>
      </c>
    </row>
    <row r="117" spans="2:65" s="11" customFormat="1" ht="22.9" customHeight="1">
      <c r="B117" s="120"/>
      <c r="D117" s="121" t="s">
        <v>72</v>
      </c>
      <c r="E117" s="130" t="s">
        <v>4544</v>
      </c>
      <c r="F117" s="130" t="s">
        <v>4246</v>
      </c>
      <c r="I117" s="123"/>
      <c r="J117" s="131">
        <f>BK117</f>
        <v>0</v>
      </c>
      <c r="L117" s="120"/>
      <c r="M117" s="125"/>
      <c r="P117" s="126">
        <f>SUM(P118:P122)</f>
        <v>0</v>
      </c>
      <c r="R117" s="126">
        <f>SUM(R118:R122)</f>
        <v>0</v>
      </c>
      <c r="T117" s="127">
        <f>SUM(T118:T122)</f>
        <v>0</v>
      </c>
      <c r="AR117" s="121" t="s">
        <v>216</v>
      </c>
      <c r="AT117" s="128" t="s">
        <v>72</v>
      </c>
      <c r="AU117" s="128" t="s">
        <v>81</v>
      </c>
      <c r="AY117" s="121" t="s">
        <v>180</v>
      </c>
      <c r="BK117" s="129">
        <f>SUM(BK118:BK122)</f>
        <v>0</v>
      </c>
    </row>
    <row r="118" spans="2:65" s="1" customFormat="1" ht="16.5" customHeight="1">
      <c r="B118" s="33"/>
      <c r="C118" s="132" t="s">
        <v>222</v>
      </c>
      <c r="D118" s="132" t="s">
        <v>182</v>
      </c>
      <c r="E118" s="133" t="s">
        <v>4245</v>
      </c>
      <c r="F118" s="134" t="s">
        <v>4246</v>
      </c>
      <c r="G118" s="135" t="s">
        <v>4230</v>
      </c>
      <c r="H118" s="136">
        <v>1</v>
      </c>
      <c r="I118" s="137"/>
      <c r="J118" s="138">
        <f>ROUND(I118*H118,2)</f>
        <v>0</v>
      </c>
      <c r="K118" s="134" t="s">
        <v>572</v>
      </c>
      <c r="L118" s="33"/>
      <c r="M118" s="139" t="s">
        <v>19</v>
      </c>
      <c r="N118" s="140" t="s">
        <v>44</v>
      </c>
      <c r="P118" s="141">
        <f>O118*H118</f>
        <v>0</v>
      </c>
      <c r="Q118" s="141">
        <v>0</v>
      </c>
      <c r="R118" s="141">
        <f>Q118*H118</f>
        <v>0</v>
      </c>
      <c r="S118" s="141">
        <v>0</v>
      </c>
      <c r="T118" s="142">
        <f>S118*H118</f>
        <v>0</v>
      </c>
      <c r="AR118" s="143" t="s">
        <v>4225</v>
      </c>
      <c r="AT118" s="143" t="s">
        <v>182</v>
      </c>
      <c r="AU118" s="143" t="s">
        <v>83</v>
      </c>
      <c r="AY118" s="18" t="s">
        <v>180</v>
      </c>
      <c r="BE118" s="144">
        <f>IF(N118="základní",J118,0)</f>
        <v>0</v>
      </c>
      <c r="BF118" s="144">
        <f>IF(N118="snížená",J118,0)</f>
        <v>0</v>
      </c>
      <c r="BG118" s="144">
        <f>IF(N118="zákl. přenesená",J118,0)</f>
        <v>0</v>
      </c>
      <c r="BH118" s="144">
        <f>IF(N118="sníž. přenesená",J118,0)</f>
        <v>0</v>
      </c>
      <c r="BI118" s="144">
        <f>IF(N118="nulová",J118,0)</f>
        <v>0</v>
      </c>
      <c r="BJ118" s="18" t="s">
        <v>81</v>
      </c>
      <c r="BK118" s="144">
        <f>ROUND(I118*H118,2)</f>
        <v>0</v>
      </c>
      <c r="BL118" s="18" t="s">
        <v>4225</v>
      </c>
      <c r="BM118" s="143" t="s">
        <v>4872</v>
      </c>
    </row>
    <row r="119" spans="2:65" s="1" customFormat="1" ht="11.25">
      <c r="B119" s="33"/>
      <c r="D119" s="145" t="s">
        <v>189</v>
      </c>
      <c r="F119" s="146" t="s">
        <v>4246</v>
      </c>
      <c r="I119" s="147"/>
      <c r="L119" s="33"/>
      <c r="M119" s="148"/>
      <c r="T119" s="54"/>
      <c r="AT119" s="18" t="s">
        <v>189</v>
      </c>
      <c r="AU119" s="18" t="s">
        <v>83</v>
      </c>
    </row>
    <row r="120" spans="2:65" s="1" customFormat="1" ht="11.25">
      <c r="B120" s="33"/>
      <c r="D120" s="149" t="s">
        <v>191</v>
      </c>
      <c r="F120" s="150" t="s">
        <v>4873</v>
      </c>
      <c r="I120" s="147"/>
      <c r="L120" s="33"/>
      <c r="M120" s="148"/>
      <c r="T120" s="54"/>
      <c r="AT120" s="18" t="s">
        <v>191</v>
      </c>
      <c r="AU120" s="18" t="s">
        <v>83</v>
      </c>
    </row>
    <row r="121" spans="2:65" s="12" customFormat="1" ht="33.75">
      <c r="B121" s="151"/>
      <c r="D121" s="145" t="s">
        <v>193</v>
      </c>
      <c r="E121" s="152" t="s">
        <v>19</v>
      </c>
      <c r="F121" s="153" t="s">
        <v>4874</v>
      </c>
      <c r="H121" s="152" t="s">
        <v>19</v>
      </c>
      <c r="I121" s="154"/>
      <c r="L121" s="151"/>
      <c r="M121" s="155"/>
      <c r="T121" s="156"/>
      <c r="AT121" s="152" t="s">
        <v>193</v>
      </c>
      <c r="AU121" s="152" t="s">
        <v>83</v>
      </c>
      <c r="AV121" s="12" t="s">
        <v>81</v>
      </c>
      <c r="AW121" s="12" t="s">
        <v>35</v>
      </c>
      <c r="AX121" s="12" t="s">
        <v>73</v>
      </c>
      <c r="AY121" s="152" t="s">
        <v>180</v>
      </c>
    </row>
    <row r="122" spans="2:65" s="13" customFormat="1" ht="11.25">
      <c r="B122" s="157"/>
      <c r="D122" s="145" t="s">
        <v>193</v>
      </c>
      <c r="E122" s="158" t="s">
        <v>19</v>
      </c>
      <c r="F122" s="159" t="s">
        <v>81</v>
      </c>
      <c r="H122" s="160">
        <v>1</v>
      </c>
      <c r="I122" s="161"/>
      <c r="L122" s="157"/>
      <c r="M122" s="183"/>
      <c r="N122" s="184"/>
      <c r="O122" s="184"/>
      <c r="P122" s="184"/>
      <c r="Q122" s="184"/>
      <c r="R122" s="184"/>
      <c r="S122" s="184"/>
      <c r="T122" s="185"/>
      <c r="AT122" s="158" t="s">
        <v>193</v>
      </c>
      <c r="AU122" s="158" t="s">
        <v>83</v>
      </c>
      <c r="AV122" s="13" t="s">
        <v>83</v>
      </c>
      <c r="AW122" s="13" t="s">
        <v>35</v>
      </c>
      <c r="AX122" s="13" t="s">
        <v>81</v>
      </c>
      <c r="AY122" s="158" t="s">
        <v>180</v>
      </c>
    </row>
    <row r="123" spans="2:65" s="1" customFormat="1" ht="6.95" customHeight="1">
      <c r="B123" s="42"/>
      <c r="C123" s="43"/>
      <c r="D123" s="43"/>
      <c r="E123" s="43"/>
      <c r="F123" s="43"/>
      <c r="G123" s="43"/>
      <c r="H123" s="43"/>
      <c r="I123" s="43"/>
      <c r="J123" s="43"/>
      <c r="K123" s="43"/>
      <c r="L123" s="33"/>
    </row>
  </sheetData>
  <sheetProtection algorithmName="SHA-512" hashValue="i5ZmSunh3vwM3wEuDHGYY/cF8t/enbakQs5NrsqxfUsqLfppqc9FnXg+cJ7PNoWtYktqWm3Cxh0lQT7FwQ5RGg==" saltValue="JAo21zmuK7jDYtJuDFDXS2wNrC1XMlOnmPkquU9D1ftJ5WZRQCeyPbAh8JeCIf61XDABsg6txdSlBwN4PGbbRw==" spinCount="100000" sheet="1" objects="1" scenarios="1" formatColumns="0" formatRows="0" autoFilter="0"/>
  <autoFilter ref="C85:K122" xr:uid="{00000000-0009-0000-0000-000010000000}"/>
  <mergeCells count="9">
    <mergeCell ref="E50:H50"/>
    <mergeCell ref="E76:H76"/>
    <mergeCell ref="E78:H78"/>
    <mergeCell ref="L2:V2"/>
    <mergeCell ref="E7:H7"/>
    <mergeCell ref="E9:H9"/>
    <mergeCell ref="E18:H18"/>
    <mergeCell ref="E27:H27"/>
    <mergeCell ref="E48:H48"/>
  </mergeCells>
  <hyperlinks>
    <hyperlink ref="F91" r:id="rId1" xr:uid="{00000000-0004-0000-1000-000000000000}"/>
    <hyperlink ref="F98" r:id="rId2" xr:uid="{00000000-0004-0000-1000-000001000000}"/>
    <hyperlink ref="F104" r:id="rId3" xr:uid="{00000000-0004-0000-1000-000002000000}"/>
    <hyperlink ref="F110" r:id="rId4" xr:uid="{00000000-0004-0000-1000-000003000000}"/>
    <hyperlink ref="F115" r:id="rId5" xr:uid="{00000000-0004-0000-1000-000004000000}"/>
    <hyperlink ref="F120" r:id="rId6" xr:uid="{00000000-0004-0000-10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19"/>
  <sheetViews>
    <sheetView showGridLines="0" topLeftCell="A58" zoomScale="110" zoomScaleNormal="110" workbookViewId="0"/>
  </sheetViews>
  <sheetFormatPr defaultRowHeight="15"/>
  <cols>
    <col min="1" max="1" width="8.33203125" style="197" customWidth="1"/>
    <col min="2" max="2" width="1.6640625" style="197" customWidth="1"/>
    <col min="3" max="4" width="5" style="197" customWidth="1"/>
    <col min="5" max="5" width="11.6640625" style="197" customWidth="1"/>
    <col min="6" max="6" width="9.1640625" style="197" customWidth="1"/>
    <col min="7" max="7" width="5" style="197" customWidth="1"/>
    <col min="8" max="8" width="77.83203125" style="197" customWidth="1"/>
    <col min="9" max="10" width="20" style="197" customWidth="1"/>
    <col min="11" max="11" width="1.6640625" style="197" customWidth="1"/>
  </cols>
  <sheetData>
    <row r="1" spans="2:11" customFormat="1" ht="37.5" customHeight="1"/>
    <row r="2" spans="2:11" customFormat="1" ht="7.5" customHeight="1">
      <c r="B2" s="198"/>
      <c r="C2" s="199"/>
      <c r="D2" s="199"/>
      <c r="E2" s="199"/>
      <c r="F2" s="199"/>
      <c r="G2" s="199"/>
      <c r="H2" s="199"/>
      <c r="I2" s="199"/>
      <c r="J2" s="199"/>
      <c r="K2" s="200"/>
    </row>
    <row r="3" spans="2:11" s="16" customFormat="1" ht="45" customHeight="1">
      <c r="B3" s="201"/>
      <c r="C3" s="329" t="s">
        <v>4875</v>
      </c>
      <c r="D3" s="329"/>
      <c r="E3" s="329"/>
      <c r="F3" s="329"/>
      <c r="G3" s="329"/>
      <c r="H3" s="329"/>
      <c r="I3" s="329"/>
      <c r="J3" s="329"/>
      <c r="K3" s="202"/>
    </row>
    <row r="4" spans="2:11" customFormat="1" ht="25.5" customHeight="1">
      <c r="B4" s="203"/>
      <c r="C4" s="328" t="s">
        <v>4876</v>
      </c>
      <c r="D4" s="328"/>
      <c r="E4" s="328"/>
      <c r="F4" s="328"/>
      <c r="G4" s="328"/>
      <c r="H4" s="328"/>
      <c r="I4" s="328"/>
      <c r="J4" s="328"/>
      <c r="K4" s="204"/>
    </row>
    <row r="5" spans="2:11" customFormat="1" ht="5.25" customHeight="1">
      <c r="B5" s="203"/>
      <c r="C5" s="205"/>
      <c r="D5" s="205"/>
      <c r="E5" s="205"/>
      <c r="F5" s="205"/>
      <c r="G5" s="205"/>
      <c r="H5" s="205"/>
      <c r="I5" s="205"/>
      <c r="J5" s="205"/>
      <c r="K5" s="204"/>
    </row>
    <row r="6" spans="2:11" customFormat="1" ht="15" customHeight="1">
      <c r="B6" s="203"/>
      <c r="C6" s="327" t="s">
        <v>4877</v>
      </c>
      <c r="D6" s="327"/>
      <c r="E6" s="327"/>
      <c r="F6" s="327"/>
      <c r="G6" s="327"/>
      <c r="H6" s="327"/>
      <c r="I6" s="327"/>
      <c r="J6" s="327"/>
      <c r="K6" s="204"/>
    </row>
    <row r="7" spans="2:11" customFormat="1" ht="15" customHeight="1">
      <c r="B7" s="207"/>
      <c r="C7" s="327" t="s">
        <v>4878</v>
      </c>
      <c r="D7" s="327"/>
      <c r="E7" s="327"/>
      <c r="F7" s="327"/>
      <c r="G7" s="327"/>
      <c r="H7" s="327"/>
      <c r="I7" s="327"/>
      <c r="J7" s="327"/>
      <c r="K7" s="204"/>
    </row>
    <row r="8" spans="2:11" customFormat="1" ht="12.75" customHeight="1">
      <c r="B8" s="207"/>
      <c r="C8" s="206"/>
      <c r="D8" s="206"/>
      <c r="E8" s="206"/>
      <c r="F8" s="206"/>
      <c r="G8" s="206"/>
      <c r="H8" s="206"/>
      <c r="I8" s="206"/>
      <c r="J8" s="206"/>
      <c r="K8" s="204"/>
    </row>
    <row r="9" spans="2:11" customFormat="1" ht="15" customHeight="1">
      <c r="B9" s="207"/>
      <c r="C9" s="327" t="s">
        <v>4879</v>
      </c>
      <c r="D9" s="327"/>
      <c r="E9" s="327"/>
      <c r="F9" s="327"/>
      <c r="G9" s="327"/>
      <c r="H9" s="327"/>
      <c r="I9" s="327"/>
      <c r="J9" s="327"/>
      <c r="K9" s="204"/>
    </row>
    <row r="10" spans="2:11" customFormat="1" ht="15" customHeight="1">
      <c r="B10" s="207"/>
      <c r="C10" s="206"/>
      <c r="D10" s="327" t="s">
        <v>4880</v>
      </c>
      <c r="E10" s="327"/>
      <c r="F10" s="327"/>
      <c r="G10" s="327"/>
      <c r="H10" s="327"/>
      <c r="I10" s="327"/>
      <c r="J10" s="327"/>
      <c r="K10" s="204"/>
    </row>
    <row r="11" spans="2:11" customFormat="1" ht="15" customHeight="1">
      <c r="B11" s="207"/>
      <c r="C11" s="208"/>
      <c r="D11" s="327" t="s">
        <v>4881</v>
      </c>
      <c r="E11" s="327"/>
      <c r="F11" s="327"/>
      <c r="G11" s="327"/>
      <c r="H11" s="327"/>
      <c r="I11" s="327"/>
      <c r="J11" s="327"/>
      <c r="K11" s="204"/>
    </row>
    <row r="12" spans="2:11" customFormat="1" ht="15" customHeight="1">
      <c r="B12" s="207"/>
      <c r="C12" s="208"/>
      <c r="D12" s="206"/>
      <c r="E12" s="206"/>
      <c r="F12" s="206"/>
      <c r="G12" s="206"/>
      <c r="H12" s="206"/>
      <c r="I12" s="206"/>
      <c r="J12" s="206"/>
      <c r="K12" s="204"/>
    </row>
    <row r="13" spans="2:11" customFormat="1" ht="15" customHeight="1">
      <c r="B13" s="207"/>
      <c r="C13" s="208"/>
      <c r="D13" s="209" t="s">
        <v>4882</v>
      </c>
      <c r="E13" s="206"/>
      <c r="F13" s="206"/>
      <c r="G13" s="206"/>
      <c r="H13" s="206"/>
      <c r="I13" s="206"/>
      <c r="J13" s="206"/>
      <c r="K13" s="204"/>
    </row>
    <row r="14" spans="2:11" customFormat="1" ht="12.75" customHeight="1">
      <c r="B14" s="207"/>
      <c r="C14" s="208"/>
      <c r="D14" s="208"/>
      <c r="E14" s="208"/>
      <c r="F14" s="208"/>
      <c r="G14" s="208"/>
      <c r="H14" s="208"/>
      <c r="I14" s="208"/>
      <c r="J14" s="208"/>
      <c r="K14" s="204"/>
    </row>
    <row r="15" spans="2:11" customFormat="1" ht="15" customHeight="1">
      <c r="B15" s="207"/>
      <c r="C15" s="208"/>
      <c r="D15" s="327" t="s">
        <v>4883</v>
      </c>
      <c r="E15" s="327"/>
      <c r="F15" s="327"/>
      <c r="G15" s="327"/>
      <c r="H15" s="327"/>
      <c r="I15" s="327"/>
      <c r="J15" s="327"/>
      <c r="K15" s="204"/>
    </row>
    <row r="16" spans="2:11" customFormat="1" ht="15" customHeight="1">
      <c r="B16" s="207"/>
      <c r="C16" s="208"/>
      <c r="D16" s="327" t="s">
        <v>4884</v>
      </c>
      <c r="E16" s="327"/>
      <c r="F16" s="327"/>
      <c r="G16" s="327"/>
      <c r="H16" s="327"/>
      <c r="I16" s="327"/>
      <c r="J16" s="327"/>
      <c r="K16" s="204"/>
    </row>
    <row r="17" spans="2:11" customFormat="1" ht="15" customHeight="1">
      <c r="B17" s="207"/>
      <c r="C17" s="208"/>
      <c r="D17" s="327" t="s">
        <v>4885</v>
      </c>
      <c r="E17" s="327"/>
      <c r="F17" s="327"/>
      <c r="G17" s="327"/>
      <c r="H17" s="327"/>
      <c r="I17" s="327"/>
      <c r="J17" s="327"/>
      <c r="K17" s="204"/>
    </row>
    <row r="18" spans="2:11" customFormat="1" ht="15" customHeight="1">
      <c r="B18" s="207"/>
      <c r="C18" s="208"/>
      <c r="D18" s="208"/>
      <c r="E18" s="210" t="s">
        <v>80</v>
      </c>
      <c r="F18" s="327" t="s">
        <v>4886</v>
      </c>
      <c r="G18" s="327"/>
      <c r="H18" s="327"/>
      <c r="I18" s="327"/>
      <c r="J18" s="327"/>
      <c r="K18" s="204"/>
    </row>
    <row r="19" spans="2:11" customFormat="1" ht="15" customHeight="1">
      <c r="B19" s="207"/>
      <c r="C19" s="208"/>
      <c r="D19" s="208"/>
      <c r="E19" s="210" t="s">
        <v>4887</v>
      </c>
      <c r="F19" s="327" t="s">
        <v>4888</v>
      </c>
      <c r="G19" s="327"/>
      <c r="H19" s="327"/>
      <c r="I19" s="327"/>
      <c r="J19" s="327"/>
      <c r="K19" s="204"/>
    </row>
    <row r="20" spans="2:11" customFormat="1" ht="15" customHeight="1">
      <c r="B20" s="207"/>
      <c r="C20" s="208"/>
      <c r="D20" s="208"/>
      <c r="E20" s="210" t="s">
        <v>4889</v>
      </c>
      <c r="F20" s="327" t="s">
        <v>4890</v>
      </c>
      <c r="G20" s="327"/>
      <c r="H20" s="327"/>
      <c r="I20" s="327"/>
      <c r="J20" s="327"/>
      <c r="K20" s="204"/>
    </row>
    <row r="21" spans="2:11" customFormat="1" ht="15" customHeight="1">
      <c r="B21" s="207"/>
      <c r="C21" s="208"/>
      <c r="D21" s="208"/>
      <c r="E21" s="210" t="s">
        <v>4891</v>
      </c>
      <c r="F21" s="327" t="s">
        <v>4892</v>
      </c>
      <c r="G21" s="327"/>
      <c r="H21" s="327"/>
      <c r="I21" s="327"/>
      <c r="J21" s="327"/>
      <c r="K21" s="204"/>
    </row>
    <row r="22" spans="2:11" customFormat="1" ht="15" customHeight="1">
      <c r="B22" s="207"/>
      <c r="C22" s="208"/>
      <c r="D22" s="208"/>
      <c r="E22" s="210" t="s">
        <v>917</v>
      </c>
      <c r="F22" s="327" t="s">
        <v>4893</v>
      </c>
      <c r="G22" s="327"/>
      <c r="H22" s="327"/>
      <c r="I22" s="327"/>
      <c r="J22" s="327"/>
      <c r="K22" s="204"/>
    </row>
    <row r="23" spans="2:11" customFormat="1" ht="15" customHeight="1">
      <c r="B23" s="207"/>
      <c r="C23" s="208"/>
      <c r="D23" s="208"/>
      <c r="E23" s="210" t="s">
        <v>104</v>
      </c>
      <c r="F23" s="327" t="s">
        <v>4894</v>
      </c>
      <c r="G23" s="327"/>
      <c r="H23" s="327"/>
      <c r="I23" s="327"/>
      <c r="J23" s="327"/>
      <c r="K23" s="204"/>
    </row>
    <row r="24" spans="2:11" customFormat="1" ht="12.75" customHeight="1">
      <c r="B24" s="207"/>
      <c r="C24" s="208"/>
      <c r="D24" s="208"/>
      <c r="E24" s="208"/>
      <c r="F24" s="208"/>
      <c r="G24" s="208"/>
      <c r="H24" s="208"/>
      <c r="I24" s="208"/>
      <c r="J24" s="208"/>
      <c r="K24" s="204"/>
    </row>
    <row r="25" spans="2:11" customFormat="1" ht="15" customHeight="1">
      <c r="B25" s="207"/>
      <c r="C25" s="327" t="s">
        <v>4895</v>
      </c>
      <c r="D25" s="327"/>
      <c r="E25" s="327"/>
      <c r="F25" s="327"/>
      <c r="G25" s="327"/>
      <c r="H25" s="327"/>
      <c r="I25" s="327"/>
      <c r="J25" s="327"/>
      <c r="K25" s="204"/>
    </row>
    <row r="26" spans="2:11" customFormat="1" ht="15" customHeight="1">
      <c r="B26" s="207"/>
      <c r="C26" s="327" t="s">
        <v>4896</v>
      </c>
      <c r="D26" s="327"/>
      <c r="E26" s="327"/>
      <c r="F26" s="327"/>
      <c r="G26" s="327"/>
      <c r="H26" s="327"/>
      <c r="I26" s="327"/>
      <c r="J26" s="327"/>
      <c r="K26" s="204"/>
    </row>
    <row r="27" spans="2:11" customFormat="1" ht="15" customHeight="1">
      <c r="B27" s="207"/>
      <c r="C27" s="206"/>
      <c r="D27" s="327" t="s">
        <v>4897</v>
      </c>
      <c r="E27" s="327"/>
      <c r="F27" s="327"/>
      <c r="G27" s="327"/>
      <c r="H27" s="327"/>
      <c r="I27" s="327"/>
      <c r="J27" s="327"/>
      <c r="K27" s="204"/>
    </row>
    <row r="28" spans="2:11" customFormat="1" ht="15" customHeight="1">
      <c r="B28" s="207"/>
      <c r="C28" s="208"/>
      <c r="D28" s="327" t="s">
        <v>4898</v>
      </c>
      <c r="E28" s="327"/>
      <c r="F28" s="327"/>
      <c r="G28" s="327"/>
      <c r="H28" s="327"/>
      <c r="I28" s="327"/>
      <c r="J28" s="327"/>
      <c r="K28" s="204"/>
    </row>
    <row r="29" spans="2:11" customFormat="1" ht="12.75" customHeight="1">
      <c r="B29" s="207"/>
      <c r="C29" s="208"/>
      <c r="D29" s="208"/>
      <c r="E29" s="208"/>
      <c r="F29" s="208"/>
      <c r="G29" s="208"/>
      <c r="H29" s="208"/>
      <c r="I29" s="208"/>
      <c r="J29" s="208"/>
      <c r="K29" s="204"/>
    </row>
    <row r="30" spans="2:11" customFormat="1" ht="15" customHeight="1">
      <c r="B30" s="207"/>
      <c r="C30" s="208"/>
      <c r="D30" s="327" t="s">
        <v>4899</v>
      </c>
      <c r="E30" s="327"/>
      <c r="F30" s="327"/>
      <c r="G30" s="327"/>
      <c r="H30" s="327"/>
      <c r="I30" s="327"/>
      <c r="J30" s="327"/>
      <c r="K30" s="204"/>
    </row>
    <row r="31" spans="2:11" customFormat="1" ht="15" customHeight="1">
      <c r="B31" s="207"/>
      <c r="C31" s="208"/>
      <c r="D31" s="327" t="s">
        <v>4900</v>
      </c>
      <c r="E31" s="327"/>
      <c r="F31" s="327"/>
      <c r="G31" s="327"/>
      <c r="H31" s="327"/>
      <c r="I31" s="327"/>
      <c r="J31" s="327"/>
      <c r="K31" s="204"/>
    </row>
    <row r="32" spans="2:11" customFormat="1" ht="12.75" customHeight="1">
      <c r="B32" s="207"/>
      <c r="C32" s="208"/>
      <c r="D32" s="208"/>
      <c r="E32" s="208"/>
      <c r="F32" s="208"/>
      <c r="G32" s="208"/>
      <c r="H32" s="208"/>
      <c r="I32" s="208"/>
      <c r="J32" s="208"/>
      <c r="K32" s="204"/>
    </row>
    <row r="33" spans="2:11" customFormat="1" ht="15" customHeight="1">
      <c r="B33" s="207"/>
      <c r="C33" s="208"/>
      <c r="D33" s="327" t="s">
        <v>4901</v>
      </c>
      <c r="E33" s="327"/>
      <c r="F33" s="327"/>
      <c r="G33" s="327"/>
      <c r="H33" s="327"/>
      <c r="I33" s="327"/>
      <c r="J33" s="327"/>
      <c r="K33" s="204"/>
    </row>
    <row r="34" spans="2:11" customFormat="1" ht="15" customHeight="1">
      <c r="B34" s="207"/>
      <c r="C34" s="208"/>
      <c r="D34" s="327" t="s">
        <v>4902</v>
      </c>
      <c r="E34" s="327"/>
      <c r="F34" s="327"/>
      <c r="G34" s="327"/>
      <c r="H34" s="327"/>
      <c r="I34" s="327"/>
      <c r="J34" s="327"/>
      <c r="K34" s="204"/>
    </row>
    <row r="35" spans="2:11" customFormat="1" ht="15" customHeight="1">
      <c r="B35" s="207"/>
      <c r="C35" s="208"/>
      <c r="D35" s="327" t="s">
        <v>4903</v>
      </c>
      <c r="E35" s="327"/>
      <c r="F35" s="327"/>
      <c r="G35" s="327"/>
      <c r="H35" s="327"/>
      <c r="I35" s="327"/>
      <c r="J35" s="327"/>
      <c r="K35" s="204"/>
    </row>
    <row r="36" spans="2:11" customFormat="1" ht="15" customHeight="1">
      <c r="B36" s="207"/>
      <c r="C36" s="208"/>
      <c r="D36" s="206"/>
      <c r="E36" s="209" t="s">
        <v>166</v>
      </c>
      <c r="F36" s="206"/>
      <c r="G36" s="327" t="s">
        <v>4904</v>
      </c>
      <c r="H36" s="327"/>
      <c r="I36" s="327"/>
      <c r="J36" s="327"/>
      <c r="K36" s="204"/>
    </row>
    <row r="37" spans="2:11" customFormat="1" ht="30.75" customHeight="1">
      <c r="B37" s="207"/>
      <c r="C37" s="208"/>
      <c r="D37" s="206"/>
      <c r="E37" s="209" t="s">
        <v>4905</v>
      </c>
      <c r="F37" s="206"/>
      <c r="G37" s="327" t="s">
        <v>4906</v>
      </c>
      <c r="H37" s="327"/>
      <c r="I37" s="327"/>
      <c r="J37" s="327"/>
      <c r="K37" s="204"/>
    </row>
    <row r="38" spans="2:11" customFormat="1" ht="15" customHeight="1">
      <c r="B38" s="207"/>
      <c r="C38" s="208"/>
      <c r="D38" s="206"/>
      <c r="E38" s="209" t="s">
        <v>54</v>
      </c>
      <c r="F38" s="206"/>
      <c r="G38" s="327" t="s">
        <v>4907</v>
      </c>
      <c r="H38" s="327"/>
      <c r="I38" s="327"/>
      <c r="J38" s="327"/>
      <c r="K38" s="204"/>
    </row>
    <row r="39" spans="2:11" customFormat="1" ht="15" customHeight="1">
      <c r="B39" s="207"/>
      <c r="C39" s="208"/>
      <c r="D39" s="206"/>
      <c r="E39" s="209" t="s">
        <v>55</v>
      </c>
      <c r="F39" s="206"/>
      <c r="G39" s="327" t="s">
        <v>4908</v>
      </c>
      <c r="H39" s="327"/>
      <c r="I39" s="327"/>
      <c r="J39" s="327"/>
      <c r="K39" s="204"/>
    </row>
    <row r="40" spans="2:11" customFormat="1" ht="15" customHeight="1">
      <c r="B40" s="207"/>
      <c r="C40" s="208"/>
      <c r="D40" s="206"/>
      <c r="E40" s="209" t="s">
        <v>167</v>
      </c>
      <c r="F40" s="206"/>
      <c r="G40" s="327" t="s">
        <v>4909</v>
      </c>
      <c r="H40" s="327"/>
      <c r="I40" s="327"/>
      <c r="J40" s="327"/>
      <c r="K40" s="204"/>
    </row>
    <row r="41" spans="2:11" customFormat="1" ht="15" customHeight="1">
      <c r="B41" s="207"/>
      <c r="C41" s="208"/>
      <c r="D41" s="206"/>
      <c r="E41" s="209" t="s">
        <v>168</v>
      </c>
      <c r="F41" s="206"/>
      <c r="G41" s="327" t="s">
        <v>4910</v>
      </c>
      <c r="H41" s="327"/>
      <c r="I41" s="327"/>
      <c r="J41" s="327"/>
      <c r="K41" s="204"/>
    </row>
    <row r="42" spans="2:11" customFormat="1" ht="15" customHeight="1">
      <c r="B42" s="207"/>
      <c r="C42" s="208"/>
      <c r="D42" s="206"/>
      <c r="E42" s="209" t="s">
        <v>4911</v>
      </c>
      <c r="F42" s="206"/>
      <c r="G42" s="327" t="s">
        <v>4912</v>
      </c>
      <c r="H42" s="327"/>
      <c r="I42" s="327"/>
      <c r="J42" s="327"/>
      <c r="K42" s="204"/>
    </row>
    <row r="43" spans="2:11" customFormat="1" ht="15" customHeight="1">
      <c r="B43" s="207"/>
      <c r="C43" s="208"/>
      <c r="D43" s="206"/>
      <c r="E43" s="209"/>
      <c r="F43" s="206"/>
      <c r="G43" s="327" t="s">
        <v>4913</v>
      </c>
      <c r="H43" s="327"/>
      <c r="I43" s="327"/>
      <c r="J43" s="327"/>
      <c r="K43" s="204"/>
    </row>
    <row r="44" spans="2:11" customFormat="1" ht="15" customHeight="1">
      <c r="B44" s="207"/>
      <c r="C44" s="208"/>
      <c r="D44" s="206"/>
      <c r="E44" s="209" t="s">
        <v>4914</v>
      </c>
      <c r="F44" s="206"/>
      <c r="G44" s="327" t="s">
        <v>4915</v>
      </c>
      <c r="H44" s="327"/>
      <c r="I44" s="327"/>
      <c r="J44" s="327"/>
      <c r="K44" s="204"/>
    </row>
    <row r="45" spans="2:11" customFormat="1" ht="15" customHeight="1">
      <c r="B45" s="207"/>
      <c r="C45" s="208"/>
      <c r="D45" s="206"/>
      <c r="E45" s="209" t="s">
        <v>170</v>
      </c>
      <c r="F45" s="206"/>
      <c r="G45" s="327" t="s">
        <v>4916</v>
      </c>
      <c r="H45" s="327"/>
      <c r="I45" s="327"/>
      <c r="J45" s="327"/>
      <c r="K45" s="204"/>
    </row>
    <row r="46" spans="2:11" customFormat="1" ht="12.75" customHeight="1">
      <c r="B46" s="207"/>
      <c r="C46" s="208"/>
      <c r="D46" s="206"/>
      <c r="E46" s="206"/>
      <c r="F46" s="206"/>
      <c r="G46" s="206"/>
      <c r="H46" s="206"/>
      <c r="I46" s="206"/>
      <c r="J46" s="206"/>
      <c r="K46" s="204"/>
    </row>
    <row r="47" spans="2:11" customFormat="1" ht="15" customHeight="1">
      <c r="B47" s="207"/>
      <c r="C47" s="208"/>
      <c r="D47" s="327" t="s">
        <v>4917</v>
      </c>
      <c r="E47" s="327"/>
      <c r="F47" s="327"/>
      <c r="G47" s="327"/>
      <c r="H47" s="327"/>
      <c r="I47" s="327"/>
      <c r="J47" s="327"/>
      <c r="K47" s="204"/>
    </row>
    <row r="48" spans="2:11" customFormat="1" ht="15" customHeight="1">
      <c r="B48" s="207"/>
      <c r="C48" s="208"/>
      <c r="D48" s="208"/>
      <c r="E48" s="327" t="s">
        <v>4918</v>
      </c>
      <c r="F48" s="327"/>
      <c r="G48" s="327"/>
      <c r="H48" s="327"/>
      <c r="I48" s="327"/>
      <c r="J48" s="327"/>
      <c r="K48" s="204"/>
    </row>
    <row r="49" spans="2:11" customFormat="1" ht="15" customHeight="1">
      <c r="B49" s="207"/>
      <c r="C49" s="208"/>
      <c r="D49" s="208"/>
      <c r="E49" s="327" t="s">
        <v>4919</v>
      </c>
      <c r="F49" s="327"/>
      <c r="G49" s="327"/>
      <c r="H49" s="327"/>
      <c r="I49" s="327"/>
      <c r="J49" s="327"/>
      <c r="K49" s="204"/>
    </row>
    <row r="50" spans="2:11" customFormat="1" ht="15" customHeight="1">
      <c r="B50" s="207"/>
      <c r="C50" s="208"/>
      <c r="D50" s="208"/>
      <c r="E50" s="327" t="s">
        <v>4920</v>
      </c>
      <c r="F50" s="327"/>
      <c r="G50" s="327"/>
      <c r="H50" s="327"/>
      <c r="I50" s="327"/>
      <c r="J50" s="327"/>
      <c r="K50" s="204"/>
    </row>
    <row r="51" spans="2:11" customFormat="1" ht="15" customHeight="1">
      <c r="B51" s="207"/>
      <c r="C51" s="208"/>
      <c r="D51" s="327" t="s">
        <v>4921</v>
      </c>
      <c r="E51" s="327"/>
      <c r="F51" s="327"/>
      <c r="G51" s="327"/>
      <c r="H51" s="327"/>
      <c r="I51" s="327"/>
      <c r="J51" s="327"/>
      <c r="K51" s="204"/>
    </row>
    <row r="52" spans="2:11" customFormat="1" ht="25.5" customHeight="1">
      <c r="B52" s="203"/>
      <c r="C52" s="328" t="s">
        <v>4922</v>
      </c>
      <c r="D52" s="328"/>
      <c r="E52" s="328"/>
      <c r="F52" s="328"/>
      <c r="G52" s="328"/>
      <c r="H52" s="328"/>
      <c r="I52" s="328"/>
      <c r="J52" s="328"/>
      <c r="K52" s="204"/>
    </row>
    <row r="53" spans="2:11" customFormat="1" ht="5.25" customHeight="1">
      <c r="B53" s="203"/>
      <c r="C53" s="205"/>
      <c r="D53" s="205"/>
      <c r="E53" s="205"/>
      <c r="F53" s="205"/>
      <c r="G53" s="205"/>
      <c r="H53" s="205"/>
      <c r="I53" s="205"/>
      <c r="J53" s="205"/>
      <c r="K53" s="204"/>
    </row>
    <row r="54" spans="2:11" customFormat="1" ht="15" customHeight="1">
      <c r="B54" s="203"/>
      <c r="C54" s="327" t="s">
        <v>4923</v>
      </c>
      <c r="D54" s="327"/>
      <c r="E54" s="327"/>
      <c r="F54" s="327"/>
      <c r="G54" s="327"/>
      <c r="H54" s="327"/>
      <c r="I54" s="327"/>
      <c r="J54" s="327"/>
      <c r="K54" s="204"/>
    </row>
    <row r="55" spans="2:11" customFormat="1" ht="15" customHeight="1">
      <c r="B55" s="203"/>
      <c r="C55" s="327" t="s">
        <v>4924</v>
      </c>
      <c r="D55" s="327"/>
      <c r="E55" s="327"/>
      <c r="F55" s="327"/>
      <c r="G55" s="327"/>
      <c r="H55" s="327"/>
      <c r="I55" s="327"/>
      <c r="J55" s="327"/>
      <c r="K55" s="204"/>
    </row>
    <row r="56" spans="2:11" customFormat="1" ht="12.75" customHeight="1">
      <c r="B56" s="203"/>
      <c r="C56" s="206"/>
      <c r="D56" s="206"/>
      <c r="E56" s="206"/>
      <c r="F56" s="206"/>
      <c r="G56" s="206"/>
      <c r="H56" s="206"/>
      <c r="I56" s="206"/>
      <c r="J56" s="206"/>
      <c r="K56" s="204"/>
    </row>
    <row r="57" spans="2:11" customFormat="1" ht="15" customHeight="1">
      <c r="B57" s="203"/>
      <c r="C57" s="327" t="s">
        <v>4925</v>
      </c>
      <c r="D57" s="327"/>
      <c r="E57" s="327"/>
      <c r="F57" s="327"/>
      <c r="G57" s="327"/>
      <c r="H57" s="327"/>
      <c r="I57" s="327"/>
      <c r="J57" s="327"/>
      <c r="K57" s="204"/>
    </row>
    <row r="58" spans="2:11" customFormat="1" ht="15" customHeight="1">
      <c r="B58" s="203"/>
      <c r="C58" s="208"/>
      <c r="D58" s="327" t="s">
        <v>4926</v>
      </c>
      <c r="E58" s="327"/>
      <c r="F58" s="327"/>
      <c r="G58" s="327"/>
      <c r="H58" s="327"/>
      <c r="I58" s="327"/>
      <c r="J58" s="327"/>
      <c r="K58" s="204"/>
    </row>
    <row r="59" spans="2:11" customFormat="1" ht="15" customHeight="1">
      <c r="B59" s="203"/>
      <c r="C59" s="208"/>
      <c r="D59" s="327" t="s">
        <v>4927</v>
      </c>
      <c r="E59" s="327"/>
      <c r="F59" s="327"/>
      <c r="G59" s="327"/>
      <c r="H59" s="327"/>
      <c r="I59" s="327"/>
      <c r="J59" s="327"/>
      <c r="K59" s="204"/>
    </row>
    <row r="60" spans="2:11" customFormat="1" ht="15" customHeight="1">
      <c r="B60" s="203"/>
      <c r="C60" s="208"/>
      <c r="D60" s="327" t="s">
        <v>4928</v>
      </c>
      <c r="E60" s="327"/>
      <c r="F60" s="327"/>
      <c r="G60" s="327"/>
      <c r="H60" s="327"/>
      <c r="I60" s="327"/>
      <c r="J60" s="327"/>
      <c r="K60" s="204"/>
    </row>
    <row r="61" spans="2:11" customFormat="1" ht="15" customHeight="1">
      <c r="B61" s="203"/>
      <c r="C61" s="208"/>
      <c r="D61" s="327" t="s">
        <v>4929</v>
      </c>
      <c r="E61" s="327"/>
      <c r="F61" s="327"/>
      <c r="G61" s="327"/>
      <c r="H61" s="327"/>
      <c r="I61" s="327"/>
      <c r="J61" s="327"/>
      <c r="K61" s="204"/>
    </row>
    <row r="62" spans="2:11" customFormat="1" ht="15" customHeight="1">
      <c r="B62" s="203"/>
      <c r="C62" s="208"/>
      <c r="D62" s="330" t="s">
        <v>4930</v>
      </c>
      <c r="E62" s="330"/>
      <c r="F62" s="330"/>
      <c r="G62" s="330"/>
      <c r="H62" s="330"/>
      <c r="I62" s="330"/>
      <c r="J62" s="330"/>
      <c r="K62" s="204"/>
    </row>
    <row r="63" spans="2:11" customFormat="1" ht="15" customHeight="1">
      <c r="B63" s="203"/>
      <c r="C63" s="208"/>
      <c r="D63" s="327" t="s">
        <v>4931</v>
      </c>
      <c r="E63" s="327"/>
      <c r="F63" s="327"/>
      <c r="G63" s="327"/>
      <c r="H63" s="327"/>
      <c r="I63" s="327"/>
      <c r="J63" s="327"/>
      <c r="K63" s="204"/>
    </row>
    <row r="64" spans="2:11" customFormat="1" ht="12.75" customHeight="1">
      <c r="B64" s="203"/>
      <c r="C64" s="208"/>
      <c r="D64" s="208"/>
      <c r="E64" s="211"/>
      <c r="F64" s="208"/>
      <c r="G64" s="208"/>
      <c r="H64" s="208"/>
      <c r="I64" s="208"/>
      <c r="J64" s="208"/>
      <c r="K64" s="204"/>
    </row>
    <row r="65" spans="2:11" customFormat="1" ht="15" customHeight="1">
      <c r="B65" s="203"/>
      <c r="C65" s="208"/>
      <c r="D65" s="327" t="s">
        <v>4932</v>
      </c>
      <c r="E65" s="327"/>
      <c r="F65" s="327"/>
      <c r="G65" s="327"/>
      <c r="H65" s="327"/>
      <c r="I65" s="327"/>
      <c r="J65" s="327"/>
      <c r="K65" s="204"/>
    </row>
    <row r="66" spans="2:11" customFormat="1" ht="15" customHeight="1">
      <c r="B66" s="203"/>
      <c r="C66" s="208"/>
      <c r="D66" s="330" t="s">
        <v>4933</v>
      </c>
      <c r="E66" s="330"/>
      <c r="F66" s="330"/>
      <c r="G66" s="330"/>
      <c r="H66" s="330"/>
      <c r="I66" s="330"/>
      <c r="J66" s="330"/>
      <c r="K66" s="204"/>
    </row>
    <row r="67" spans="2:11" customFormat="1" ht="15" customHeight="1">
      <c r="B67" s="203"/>
      <c r="C67" s="208"/>
      <c r="D67" s="327" t="s">
        <v>4934</v>
      </c>
      <c r="E67" s="327"/>
      <c r="F67" s="327"/>
      <c r="G67" s="327"/>
      <c r="H67" s="327"/>
      <c r="I67" s="327"/>
      <c r="J67" s="327"/>
      <c r="K67" s="204"/>
    </row>
    <row r="68" spans="2:11" customFormat="1" ht="15" customHeight="1">
      <c r="B68" s="203"/>
      <c r="C68" s="208"/>
      <c r="D68" s="327" t="s">
        <v>4935</v>
      </c>
      <c r="E68" s="327"/>
      <c r="F68" s="327"/>
      <c r="G68" s="327"/>
      <c r="H68" s="327"/>
      <c r="I68" s="327"/>
      <c r="J68" s="327"/>
      <c r="K68" s="204"/>
    </row>
    <row r="69" spans="2:11" customFormat="1" ht="15" customHeight="1">
      <c r="B69" s="203"/>
      <c r="C69" s="208"/>
      <c r="D69" s="327" t="s">
        <v>4936</v>
      </c>
      <c r="E69" s="327"/>
      <c r="F69" s="327"/>
      <c r="G69" s="327"/>
      <c r="H69" s="327"/>
      <c r="I69" s="327"/>
      <c r="J69" s="327"/>
      <c r="K69" s="204"/>
    </row>
    <row r="70" spans="2:11" customFormat="1" ht="15" customHeight="1">
      <c r="B70" s="203"/>
      <c r="C70" s="208"/>
      <c r="D70" s="327" t="s">
        <v>4937</v>
      </c>
      <c r="E70" s="327"/>
      <c r="F70" s="327"/>
      <c r="G70" s="327"/>
      <c r="H70" s="327"/>
      <c r="I70" s="327"/>
      <c r="J70" s="327"/>
      <c r="K70" s="204"/>
    </row>
    <row r="71" spans="2:11" customFormat="1" ht="12.75" customHeight="1">
      <c r="B71" s="212"/>
      <c r="C71" s="213"/>
      <c r="D71" s="213"/>
      <c r="E71" s="213"/>
      <c r="F71" s="213"/>
      <c r="G71" s="213"/>
      <c r="H71" s="213"/>
      <c r="I71" s="213"/>
      <c r="J71" s="213"/>
      <c r="K71" s="214"/>
    </row>
    <row r="72" spans="2:11" customFormat="1" ht="18.75" customHeight="1">
      <c r="B72" s="215"/>
      <c r="C72" s="215"/>
      <c r="D72" s="215"/>
      <c r="E72" s="215"/>
      <c r="F72" s="215"/>
      <c r="G72" s="215"/>
      <c r="H72" s="215"/>
      <c r="I72" s="215"/>
      <c r="J72" s="215"/>
      <c r="K72" s="216"/>
    </row>
    <row r="73" spans="2:11" customFormat="1" ht="18.75" customHeight="1">
      <c r="B73" s="216"/>
      <c r="C73" s="216"/>
      <c r="D73" s="216"/>
      <c r="E73" s="216"/>
      <c r="F73" s="216"/>
      <c r="G73" s="216"/>
      <c r="H73" s="216"/>
      <c r="I73" s="216"/>
      <c r="J73" s="216"/>
      <c r="K73" s="216"/>
    </row>
    <row r="74" spans="2:11" customFormat="1" ht="7.5" customHeight="1">
      <c r="B74" s="217"/>
      <c r="C74" s="218"/>
      <c r="D74" s="218"/>
      <c r="E74" s="218"/>
      <c r="F74" s="218"/>
      <c r="G74" s="218"/>
      <c r="H74" s="218"/>
      <c r="I74" s="218"/>
      <c r="J74" s="218"/>
      <c r="K74" s="219"/>
    </row>
    <row r="75" spans="2:11" customFormat="1" ht="45" customHeight="1">
      <c r="B75" s="220"/>
      <c r="C75" s="331" t="s">
        <v>4938</v>
      </c>
      <c r="D75" s="331"/>
      <c r="E75" s="331"/>
      <c r="F75" s="331"/>
      <c r="G75" s="331"/>
      <c r="H75" s="331"/>
      <c r="I75" s="331"/>
      <c r="J75" s="331"/>
      <c r="K75" s="221"/>
    </row>
    <row r="76" spans="2:11" customFormat="1" ht="17.25" customHeight="1">
      <c r="B76" s="220"/>
      <c r="C76" s="222" t="s">
        <v>4939</v>
      </c>
      <c r="D76" s="222"/>
      <c r="E76" s="222"/>
      <c r="F76" s="222" t="s">
        <v>4940</v>
      </c>
      <c r="G76" s="223"/>
      <c r="H76" s="222" t="s">
        <v>55</v>
      </c>
      <c r="I76" s="222" t="s">
        <v>58</v>
      </c>
      <c r="J76" s="222" t="s">
        <v>4941</v>
      </c>
      <c r="K76" s="221"/>
    </row>
    <row r="77" spans="2:11" customFormat="1" ht="17.25" customHeight="1">
      <c r="B77" s="220"/>
      <c r="C77" s="224" t="s">
        <v>4942</v>
      </c>
      <c r="D77" s="224"/>
      <c r="E77" s="224"/>
      <c r="F77" s="225" t="s">
        <v>4943</v>
      </c>
      <c r="G77" s="226"/>
      <c r="H77" s="224"/>
      <c r="I77" s="224"/>
      <c r="J77" s="224" t="s">
        <v>4944</v>
      </c>
      <c r="K77" s="221"/>
    </row>
    <row r="78" spans="2:11" customFormat="1" ht="5.25" customHeight="1">
      <c r="B78" s="220"/>
      <c r="C78" s="227"/>
      <c r="D78" s="227"/>
      <c r="E78" s="227"/>
      <c r="F78" s="227"/>
      <c r="G78" s="228"/>
      <c r="H78" s="227"/>
      <c r="I78" s="227"/>
      <c r="J78" s="227"/>
      <c r="K78" s="221"/>
    </row>
    <row r="79" spans="2:11" customFormat="1" ht="15" customHeight="1">
      <c r="B79" s="220"/>
      <c r="C79" s="209" t="s">
        <v>54</v>
      </c>
      <c r="D79" s="229"/>
      <c r="E79" s="229"/>
      <c r="F79" s="230" t="s">
        <v>4945</v>
      </c>
      <c r="G79" s="231"/>
      <c r="H79" s="209" t="s">
        <v>4946</v>
      </c>
      <c r="I79" s="209" t="s">
        <v>4947</v>
      </c>
      <c r="J79" s="209">
        <v>20</v>
      </c>
      <c r="K79" s="221"/>
    </row>
    <row r="80" spans="2:11" customFormat="1" ht="15" customHeight="1">
      <c r="B80" s="220"/>
      <c r="C80" s="209" t="s">
        <v>4948</v>
      </c>
      <c r="D80" s="209"/>
      <c r="E80" s="209"/>
      <c r="F80" s="230" t="s">
        <v>4945</v>
      </c>
      <c r="G80" s="231"/>
      <c r="H80" s="209" t="s">
        <v>4949</v>
      </c>
      <c r="I80" s="209" t="s">
        <v>4947</v>
      </c>
      <c r="J80" s="209">
        <v>120</v>
      </c>
      <c r="K80" s="221"/>
    </row>
    <row r="81" spans="2:11" customFormat="1" ht="15" customHeight="1">
      <c r="B81" s="232"/>
      <c r="C81" s="209" t="s">
        <v>4950</v>
      </c>
      <c r="D81" s="209"/>
      <c r="E81" s="209"/>
      <c r="F81" s="230" t="s">
        <v>4951</v>
      </c>
      <c r="G81" s="231"/>
      <c r="H81" s="209" t="s">
        <v>4952</v>
      </c>
      <c r="I81" s="209" t="s">
        <v>4947</v>
      </c>
      <c r="J81" s="209">
        <v>50</v>
      </c>
      <c r="K81" s="221"/>
    </row>
    <row r="82" spans="2:11" customFormat="1" ht="15" customHeight="1">
      <c r="B82" s="232"/>
      <c r="C82" s="209" t="s">
        <v>4953</v>
      </c>
      <c r="D82" s="209"/>
      <c r="E82" s="209"/>
      <c r="F82" s="230" t="s">
        <v>4945</v>
      </c>
      <c r="G82" s="231"/>
      <c r="H82" s="209" t="s">
        <v>4954</v>
      </c>
      <c r="I82" s="209" t="s">
        <v>4955</v>
      </c>
      <c r="J82" s="209"/>
      <c r="K82" s="221"/>
    </row>
    <row r="83" spans="2:11" customFormat="1" ht="15" customHeight="1">
      <c r="B83" s="232"/>
      <c r="C83" s="209" t="s">
        <v>4956</v>
      </c>
      <c r="D83" s="209"/>
      <c r="E83" s="209"/>
      <c r="F83" s="230" t="s">
        <v>4951</v>
      </c>
      <c r="G83" s="209"/>
      <c r="H83" s="209" t="s">
        <v>4957</v>
      </c>
      <c r="I83" s="209" t="s">
        <v>4947</v>
      </c>
      <c r="J83" s="209">
        <v>15</v>
      </c>
      <c r="K83" s="221"/>
    </row>
    <row r="84" spans="2:11" customFormat="1" ht="15" customHeight="1">
      <c r="B84" s="232"/>
      <c r="C84" s="209" t="s">
        <v>4958</v>
      </c>
      <c r="D84" s="209"/>
      <c r="E84" s="209"/>
      <c r="F84" s="230" t="s">
        <v>4951</v>
      </c>
      <c r="G84" s="209"/>
      <c r="H84" s="209" t="s">
        <v>4959</v>
      </c>
      <c r="I84" s="209" t="s">
        <v>4947</v>
      </c>
      <c r="J84" s="209">
        <v>15</v>
      </c>
      <c r="K84" s="221"/>
    </row>
    <row r="85" spans="2:11" customFormat="1" ht="15" customHeight="1">
      <c r="B85" s="232"/>
      <c r="C85" s="209" t="s">
        <v>4960</v>
      </c>
      <c r="D85" s="209"/>
      <c r="E85" s="209"/>
      <c r="F85" s="230" t="s">
        <v>4951</v>
      </c>
      <c r="G85" s="209"/>
      <c r="H85" s="209" t="s">
        <v>4961</v>
      </c>
      <c r="I85" s="209" t="s">
        <v>4947</v>
      </c>
      <c r="J85" s="209">
        <v>20</v>
      </c>
      <c r="K85" s="221"/>
    </row>
    <row r="86" spans="2:11" customFormat="1" ht="15" customHeight="1">
      <c r="B86" s="232"/>
      <c r="C86" s="209" t="s">
        <v>4962</v>
      </c>
      <c r="D86" s="209"/>
      <c r="E86" s="209"/>
      <c r="F86" s="230" t="s">
        <v>4951</v>
      </c>
      <c r="G86" s="209"/>
      <c r="H86" s="209" t="s">
        <v>4963</v>
      </c>
      <c r="I86" s="209" t="s">
        <v>4947</v>
      </c>
      <c r="J86" s="209">
        <v>20</v>
      </c>
      <c r="K86" s="221"/>
    </row>
    <row r="87" spans="2:11" customFormat="1" ht="15" customHeight="1">
      <c r="B87" s="232"/>
      <c r="C87" s="209" t="s">
        <v>4964</v>
      </c>
      <c r="D87" s="209"/>
      <c r="E87" s="209"/>
      <c r="F87" s="230" t="s">
        <v>4951</v>
      </c>
      <c r="G87" s="231"/>
      <c r="H87" s="209" t="s">
        <v>4965</v>
      </c>
      <c r="I87" s="209" t="s">
        <v>4947</v>
      </c>
      <c r="J87" s="209">
        <v>50</v>
      </c>
      <c r="K87" s="221"/>
    </row>
    <row r="88" spans="2:11" customFormat="1" ht="15" customHeight="1">
      <c r="B88" s="232"/>
      <c r="C88" s="209" t="s">
        <v>4966</v>
      </c>
      <c r="D88" s="209"/>
      <c r="E88" s="209"/>
      <c r="F88" s="230" t="s">
        <v>4951</v>
      </c>
      <c r="G88" s="231"/>
      <c r="H88" s="209" t="s">
        <v>4967</v>
      </c>
      <c r="I88" s="209" t="s">
        <v>4947</v>
      </c>
      <c r="J88" s="209">
        <v>20</v>
      </c>
      <c r="K88" s="221"/>
    </row>
    <row r="89" spans="2:11" customFormat="1" ht="15" customHeight="1">
      <c r="B89" s="232"/>
      <c r="C89" s="209" t="s">
        <v>4968</v>
      </c>
      <c r="D89" s="209"/>
      <c r="E89" s="209"/>
      <c r="F89" s="230" t="s">
        <v>4951</v>
      </c>
      <c r="G89" s="231"/>
      <c r="H89" s="209" t="s">
        <v>4969</v>
      </c>
      <c r="I89" s="209" t="s">
        <v>4947</v>
      </c>
      <c r="J89" s="209">
        <v>20</v>
      </c>
      <c r="K89" s="221"/>
    </row>
    <row r="90" spans="2:11" customFormat="1" ht="15" customHeight="1">
      <c r="B90" s="232"/>
      <c r="C90" s="209" t="s">
        <v>4970</v>
      </c>
      <c r="D90" s="209"/>
      <c r="E90" s="209"/>
      <c r="F90" s="230" t="s">
        <v>4951</v>
      </c>
      <c r="G90" s="231"/>
      <c r="H90" s="209" t="s">
        <v>4971</v>
      </c>
      <c r="I90" s="209" t="s">
        <v>4947</v>
      </c>
      <c r="J90" s="209">
        <v>50</v>
      </c>
      <c r="K90" s="221"/>
    </row>
    <row r="91" spans="2:11" customFormat="1" ht="15" customHeight="1">
      <c r="B91" s="232"/>
      <c r="C91" s="209" t="s">
        <v>4972</v>
      </c>
      <c r="D91" s="209"/>
      <c r="E91" s="209"/>
      <c r="F91" s="230" t="s">
        <v>4951</v>
      </c>
      <c r="G91" s="231"/>
      <c r="H91" s="209" t="s">
        <v>4972</v>
      </c>
      <c r="I91" s="209" t="s">
        <v>4947</v>
      </c>
      <c r="J91" s="209">
        <v>50</v>
      </c>
      <c r="K91" s="221"/>
    </row>
    <row r="92" spans="2:11" customFormat="1" ht="15" customHeight="1">
      <c r="B92" s="232"/>
      <c r="C92" s="209" t="s">
        <v>4973</v>
      </c>
      <c r="D92" s="209"/>
      <c r="E92" s="209"/>
      <c r="F92" s="230" t="s">
        <v>4951</v>
      </c>
      <c r="G92" s="231"/>
      <c r="H92" s="209" t="s">
        <v>4974</v>
      </c>
      <c r="I92" s="209" t="s">
        <v>4947</v>
      </c>
      <c r="J92" s="209">
        <v>255</v>
      </c>
      <c r="K92" s="221"/>
    </row>
    <row r="93" spans="2:11" customFormat="1" ht="15" customHeight="1">
      <c r="B93" s="232"/>
      <c r="C93" s="209" t="s">
        <v>4975</v>
      </c>
      <c r="D93" s="209"/>
      <c r="E93" s="209"/>
      <c r="F93" s="230" t="s">
        <v>4945</v>
      </c>
      <c r="G93" s="231"/>
      <c r="H93" s="209" t="s">
        <v>4976</v>
      </c>
      <c r="I93" s="209" t="s">
        <v>4977</v>
      </c>
      <c r="J93" s="209"/>
      <c r="K93" s="221"/>
    </row>
    <row r="94" spans="2:11" customFormat="1" ht="15" customHeight="1">
      <c r="B94" s="232"/>
      <c r="C94" s="209" t="s">
        <v>4978</v>
      </c>
      <c r="D94" s="209"/>
      <c r="E94" s="209"/>
      <c r="F94" s="230" t="s">
        <v>4945</v>
      </c>
      <c r="G94" s="231"/>
      <c r="H94" s="209" t="s">
        <v>4979</v>
      </c>
      <c r="I94" s="209" t="s">
        <v>4980</v>
      </c>
      <c r="J94" s="209"/>
      <c r="K94" s="221"/>
    </row>
    <row r="95" spans="2:11" customFormat="1" ht="15" customHeight="1">
      <c r="B95" s="232"/>
      <c r="C95" s="209" t="s">
        <v>4981</v>
      </c>
      <c r="D95" s="209"/>
      <c r="E95" s="209"/>
      <c r="F95" s="230" t="s">
        <v>4945</v>
      </c>
      <c r="G95" s="231"/>
      <c r="H95" s="209" t="s">
        <v>4981</v>
      </c>
      <c r="I95" s="209" t="s">
        <v>4980</v>
      </c>
      <c r="J95" s="209"/>
      <c r="K95" s="221"/>
    </row>
    <row r="96" spans="2:11" customFormat="1" ht="15" customHeight="1">
      <c r="B96" s="232"/>
      <c r="C96" s="209" t="s">
        <v>39</v>
      </c>
      <c r="D96" s="209"/>
      <c r="E96" s="209"/>
      <c r="F96" s="230" t="s">
        <v>4945</v>
      </c>
      <c r="G96" s="231"/>
      <c r="H96" s="209" t="s">
        <v>4982</v>
      </c>
      <c r="I96" s="209" t="s">
        <v>4980</v>
      </c>
      <c r="J96" s="209"/>
      <c r="K96" s="221"/>
    </row>
    <row r="97" spans="2:11" customFormat="1" ht="15" customHeight="1">
      <c r="B97" s="232"/>
      <c r="C97" s="209" t="s">
        <v>49</v>
      </c>
      <c r="D97" s="209"/>
      <c r="E97" s="209"/>
      <c r="F97" s="230" t="s">
        <v>4945</v>
      </c>
      <c r="G97" s="231"/>
      <c r="H97" s="209" t="s">
        <v>4983</v>
      </c>
      <c r="I97" s="209" t="s">
        <v>4980</v>
      </c>
      <c r="J97" s="209"/>
      <c r="K97" s="221"/>
    </row>
    <row r="98" spans="2:11" customFormat="1" ht="15" customHeight="1">
      <c r="B98" s="233"/>
      <c r="C98" s="234"/>
      <c r="D98" s="234"/>
      <c r="E98" s="234"/>
      <c r="F98" s="234"/>
      <c r="G98" s="234"/>
      <c r="H98" s="234"/>
      <c r="I98" s="234"/>
      <c r="J98" s="234"/>
      <c r="K98" s="235"/>
    </row>
    <row r="99" spans="2:11" customFormat="1" ht="18.75" customHeight="1">
      <c r="B99" s="236"/>
      <c r="C99" s="237"/>
      <c r="D99" s="237"/>
      <c r="E99" s="237"/>
      <c r="F99" s="237"/>
      <c r="G99" s="237"/>
      <c r="H99" s="237"/>
      <c r="I99" s="237"/>
      <c r="J99" s="237"/>
      <c r="K99" s="236"/>
    </row>
    <row r="100" spans="2:11" customFormat="1" ht="18.75" customHeight="1">
      <c r="B100" s="216"/>
      <c r="C100" s="216"/>
      <c r="D100" s="216"/>
      <c r="E100" s="216"/>
      <c r="F100" s="216"/>
      <c r="G100" s="216"/>
      <c r="H100" s="216"/>
      <c r="I100" s="216"/>
      <c r="J100" s="216"/>
      <c r="K100" s="216"/>
    </row>
    <row r="101" spans="2:11" customFormat="1" ht="7.5" customHeight="1">
      <c r="B101" s="217"/>
      <c r="C101" s="218"/>
      <c r="D101" s="218"/>
      <c r="E101" s="218"/>
      <c r="F101" s="218"/>
      <c r="G101" s="218"/>
      <c r="H101" s="218"/>
      <c r="I101" s="218"/>
      <c r="J101" s="218"/>
      <c r="K101" s="219"/>
    </row>
    <row r="102" spans="2:11" customFormat="1" ht="45" customHeight="1">
      <c r="B102" s="220"/>
      <c r="C102" s="331" t="s">
        <v>4984</v>
      </c>
      <c r="D102" s="331"/>
      <c r="E102" s="331"/>
      <c r="F102" s="331"/>
      <c r="G102" s="331"/>
      <c r="H102" s="331"/>
      <c r="I102" s="331"/>
      <c r="J102" s="331"/>
      <c r="K102" s="221"/>
    </row>
    <row r="103" spans="2:11" customFormat="1" ht="17.25" customHeight="1">
      <c r="B103" s="220"/>
      <c r="C103" s="222" t="s">
        <v>4939</v>
      </c>
      <c r="D103" s="222"/>
      <c r="E103" s="222"/>
      <c r="F103" s="222" t="s">
        <v>4940</v>
      </c>
      <c r="G103" s="223"/>
      <c r="H103" s="222" t="s">
        <v>55</v>
      </c>
      <c r="I103" s="222" t="s">
        <v>58</v>
      </c>
      <c r="J103" s="222" t="s">
        <v>4941</v>
      </c>
      <c r="K103" s="221"/>
    </row>
    <row r="104" spans="2:11" customFormat="1" ht="17.25" customHeight="1">
      <c r="B104" s="220"/>
      <c r="C104" s="224" t="s">
        <v>4942</v>
      </c>
      <c r="D104" s="224"/>
      <c r="E104" s="224"/>
      <c r="F104" s="225" t="s">
        <v>4943</v>
      </c>
      <c r="G104" s="226"/>
      <c r="H104" s="224"/>
      <c r="I104" s="224"/>
      <c r="J104" s="224" t="s">
        <v>4944</v>
      </c>
      <c r="K104" s="221"/>
    </row>
    <row r="105" spans="2:11" customFormat="1" ht="5.25" customHeight="1">
      <c r="B105" s="220"/>
      <c r="C105" s="222"/>
      <c r="D105" s="222"/>
      <c r="E105" s="222"/>
      <c r="F105" s="222"/>
      <c r="G105" s="238"/>
      <c r="H105" s="222"/>
      <c r="I105" s="222"/>
      <c r="J105" s="222"/>
      <c r="K105" s="221"/>
    </row>
    <row r="106" spans="2:11" customFormat="1" ht="15" customHeight="1">
      <c r="B106" s="220"/>
      <c r="C106" s="209" t="s">
        <v>54</v>
      </c>
      <c r="D106" s="229"/>
      <c r="E106" s="229"/>
      <c r="F106" s="230" t="s">
        <v>4945</v>
      </c>
      <c r="G106" s="209"/>
      <c r="H106" s="209" t="s">
        <v>4985</v>
      </c>
      <c r="I106" s="209" t="s">
        <v>4947</v>
      </c>
      <c r="J106" s="209">
        <v>20</v>
      </c>
      <c r="K106" s="221"/>
    </row>
    <row r="107" spans="2:11" customFormat="1" ht="15" customHeight="1">
      <c r="B107" s="220"/>
      <c r="C107" s="209" t="s">
        <v>4948</v>
      </c>
      <c r="D107" s="209"/>
      <c r="E107" s="209"/>
      <c r="F107" s="230" t="s">
        <v>4945</v>
      </c>
      <c r="G107" s="209"/>
      <c r="H107" s="209" t="s">
        <v>4985</v>
      </c>
      <c r="I107" s="209" t="s">
        <v>4947</v>
      </c>
      <c r="J107" s="209">
        <v>120</v>
      </c>
      <c r="K107" s="221"/>
    </row>
    <row r="108" spans="2:11" customFormat="1" ht="15" customHeight="1">
      <c r="B108" s="232"/>
      <c r="C108" s="209" t="s">
        <v>4950</v>
      </c>
      <c r="D108" s="209"/>
      <c r="E108" s="209"/>
      <c r="F108" s="230" t="s">
        <v>4951</v>
      </c>
      <c r="G108" s="209"/>
      <c r="H108" s="209" t="s">
        <v>4985</v>
      </c>
      <c r="I108" s="209" t="s">
        <v>4947</v>
      </c>
      <c r="J108" s="209">
        <v>50</v>
      </c>
      <c r="K108" s="221"/>
    </row>
    <row r="109" spans="2:11" customFormat="1" ht="15" customHeight="1">
      <c r="B109" s="232"/>
      <c r="C109" s="209" t="s">
        <v>4953</v>
      </c>
      <c r="D109" s="209"/>
      <c r="E109" s="209"/>
      <c r="F109" s="230" t="s">
        <v>4945</v>
      </c>
      <c r="G109" s="209"/>
      <c r="H109" s="209" t="s">
        <v>4985</v>
      </c>
      <c r="I109" s="209" t="s">
        <v>4955</v>
      </c>
      <c r="J109" s="209"/>
      <c r="K109" s="221"/>
    </row>
    <row r="110" spans="2:11" customFormat="1" ht="15" customHeight="1">
      <c r="B110" s="232"/>
      <c r="C110" s="209" t="s">
        <v>4964</v>
      </c>
      <c r="D110" s="209"/>
      <c r="E110" s="209"/>
      <c r="F110" s="230" t="s">
        <v>4951</v>
      </c>
      <c r="G110" s="209"/>
      <c r="H110" s="209" t="s">
        <v>4985</v>
      </c>
      <c r="I110" s="209" t="s">
        <v>4947</v>
      </c>
      <c r="J110" s="209">
        <v>50</v>
      </c>
      <c r="K110" s="221"/>
    </row>
    <row r="111" spans="2:11" customFormat="1" ht="15" customHeight="1">
      <c r="B111" s="232"/>
      <c r="C111" s="209" t="s">
        <v>4972</v>
      </c>
      <c r="D111" s="209"/>
      <c r="E111" s="209"/>
      <c r="F111" s="230" t="s">
        <v>4951</v>
      </c>
      <c r="G111" s="209"/>
      <c r="H111" s="209" t="s">
        <v>4985</v>
      </c>
      <c r="I111" s="209" t="s">
        <v>4947</v>
      </c>
      <c r="J111" s="209">
        <v>50</v>
      </c>
      <c r="K111" s="221"/>
    </row>
    <row r="112" spans="2:11" customFormat="1" ht="15" customHeight="1">
      <c r="B112" s="232"/>
      <c r="C112" s="209" t="s">
        <v>4970</v>
      </c>
      <c r="D112" s="209"/>
      <c r="E112" s="209"/>
      <c r="F112" s="230" t="s">
        <v>4951</v>
      </c>
      <c r="G112" s="209"/>
      <c r="H112" s="209" t="s">
        <v>4985</v>
      </c>
      <c r="I112" s="209" t="s">
        <v>4947</v>
      </c>
      <c r="J112" s="209">
        <v>50</v>
      </c>
      <c r="K112" s="221"/>
    </row>
    <row r="113" spans="2:11" customFormat="1" ht="15" customHeight="1">
      <c r="B113" s="232"/>
      <c r="C113" s="209" t="s">
        <v>54</v>
      </c>
      <c r="D113" s="209"/>
      <c r="E113" s="209"/>
      <c r="F113" s="230" t="s">
        <v>4945</v>
      </c>
      <c r="G113" s="209"/>
      <c r="H113" s="209" t="s">
        <v>4986</v>
      </c>
      <c r="I113" s="209" t="s">
        <v>4947</v>
      </c>
      <c r="J113" s="209">
        <v>20</v>
      </c>
      <c r="K113" s="221"/>
    </row>
    <row r="114" spans="2:11" customFormat="1" ht="15" customHeight="1">
      <c r="B114" s="232"/>
      <c r="C114" s="209" t="s">
        <v>4987</v>
      </c>
      <c r="D114" s="209"/>
      <c r="E114" s="209"/>
      <c r="F114" s="230" t="s">
        <v>4945</v>
      </c>
      <c r="G114" s="209"/>
      <c r="H114" s="209" t="s">
        <v>4988</v>
      </c>
      <c r="I114" s="209" t="s">
        <v>4947</v>
      </c>
      <c r="J114" s="209">
        <v>120</v>
      </c>
      <c r="K114" s="221"/>
    </row>
    <row r="115" spans="2:11" customFormat="1" ht="15" customHeight="1">
      <c r="B115" s="232"/>
      <c r="C115" s="209" t="s">
        <v>39</v>
      </c>
      <c r="D115" s="209"/>
      <c r="E115" s="209"/>
      <c r="F115" s="230" t="s">
        <v>4945</v>
      </c>
      <c r="G115" s="209"/>
      <c r="H115" s="209" t="s">
        <v>4989</v>
      </c>
      <c r="I115" s="209" t="s">
        <v>4980</v>
      </c>
      <c r="J115" s="209"/>
      <c r="K115" s="221"/>
    </row>
    <row r="116" spans="2:11" customFormat="1" ht="15" customHeight="1">
      <c r="B116" s="232"/>
      <c r="C116" s="209" t="s">
        <v>49</v>
      </c>
      <c r="D116" s="209"/>
      <c r="E116" s="209"/>
      <c r="F116" s="230" t="s">
        <v>4945</v>
      </c>
      <c r="G116" s="209"/>
      <c r="H116" s="209" t="s">
        <v>4990</v>
      </c>
      <c r="I116" s="209" t="s">
        <v>4980</v>
      </c>
      <c r="J116" s="209"/>
      <c r="K116" s="221"/>
    </row>
    <row r="117" spans="2:11" customFormat="1" ht="15" customHeight="1">
      <c r="B117" s="232"/>
      <c r="C117" s="209" t="s">
        <v>58</v>
      </c>
      <c r="D117" s="209"/>
      <c r="E117" s="209"/>
      <c r="F117" s="230" t="s">
        <v>4945</v>
      </c>
      <c r="G117" s="209"/>
      <c r="H117" s="209" t="s">
        <v>4991</v>
      </c>
      <c r="I117" s="209" t="s">
        <v>4992</v>
      </c>
      <c r="J117" s="209"/>
      <c r="K117" s="221"/>
    </row>
    <row r="118" spans="2:11" customFormat="1" ht="15" customHeight="1">
      <c r="B118" s="233"/>
      <c r="C118" s="239"/>
      <c r="D118" s="239"/>
      <c r="E118" s="239"/>
      <c r="F118" s="239"/>
      <c r="G118" s="239"/>
      <c r="H118" s="239"/>
      <c r="I118" s="239"/>
      <c r="J118" s="239"/>
      <c r="K118" s="235"/>
    </row>
    <row r="119" spans="2:11" customFormat="1" ht="18.75" customHeight="1">
      <c r="B119" s="240"/>
      <c r="C119" s="241"/>
      <c r="D119" s="241"/>
      <c r="E119" s="241"/>
      <c r="F119" s="242"/>
      <c r="G119" s="241"/>
      <c r="H119" s="241"/>
      <c r="I119" s="241"/>
      <c r="J119" s="241"/>
      <c r="K119" s="240"/>
    </row>
    <row r="120" spans="2:11" customFormat="1" ht="18.75" customHeight="1">
      <c r="B120" s="216"/>
      <c r="C120" s="216"/>
      <c r="D120" s="216"/>
      <c r="E120" s="216"/>
      <c r="F120" s="216"/>
      <c r="G120" s="216"/>
      <c r="H120" s="216"/>
      <c r="I120" s="216"/>
      <c r="J120" s="216"/>
      <c r="K120" s="216"/>
    </row>
    <row r="121" spans="2:11" customFormat="1" ht="7.5" customHeight="1">
      <c r="B121" s="243"/>
      <c r="C121" s="244"/>
      <c r="D121" s="244"/>
      <c r="E121" s="244"/>
      <c r="F121" s="244"/>
      <c r="G121" s="244"/>
      <c r="H121" s="244"/>
      <c r="I121" s="244"/>
      <c r="J121" s="244"/>
      <c r="K121" s="245"/>
    </row>
    <row r="122" spans="2:11" customFormat="1" ht="45" customHeight="1">
      <c r="B122" s="246"/>
      <c r="C122" s="329" t="s">
        <v>4993</v>
      </c>
      <c r="D122" s="329"/>
      <c r="E122" s="329"/>
      <c r="F122" s="329"/>
      <c r="G122" s="329"/>
      <c r="H122" s="329"/>
      <c r="I122" s="329"/>
      <c r="J122" s="329"/>
      <c r="K122" s="247"/>
    </row>
    <row r="123" spans="2:11" customFormat="1" ht="17.25" customHeight="1">
      <c r="B123" s="248"/>
      <c r="C123" s="222" t="s">
        <v>4939</v>
      </c>
      <c r="D123" s="222"/>
      <c r="E123" s="222"/>
      <c r="F123" s="222" t="s">
        <v>4940</v>
      </c>
      <c r="G123" s="223"/>
      <c r="H123" s="222" t="s">
        <v>55</v>
      </c>
      <c r="I123" s="222" t="s">
        <v>58</v>
      </c>
      <c r="J123" s="222" t="s">
        <v>4941</v>
      </c>
      <c r="K123" s="249"/>
    </row>
    <row r="124" spans="2:11" customFormat="1" ht="17.25" customHeight="1">
      <c r="B124" s="248"/>
      <c r="C124" s="224" t="s">
        <v>4942</v>
      </c>
      <c r="D124" s="224"/>
      <c r="E124" s="224"/>
      <c r="F124" s="225" t="s">
        <v>4943</v>
      </c>
      <c r="G124" s="226"/>
      <c r="H124" s="224"/>
      <c r="I124" s="224"/>
      <c r="J124" s="224" t="s">
        <v>4944</v>
      </c>
      <c r="K124" s="249"/>
    </row>
    <row r="125" spans="2:11" customFormat="1" ht="5.25" customHeight="1">
      <c r="B125" s="250"/>
      <c r="C125" s="227"/>
      <c r="D125" s="227"/>
      <c r="E125" s="227"/>
      <c r="F125" s="227"/>
      <c r="G125" s="251"/>
      <c r="H125" s="227"/>
      <c r="I125" s="227"/>
      <c r="J125" s="227"/>
      <c r="K125" s="252"/>
    </row>
    <row r="126" spans="2:11" customFormat="1" ht="15" customHeight="1">
      <c r="B126" s="250"/>
      <c r="C126" s="209" t="s">
        <v>4948</v>
      </c>
      <c r="D126" s="229"/>
      <c r="E126" s="229"/>
      <c r="F126" s="230" t="s">
        <v>4945</v>
      </c>
      <c r="G126" s="209"/>
      <c r="H126" s="209" t="s">
        <v>4985</v>
      </c>
      <c r="I126" s="209" t="s">
        <v>4947</v>
      </c>
      <c r="J126" s="209">
        <v>120</v>
      </c>
      <c r="K126" s="253"/>
    </row>
    <row r="127" spans="2:11" customFormat="1" ht="15" customHeight="1">
      <c r="B127" s="250"/>
      <c r="C127" s="209" t="s">
        <v>4994</v>
      </c>
      <c r="D127" s="209"/>
      <c r="E127" s="209"/>
      <c r="F127" s="230" t="s">
        <v>4945</v>
      </c>
      <c r="G127" s="209"/>
      <c r="H127" s="209" t="s">
        <v>4995</v>
      </c>
      <c r="I127" s="209" t="s">
        <v>4947</v>
      </c>
      <c r="J127" s="209" t="s">
        <v>4996</v>
      </c>
      <c r="K127" s="253"/>
    </row>
    <row r="128" spans="2:11" customFormat="1" ht="15" customHeight="1">
      <c r="B128" s="250"/>
      <c r="C128" s="209" t="s">
        <v>104</v>
      </c>
      <c r="D128" s="209"/>
      <c r="E128" s="209"/>
      <c r="F128" s="230" t="s">
        <v>4945</v>
      </c>
      <c r="G128" s="209"/>
      <c r="H128" s="209" t="s">
        <v>4997</v>
      </c>
      <c r="I128" s="209" t="s">
        <v>4947</v>
      </c>
      <c r="J128" s="209" t="s">
        <v>4996</v>
      </c>
      <c r="K128" s="253"/>
    </row>
    <row r="129" spans="2:11" customFormat="1" ht="15" customHeight="1">
      <c r="B129" s="250"/>
      <c r="C129" s="209" t="s">
        <v>4956</v>
      </c>
      <c r="D129" s="209"/>
      <c r="E129" s="209"/>
      <c r="F129" s="230" t="s">
        <v>4951</v>
      </c>
      <c r="G129" s="209"/>
      <c r="H129" s="209" t="s">
        <v>4957</v>
      </c>
      <c r="I129" s="209" t="s">
        <v>4947</v>
      </c>
      <c r="J129" s="209">
        <v>15</v>
      </c>
      <c r="K129" s="253"/>
    </row>
    <row r="130" spans="2:11" customFormat="1" ht="15" customHeight="1">
      <c r="B130" s="250"/>
      <c r="C130" s="209" t="s">
        <v>4958</v>
      </c>
      <c r="D130" s="209"/>
      <c r="E130" s="209"/>
      <c r="F130" s="230" t="s">
        <v>4951</v>
      </c>
      <c r="G130" s="209"/>
      <c r="H130" s="209" t="s">
        <v>4959</v>
      </c>
      <c r="I130" s="209" t="s">
        <v>4947</v>
      </c>
      <c r="J130" s="209">
        <v>15</v>
      </c>
      <c r="K130" s="253"/>
    </row>
    <row r="131" spans="2:11" customFormat="1" ht="15" customHeight="1">
      <c r="B131" s="250"/>
      <c r="C131" s="209" t="s">
        <v>4960</v>
      </c>
      <c r="D131" s="209"/>
      <c r="E131" s="209"/>
      <c r="F131" s="230" t="s">
        <v>4951</v>
      </c>
      <c r="G131" s="209"/>
      <c r="H131" s="209" t="s">
        <v>4961</v>
      </c>
      <c r="I131" s="209" t="s">
        <v>4947</v>
      </c>
      <c r="J131" s="209">
        <v>20</v>
      </c>
      <c r="K131" s="253"/>
    </row>
    <row r="132" spans="2:11" customFormat="1" ht="15" customHeight="1">
      <c r="B132" s="250"/>
      <c r="C132" s="209" t="s">
        <v>4962</v>
      </c>
      <c r="D132" s="209"/>
      <c r="E132" s="209"/>
      <c r="F132" s="230" t="s">
        <v>4951</v>
      </c>
      <c r="G132" s="209"/>
      <c r="H132" s="209" t="s">
        <v>4963</v>
      </c>
      <c r="I132" s="209" t="s">
        <v>4947</v>
      </c>
      <c r="J132" s="209">
        <v>20</v>
      </c>
      <c r="K132" s="253"/>
    </row>
    <row r="133" spans="2:11" customFormat="1" ht="15" customHeight="1">
      <c r="B133" s="250"/>
      <c r="C133" s="209" t="s">
        <v>4950</v>
      </c>
      <c r="D133" s="209"/>
      <c r="E133" s="209"/>
      <c r="F133" s="230" t="s">
        <v>4951</v>
      </c>
      <c r="G133" s="209"/>
      <c r="H133" s="209" t="s">
        <v>4985</v>
      </c>
      <c r="I133" s="209" t="s">
        <v>4947</v>
      </c>
      <c r="J133" s="209">
        <v>50</v>
      </c>
      <c r="K133" s="253"/>
    </row>
    <row r="134" spans="2:11" customFormat="1" ht="15" customHeight="1">
      <c r="B134" s="250"/>
      <c r="C134" s="209" t="s">
        <v>4964</v>
      </c>
      <c r="D134" s="209"/>
      <c r="E134" s="209"/>
      <c r="F134" s="230" t="s">
        <v>4951</v>
      </c>
      <c r="G134" s="209"/>
      <c r="H134" s="209" t="s">
        <v>4985</v>
      </c>
      <c r="I134" s="209" t="s">
        <v>4947</v>
      </c>
      <c r="J134" s="209">
        <v>50</v>
      </c>
      <c r="K134" s="253"/>
    </row>
    <row r="135" spans="2:11" customFormat="1" ht="15" customHeight="1">
      <c r="B135" s="250"/>
      <c r="C135" s="209" t="s">
        <v>4970</v>
      </c>
      <c r="D135" s="209"/>
      <c r="E135" s="209"/>
      <c r="F135" s="230" t="s">
        <v>4951</v>
      </c>
      <c r="G135" s="209"/>
      <c r="H135" s="209" t="s">
        <v>4985</v>
      </c>
      <c r="I135" s="209" t="s">
        <v>4947</v>
      </c>
      <c r="J135" s="209">
        <v>50</v>
      </c>
      <c r="K135" s="253"/>
    </row>
    <row r="136" spans="2:11" customFormat="1" ht="15" customHeight="1">
      <c r="B136" s="250"/>
      <c r="C136" s="209" t="s">
        <v>4972</v>
      </c>
      <c r="D136" s="209"/>
      <c r="E136" s="209"/>
      <c r="F136" s="230" t="s">
        <v>4951</v>
      </c>
      <c r="G136" s="209"/>
      <c r="H136" s="209" t="s">
        <v>4985</v>
      </c>
      <c r="I136" s="209" t="s">
        <v>4947</v>
      </c>
      <c r="J136" s="209">
        <v>50</v>
      </c>
      <c r="K136" s="253"/>
    </row>
    <row r="137" spans="2:11" customFormat="1" ht="15" customHeight="1">
      <c r="B137" s="250"/>
      <c r="C137" s="209" t="s">
        <v>4973</v>
      </c>
      <c r="D137" s="209"/>
      <c r="E137" s="209"/>
      <c r="F137" s="230" t="s">
        <v>4951</v>
      </c>
      <c r="G137" s="209"/>
      <c r="H137" s="209" t="s">
        <v>4998</v>
      </c>
      <c r="I137" s="209" t="s">
        <v>4947</v>
      </c>
      <c r="J137" s="209">
        <v>255</v>
      </c>
      <c r="K137" s="253"/>
    </row>
    <row r="138" spans="2:11" customFormat="1" ht="15" customHeight="1">
      <c r="B138" s="250"/>
      <c r="C138" s="209" t="s">
        <v>4975</v>
      </c>
      <c r="D138" s="209"/>
      <c r="E138" s="209"/>
      <c r="F138" s="230" t="s">
        <v>4945</v>
      </c>
      <c r="G138" s="209"/>
      <c r="H138" s="209" t="s">
        <v>4999</v>
      </c>
      <c r="I138" s="209" t="s">
        <v>4977</v>
      </c>
      <c r="J138" s="209"/>
      <c r="K138" s="253"/>
    </row>
    <row r="139" spans="2:11" customFormat="1" ht="15" customHeight="1">
      <c r="B139" s="250"/>
      <c r="C139" s="209" t="s">
        <v>4978</v>
      </c>
      <c r="D139" s="209"/>
      <c r="E139" s="209"/>
      <c r="F139" s="230" t="s">
        <v>4945</v>
      </c>
      <c r="G139" s="209"/>
      <c r="H139" s="209" t="s">
        <v>5000</v>
      </c>
      <c r="I139" s="209" t="s">
        <v>4980</v>
      </c>
      <c r="J139" s="209"/>
      <c r="K139" s="253"/>
    </row>
    <row r="140" spans="2:11" customFormat="1" ht="15" customHeight="1">
      <c r="B140" s="250"/>
      <c r="C140" s="209" t="s">
        <v>4981</v>
      </c>
      <c r="D140" s="209"/>
      <c r="E140" s="209"/>
      <c r="F140" s="230" t="s">
        <v>4945</v>
      </c>
      <c r="G140" s="209"/>
      <c r="H140" s="209" t="s">
        <v>4981</v>
      </c>
      <c r="I140" s="209" t="s">
        <v>4980</v>
      </c>
      <c r="J140" s="209"/>
      <c r="K140" s="253"/>
    </row>
    <row r="141" spans="2:11" customFormat="1" ht="15" customHeight="1">
      <c r="B141" s="250"/>
      <c r="C141" s="209" t="s">
        <v>39</v>
      </c>
      <c r="D141" s="209"/>
      <c r="E141" s="209"/>
      <c r="F141" s="230" t="s">
        <v>4945</v>
      </c>
      <c r="G141" s="209"/>
      <c r="H141" s="209" t="s">
        <v>5001</v>
      </c>
      <c r="I141" s="209" t="s">
        <v>4980</v>
      </c>
      <c r="J141" s="209"/>
      <c r="K141" s="253"/>
    </row>
    <row r="142" spans="2:11" customFormat="1" ht="15" customHeight="1">
      <c r="B142" s="250"/>
      <c r="C142" s="209" t="s">
        <v>5002</v>
      </c>
      <c r="D142" s="209"/>
      <c r="E142" s="209"/>
      <c r="F142" s="230" t="s">
        <v>4945</v>
      </c>
      <c r="G142" s="209"/>
      <c r="H142" s="209" t="s">
        <v>5003</v>
      </c>
      <c r="I142" s="209" t="s">
        <v>4980</v>
      </c>
      <c r="J142" s="209"/>
      <c r="K142" s="253"/>
    </row>
    <row r="143" spans="2:11" customFormat="1" ht="15" customHeight="1">
      <c r="B143" s="254"/>
      <c r="C143" s="255"/>
      <c r="D143" s="255"/>
      <c r="E143" s="255"/>
      <c r="F143" s="255"/>
      <c r="G143" s="255"/>
      <c r="H143" s="255"/>
      <c r="I143" s="255"/>
      <c r="J143" s="255"/>
      <c r="K143" s="256"/>
    </row>
    <row r="144" spans="2:11" customFormat="1" ht="18.75" customHeight="1">
      <c r="B144" s="241"/>
      <c r="C144" s="241"/>
      <c r="D144" s="241"/>
      <c r="E144" s="241"/>
      <c r="F144" s="242"/>
      <c r="G144" s="241"/>
      <c r="H144" s="241"/>
      <c r="I144" s="241"/>
      <c r="J144" s="241"/>
      <c r="K144" s="241"/>
    </row>
    <row r="145" spans="2:11" customFormat="1" ht="18.75" customHeight="1">
      <c r="B145" s="216"/>
      <c r="C145" s="216"/>
      <c r="D145" s="216"/>
      <c r="E145" s="216"/>
      <c r="F145" s="216"/>
      <c r="G145" s="216"/>
      <c r="H145" s="216"/>
      <c r="I145" s="216"/>
      <c r="J145" s="216"/>
      <c r="K145" s="216"/>
    </row>
    <row r="146" spans="2:11" customFormat="1" ht="7.5" customHeight="1">
      <c r="B146" s="217"/>
      <c r="C146" s="218"/>
      <c r="D146" s="218"/>
      <c r="E146" s="218"/>
      <c r="F146" s="218"/>
      <c r="G146" s="218"/>
      <c r="H146" s="218"/>
      <c r="I146" s="218"/>
      <c r="J146" s="218"/>
      <c r="K146" s="219"/>
    </row>
    <row r="147" spans="2:11" customFormat="1" ht="45" customHeight="1">
      <c r="B147" s="220"/>
      <c r="C147" s="331" t="s">
        <v>5004</v>
      </c>
      <c r="D147" s="331"/>
      <c r="E147" s="331"/>
      <c r="F147" s="331"/>
      <c r="G147" s="331"/>
      <c r="H147" s="331"/>
      <c r="I147" s="331"/>
      <c r="J147" s="331"/>
      <c r="K147" s="221"/>
    </row>
    <row r="148" spans="2:11" customFormat="1" ht="17.25" customHeight="1">
      <c r="B148" s="220"/>
      <c r="C148" s="222" t="s">
        <v>4939</v>
      </c>
      <c r="D148" s="222"/>
      <c r="E148" s="222"/>
      <c r="F148" s="222" t="s">
        <v>4940</v>
      </c>
      <c r="G148" s="223"/>
      <c r="H148" s="222" t="s">
        <v>55</v>
      </c>
      <c r="I148" s="222" t="s">
        <v>58</v>
      </c>
      <c r="J148" s="222" t="s">
        <v>4941</v>
      </c>
      <c r="K148" s="221"/>
    </row>
    <row r="149" spans="2:11" customFormat="1" ht="17.25" customHeight="1">
      <c r="B149" s="220"/>
      <c r="C149" s="224" t="s">
        <v>4942</v>
      </c>
      <c r="D149" s="224"/>
      <c r="E149" s="224"/>
      <c r="F149" s="225" t="s">
        <v>4943</v>
      </c>
      <c r="G149" s="226"/>
      <c r="H149" s="224"/>
      <c r="I149" s="224"/>
      <c r="J149" s="224" t="s">
        <v>4944</v>
      </c>
      <c r="K149" s="221"/>
    </row>
    <row r="150" spans="2:11" customFormat="1" ht="5.25" customHeight="1">
      <c r="B150" s="232"/>
      <c r="C150" s="227"/>
      <c r="D150" s="227"/>
      <c r="E150" s="227"/>
      <c r="F150" s="227"/>
      <c r="G150" s="228"/>
      <c r="H150" s="227"/>
      <c r="I150" s="227"/>
      <c r="J150" s="227"/>
      <c r="K150" s="253"/>
    </row>
    <row r="151" spans="2:11" customFormat="1" ht="15" customHeight="1">
      <c r="B151" s="232"/>
      <c r="C151" s="257" t="s">
        <v>4948</v>
      </c>
      <c r="D151" s="209"/>
      <c r="E151" s="209"/>
      <c r="F151" s="258" t="s">
        <v>4945</v>
      </c>
      <c r="G151" s="209"/>
      <c r="H151" s="257" t="s">
        <v>4985</v>
      </c>
      <c r="I151" s="257" t="s">
        <v>4947</v>
      </c>
      <c r="J151" s="257">
        <v>120</v>
      </c>
      <c r="K151" s="253"/>
    </row>
    <row r="152" spans="2:11" customFormat="1" ht="15" customHeight="1">
      <c r="B152" s="232"/>
      <c r="C152" s="257" t="s">
        <v>4994</v>
      </c>
      <c r="D152" s="209"/>
      <c r="E152" s="209"/>
      <c r="F152" s="258" t="s">
        <v>4945</v>
      </c>
      <c r="G152" s="209"/>
      <c r="H152" s="257" t="s">
        <v>5005</v>
      </c>
      <c r="I152" s="257" t="s">
        <v>4947</v>
      </c>
      <c r="J152" s="257" t="s">
        <v>4996</v>
      </c>
      <c r="K152" s="253"/>
    </row>
    <row r="153" spans="2:11" customFormat="1" ht="15" customHeight="1">
      <c r="B153" s="232"/>
      <c r="C153" s="257" t="s">
        <v>104</v>
      </c>
      <c r="D153" s="209"/>
      <c r="E153" s="209"/>
      <c r="F153" s="258" t="s">
        <v>4945</v>
      </c>
      <c r="G153" s="209"/>
      <c r="H153" s="257" t="s">
        <v>5006</v>
      </c>
      <c r="I153" s="257" t="s">
        <v>4947</v>
      </c>
      <c r="J153" s="257" t="s">
        <v>4996</v>
      </c>
      <c r="K153" s="253"/>
    </row>
    <row r="154" spans="2:11" customFormat="1" ht="15" customHeight="1">
      <c r="B154" s="232"/>
      <c r="C154" s="257" t="s">
        <v>4950</v>
      </c>
      <c r="D154" s="209"/>
      <c r="E154" s="209"/>
      <c r="F154" s="258" t="s">
        <v>4951</v>
      </c>
      <c r="G154" s="209"/>
      <c r="H154" s="257" t="s">
        <v>4985</v>
      </c>
      <c r="I154" s="257" t="s">
        <v>4947</v>
      </c>
      <c r="J154" s="257">
        <v>50</v>
      </c>
      <c r="K154" s="253"/>
    </row>
    <row r="155" spans="2:11" customFormat="1" ht="15" customHeight="1">
      <c r="B155" s="232"/>
      <c r="C155" s="257" t="s">
        <v>4953</v>
      </c>
      <c r="D155" s="209"/>
      <c r="E155" s="209"/>
      <c r="F155" s="258" t="s">
        <v>4945</v>
      </c>
      <c r="G155" s="209"/>
      <c r="H155" s="257" t="s">
        <v>4985</v>
      </c>
      <c r="I155" s="257" t="s">
        <v>4955</v>
      </c>
      <c r="J155" s="257"/>
      <c r="K155" s="253"/>
    </row>
    <row r="156" spans="2:11" customFormat="1" ht="15" customHeight="1">
      <c r="B156" s="232"/>
      <c r="C156" s="257" t="s">
        <v>4964</v>
      </c>
      <c r="D156" s="209"/>
      <c r="E156" s="209"/>
      <c r="F156" s="258" t="s">
        <v>4951</v>
      </c>
      <c r="G156" s="209"/>
      <c r="H156" s="257" t="s">
        <v>4985</v>
      </c>
      <c r="I156" s="257" t="s">
        <v>4947</v>
      </c>
      <c r="J156" s="257">
        <v>50</v>
      </c>
      <c r="K156" s="253"/>
    </row>
    <row r="157" spans="2:11" customFormat="1" ht="15" customHeight="1">
      <c r="B157" s="232"/>
      <c r="C157" s="257" t="s">
        <v>4972</v>
      </c>
      <c r="D157" s="209"/>
      <c r="E157" s="209"/>
      <c r="F157" s="258" t="s">
        <v>4951</v>
      </c>
      <c r="G157" s="209"/>
      <c r="H157" s="257" t="s">
        <v>4985</v>
      </c>
      <c r="I157" s="257" t="s">
        <v>4947</v>
      </c>
      <c r="J157" s="257">
        <v>50</v>
      </c>
      <c r="K157" s="253"/>
    </row>
    <row r="158" spans="2:11" customFormat="1" ht="15" customHeight="1">
      <c r="B158" s="232"/>
      <c r="C158" s="257" t="s">
        <v>4970</v>
      </c>
      <c r="D158" s="209"/>
      <c r="E158" s="209"/>
      <c r="F158" s="258" t="s">
        <v>4951</v>
      </c>
      <c r="G158" s="209"/>
      <c r="H158" s="257" t="s">
        <v>4985</v>
      </c>
      <c r="I158" s="257" t="s">
        <v>4947</v>
      </c>
      <c r="J158" s="257">
        <v>50</v>
      </c>
      <c r="K158" s="253"/>
    </row>
    <row r="159" spans="2:11" customFormat="1" ht="15" customHeight="1">
      <c r="B159" s="232"/>
      <c r="C159" s="257" t="s">
        <v>137</v>
      </c>
      <c r="D159" s="209"/>
      <c r="E159" s="209"/>
      <c r="F159" s="258" t="s">
        <v>4945</v>
      </c>
      <c r="G159" s="209"/>
      <c r="H159" s="257" t="s">
        <v>5007</v>
      </c>
      <c r="I159" s="257" t="s">
        <v>4947</v>
      </c>
      <c r="J159" s="257" t="s">
        <v>5008</v>
      </c>
      <c r="K159" s="253"/>
    </row>
    <row r="160" spans="2:11" customFormat="1" ht="15" customHeight="1">
      <c r="B160" s="232"/>
      <c r="C160" s="257" t="s">
        <v>5009</v>
      </c>
      <c r="D160" s="209"/>
      <c r="E160" s="209"/>
      <c r="F160" s="258" t="s">
        <v>4945</v>
      </c>
      <c r="G160" s="209"/>
      <c r="H160" s="257" t="s">
        <v>5010</v>
      </c>
      <c r="I160" s="257" t="s">
        <v>4980</v>
      </c>
      <c r="J160" s="257"/>
      <c r="K160" s="253"/>
    </row>
    <row r="161" spans="2:11" customFormat="1" ht="15" customHeight="1">
      <c r="B161" s="259"/>
      <c r="C161" s="239"/>
      <c r="D161" s="239"/>
      <c r="E161" s="239"/>
      <c r="F161" s="239"/>
      <c r="G161" s="239"/>
      <c r="H161" s="239"/>
      <c r="I161" s="239"/>
      <c r="J161" s="239"/>
      <c r="K161" s="260"/>
    </row>
    <row r="162" spans="2:11" customFormat="1" ht="18.75" customHeight="1">
      <c r="B162" s="241"/>
      <c r="C162" s="251"/>
      <c r="D162" s="251"/>
      <c r="E162" s="251"/>
      <c r="F162" s="261"/>
      <c r="G162" s="251"/>
      <c r="H162" s="251"/>
      <c r="I162" s="251"/>
      <c r="J162" s="251"/>
      <c r="K162" s="241"/>
    </row>
    <row r="163" spans="2:11" customFormat="1" ht="18.75" customHeight="1">
      <c r="B163" s="216"/>
      <c r="C163" s="216"/>
      <c r="D163" s="216"/>
      <c r="E163" s="216"/>
      <c r="F163" s="216"/>
      <c r="G163" s="216"/>
      <c r="H163" s="216"/>
      <c r="I163" s="216"/>
      <c r="J163" s="216"/>
      <c r="K163" s="216"/>
    </row>
    <row r="164" spans="2:11" customFormat="1" ht="7.5" customHeight="1">
      <c r="B164" s="198"/>
      <c r="C164" s="199"/>
      <c r="D164" s="199"/>
      <c r="E164" s="199"/>
      <c r="F164" s="199"/>
      <c r="G164" s="199"/>
      <c r="H164" s="199"/>
      <c r="I164" s="199"/>
      <c r="J164" s="199"/>
      <c r="K164" s="200"/>
    </row>
    <row r="165" spans="2:11" customFormat="1" ht="45" customHeight="1">
      <c r="B165" s="201"/>
      <c r="C165" s="329" t="s">
        <v>5011</v>
      </c>
      <c r="D165" s="329"/>
      <c r="E165" s="329"/>
      <c r="F165" s="329"/>
      <c r="G165" s="329"/>
      <c r="H165" s="329"/>
      <c r="I165" s="329"/>
      <c r="J165" s="329"/>
      <c r="K165" s="202"/>
    </row>
    <row r="166" spans="2:11" customFormat="1" ht="17.25" customHeight="1">
      <c r="B166" s="201"/>
      <c r="C166" s="222" t="s">
        <v>4939</v>
      </c>
      <c r="D166" s="222"/>
      <c r="E166" s="222"/>
      <c r="F166" s="222" t="s">
        <v>4940</v>
      </c>
      <c r="G166" s="262"/>
      <c r="H166" s="263" t="s">
        <v>55</v>
      </c>
      <c r="I166" s="263" t="s">
        <v>58</v>
      </c>
      <c r="J166" s="222" t="s">
        <v>4941</v>
      </c>
      <c r="K166" s="202"/>
    </row>
    <row r="167" spans="2:11" customFormat="1" ht="17.25" customHeight="1">
      <c r="B167" s="203"/>
      <c r="C167" s="224" t="s">
        <v>4942</v>
      </c>
      <c r="D167" s="224"/>
      <c r="E167" s="224"/>
      <c r="F167" s="225" t="s">
        <v>4943</v>
      </c>
      <c r="G167" s="264"/>
      <c r="H167" s="265"/>
      <c r="I167" s="265"/>
      <c r="J167" s="224" t="s">
        <v>4944</v>
      </c>
      <c r="K167" s="204"/>
    </row>
    <row r="168" spans="2:11" customFormat="1" ht="5.25" customHeight="1">
      <c r="B168" s="232"/>
      <c r="C168" s="227"/>
      <c r="D168" s="227"/>
      <c r="E168" s="227"/>
      <c r="F168" s="227"/>
      <c r="G168" s="228"/>
      <c r="H168" s="227"/>
      <c r="I168" s="227"/>
      <c r="J168" s="227"/>
      <c r="K168" s="253"/>
    </row>
    <row r="169" spans="2:11" customFormat="1" ht="15" customHeight="1">
      <c r="B169" s="232"/>
      <c r="C169" s="209" t="s">
        <v>4948</v>
      </c>
      <c r="D169" s="209"/>
      <c r="E169" s="209"/>
      <c r="F169" s="230" t="s">
        <v>4945</v>
      </c>
      <c r="G169" s="209"/>
      <c r="H169" s="209" t="s">
        <v>4985</v>
      </c>
      <c r="I169" s="209" t="s">
        <v>4947</v>
      </c>
      <c r="J169" s="209">
        <v>120</v>
      </c>
      <c r="K169" s="253"/>
    </row>
    <row r="170" spans="2:11" customFormat="1" ht="15" customHeight="1">
      <c r="B170" s="232"/>
      <c r="C170" s="209" t="s">
        <v>4994</v>
      </c>
      <c r="D170" s="209"/>
      <c r="E170" s="209"/>
      <c r="F170" s="230" t="s">
        <v>4945</v>
      </c>
      <c r="G170" s="209"/>
      <c r="H170" s="209" t="s">
        <v>4995</v>
      </c>
      <c r="I170" s="209" t="s">
        <v>4947</v>
      </c>
      <c r="J170" s="209" t="s">
        <v>4996</v>
      </c>
      <c r="K170" s="253"/>
    </row>
    <row r="171" spans="2:11" customFormat="1" ht="15" customHeight="1">
      <c r="B171" s="232"/>
      <c r="C171" s="209" t="s">
        <v>104</v>
      </c>
      <c r="D171" s="209"/>
      <c r="E171" s="209"/>
      <c r="F171" s="230" t="s">
        <v>4945</v>
      </c>
      <c r="G171" s="209"/>
      <c r="H171" s="209" t="s">
        <v>5012</v>
      </c>
      <c r="I171" s="209" t="s">
        <v>4947</v>
      </c>
      <c r="J171" s="209" t="s">
        <v>4996</v>
      </c>
      <c r="K171" s="253"/>
    </row>
    <row r="172" spans="2:11" customFormat="1" ht="15" customHeight="1">
      <c r="B172" s="232"/>
      <c r="C172" s="209" t="s">
        <v>4950</v>
      </c>
      <c r="D172" s="209"/>
      <c r="E172" s="209"/>
      <c r="F172" s="230" t="s">
        <v>4951</v>
      </c>
      <c r="G172" s="209"/>
      <c r="H172" s="209" t="s">
        <v>5012</v>
      </c>
      <c r="I172" s="209" t="s">
        <v>4947</v>
      </c>
      <c r="J172" s="209">
        <v>50</v>
      </c>
      <c r="K172" s="253"/>
    </row>
    <row r="173" spans="2:11" customFormat="1" ht="15" customHeight="1">
      <c r="B173" s="232"/>
      <c r="C173" s="209" t="s">
        <v>4953</v>
      </c>
      <c r="D173" s="209"/>
      <c r="E173" s="209"/>
      <c r="F173" s="230" t="s">
        <v>4945</v>
      </c>
      <c r="G173" s="209"/>
      <c r="H173" s="209" t="s">
        <v>5012</v>
      </c>
      <c r="I173" s="209" t="s">
        <v>4955</v>
      </c>
      <c r="J173" s="209"/>
      <c r="K173" s="253"/>
    </row>
    <row r="174" spans="2:11" customFormat="1" ht="15" customHeight="1">
      <c r="B174" s="232"/>
      <c r="C174" s="209" t="s">
        <v>4964</v>
      </c>
      <c r="D174" s="209"/>
      <c r="E174" s="209"/>
      <c r="F174" s="230" t="s">
        <v>4951</v>
      </c>
      <c r="G174" s="209"/>
      <c r="H174" s="209" t="s">
        <v>5012</v>
      </c>
      <c r="I174" s="209" t="s">
        <v>4947</v>
      </c>
      <c r="J174" s="209">
        <v>50</v>
      </c>
      <c r="K174" s="253"/>
    </row>
    <row r="175" spans="2:11" customFormat="1" ht="15" customHeight="1">
      <c r="B175" s="232"/>
      <c r="C175" s="209" t="s">
        <v>4972</v>
      </c>
      <c r="D175" s="209"/>
      <c r="E175" s="209"/>
      <c r="F175" s="230" t="s">
        <v>4951</v>
      </c>
      <c r="G175" s="209"/>
      <c r="H175" s="209" t="s">
        <v>5012</v>
      </c>
      <c r="I175" s="209" t="s">
        <v>4947</v>
      </c>
      <c r="J175" s="209">
        <v>50</v>
      </c>
      <c r="K175" s="253"/>
    </row>
    <row r="176" spans="2:11" customFormat="1" ht="15" customHeight="1">
      <c r="B176" s="232"/>
      <c r="C176" s="209" t="s">
        <v>4970</v>
      </c>
      <c r="D176" s="209"/>
      <c r="E176" s="209"/>
      <c r="F176" s="230" t="s">
        <v>4951</v>
      </c>
      <c r="G176" s="209"/>
      <c r="H176" s="209" t="s">
        <v>5012</v>
      </c>
      <c r="I176" s="209" t="s">
        <v>4947</v>
      </c>
      <c r="J176" s="209">
        <v>50</v>
      </c>
      <c r="K176" s="253"/>
    </row>
    <row r="177" spans="2:11" customFormat="1" ht="15" customHeight="1">
      <c r="B177" s="232"/>
      <c r="C177" s="209" t="s">
        <v>166</v>
      </c>
      <c r="D177" s="209"/>
      <c r="E177" s="209"/>
      <c r="F177" s="230" t="s">
        <v>4945</v>
      </c>
      <c r="G177" s="209"/>
      <c r="H177" s="209" t="s">
        <v>5013</v>
      </c>
      <c r="I177" s="209" t="s">
        <v>5014</v>
      </c>
      <c r="J177" s="209"/>
      <c r="K177" s="253"/>
    </row>
    <row r="178" spans="2:11" customFormat="1" ht="15" customHeight="1">
      <c r="B178" s="232"/>
      <c r="C178" s="209" t="s">
        <v>58</v>
      </c>
      <c r="D178" s="209"/>
      <c r="E178" s="209"/>
      <c r="F178" s="230" t="s">
        <v>4945</v>
      </c>
      <c r="G178" s="209"/>
      <c r="H178" s="209" t="s">
        <v>5015</v>
      </c>
      <c r="I178" s="209" t="s">
        <v>5016</v>
      </c>
      <c r="J178" s="209">
        <v>1</v>
      </c>
      <c r="K178" s="253"/>
    </row>
    <row r="179" spans="2:11" customFormat="1" ht="15" customHeight="1">
      <c r="B179" s="232"/>
      <c r="C179" s="209" t="s">
        <v>54</v>
      </c>
      <c r="D179" s="209"/>
      <c r="E179" s="209"/>
      <c r="F179" s="230" t="s">
        <v>4945</v>
      </c>
      <c r="G179" s="209"/>
      <c r="H179" s="209" t="s">
        <v>5017</v>
      </c>
      <c r="I179" s="209" t="s">
        <v>4947</v>
      </c>
      <c r="J179" s="209">
        <v>20</v>
      </c>
      <c r="K179" s="253"/>
    </row>
    <row r="180" spans="2:11" customFormat="1" ht="15" customHeight="1">
      <c r="B180" s="232"/>
      <c r="C180" s="209" t="s">
        <v>55</v>
      </c>
      <c r="D180" s="209"/>
      <c r="E180" s="209"/>
      <c r="F180" s="230" t="s">
        <v>4945</v>
      </c>
      <c r="G180" s="209"/>
      <c r="H180" s="209" t="s">
        <v>5018</v>
      </c>
      <c r="I180" s="209" t="s">
        <v>4947</v>
      </c>
      <c r="J180" s="209">
        <v>255</v>
      </c>
      <c r="K180" s="253"/>
    </row>
    <row r="181" spans="2:11" customFormat="1" ht="15" customHeight="1">
      <c r="B181" s="232"/>
      <c r="C181" s="209" t="s">
        <v>167</v>
      </c>
      <c r="D181" s="209"/>
      <c r="E181" s="209"/>
      <c r="F181" s="230" t="s">
        <v>4945</v>
      </c>
      <c r="G181" s="209"/>
      <c r="H181" s="209" t="s">
        <v>4909</v>
      </c>
      <c r="I181" s="209" t="s">
        <v>4947</v>
      </c>
      <c r="J181" s="209">
        <v>10</v>
      </c>
      <c r="K181" s="253"/>
    </row>
    <row r="182" spans="2:11" customFormat="1" ht="15" customHeight="1">
      <c r="B182" s="232"/>
      <c r="C182" s="209" t="s">
        <v>168</v>
      </c>
      <c r="D182" s="209"/>
      <c r="E182" s="209"/>
      <c r="F182" s="230" t="s">
        <v>4945</v>
      </c>
      <c r="G182" s="209"/>
      <c r="H182" s="209" t="s">
        <v>5019</v>
      </c>
      <c r="I182" s="209" t="s">
        <v>4980</v>
      </c>
      <c r="J182" s="209"/>
      <c r="K182" s="253"/>
    </row>
    <row r="183" spans="2:11" customFormat="1" ht="15" customHeight="1">
      <c r="B183" s="232"/>
      <c r="C183" s="209" t="s">
        <v>5020</v>
      </c>
      <c r="D183" s="209"/>
      <c r="E183" s="209"/>
      <c r="F183" s="230" t="s">
        <v>4945</v>
      </c>
      <c r="G183" s="209"/>
      <c r="H183" s="209" t="s">
        <v>5021</v>
      </c>
      <c r="I183" s="209" t="s">
        <v>4980</v>
      </c>
      <c r="J183" s="209"/>
      <c r="K183" s="253"/>
    </row>
    <row r="184" spans="2:11" customFormat="1" ht="15" customHeight="1">
      <c r="B184" s="232"/>
      <c r="C184" s="209" t="s">
        <v>5009</v>
      </c>
      <c r="D184" s="209"/>
      <c r="E184" s="209"/>
      <c r="F184" s="230" t="s">
        <v>4945</v>
      </c>
      <c r="G184" s="209"/>
      <c r="H184" s="209" t="s">
        <v>5022</v>
      </c>
      <c r="I184" s="209" t="s">
        <v>4980</v>
      </c>
      <c r="J184" s="209"/>
      <c r="K184" s="253"/>
    </row>
    <row r="185" spans="2:11" customFormat="1" ht="15" customHeight="1">
      <c r="B185" s="232"/>
      <c r="C185" s="209" t="s">
        <v>170</v>
      </c>
      <c r="D185" s="209"/>
      <c r="E185" s="209"/>
      <c r="F185" s="230" t="s">
        <v>4951</v>
      </c>
      <c r="G185" s="209"/>
      <c r="H185" s="209" t="s">
        <v>5023</v>
      </c>
      <c r="I185" s="209" t="s">
        <v>4947</v>
      </c>
      <c r="J185" s="209">
        <v>50</v>
      </c>
      <c r="K185" s="253"/>
    </row>
    <row r="186" spans="2:11" customFormat="1" ht="15" customHeight="1">
      <c r="B186" s="232"/>
      <c r="C186" s="209" t="s">
        <v>5024</v>
      </c>
      <c r="D186" s="209"/>
      <c r="E186" s="209"/>
      <c r="F186" s="230" t="s">
        <v>4951</v>
      </c>
      <c r="G186" s="209"/>
      <c r="H186" s="209" t="s">
        <v>5025</v>
      </c>
      <c r="I186" s="209" t="s">
        <v>5026</v>
      </c>
      <c r="J186" s="209"/>
      <c r="K186" s="253"/>
    </row>
    <row r="187" spans="2:11" customFormat="1" ht="15" customHeight="1">
      <c r="B187" s="232"/>
      <c r="C187" s="209" t="s">
        <v>5027</v>
      </c>
      <c r="D187" s="209"/>
      <c r="E187" s="209"/>
      <c r="F187" s="230" t="s">
        <v>4951</v>
      </c>
      <c r="G187" s="209"/>
      <c r="H187" s="209" t="s">
        <v>5028</v>
      </c>
      <c r="I187" s="209" t="s">
        <v>5026</v>
      </c>
      <c r="J187" s="209"/>
      <c r="K187" s="253"/>
    </row>
    <row r="188" spans="2:11" customFormat="1" ht="15" customHeight="1">
      <c r="B188" s="232"/>
      <c r="C188" s="209" t="s">
        <v>5029</v>
      </c>
      <c r="D188" s="209"/>
      <c r="E188" s="209"/>
      <c r="F188" s="230" t="s">
        <v>4951</v>
      </c>
      <c r="G188" s="209"/>
      <c r="H188" s="209" t="s">
        <v>5030</v>
      </c>
      <c r="I188" s="209" t="s">
        <v>5026</v>
      </c>
      <c r="J188" s="209"/>
      <c r="K188" s="253"/>
    </row>
    <row r="189" spans="2:11" customFormat="1" ht="15" customHeight="1">
      <c r="B189" s="232"/>
      <c r="C189" s="266" t="s">
        <v>5031</v>
      </c>
      <c r="D189" s="209"/>
      <c r="E189" s="209"/>
      <c r="F189" s="230" t="s">
        <v>4951</v>
      </c>
      <c r="G189" s="209"/>
      <c r="H189" s="209" t="s">
        <v>5032</v>
      </c>
      <c r="I189" s="209" t="s">
        <v>5033</v>
      </c>
      <c r="J189" s="267" t="s">
        <v>5034</v>
      </c>
      <c r="K189" s="253"/>
    </row>
    <row r="190" spans="2:11" customFormat="1" ht="15" customHeight="1">
      <c r="B190" s="268"/>
      <c r="C190" s="269" t="s">
        <v>5035</v>
      </c>
      <c r="D190" s="270"/>
      <c r="E190" s="270"/>
      <c r="F190" s="271" t="s">
        <v>4951</v>
      </c>
      <c r="G190" s="270"/>
      <c r="H190" s="270" t="s">
        <v>5036</v>
      </c>
      <c r="I190" s="270" t="s">
        <v>5033</v>
      </c>
      <c r="J190" s="272" t="s">
        <v>5034</v>
      </c>
      <c r="K190" s="273"/>
    </row>
    <row r="191" spans="2:11" customFormat="1" ht="15" customHeight="1">
      <c r="B191" s="232"/>
      <c r="C191" s="266" t="s">
        <v>43</v>
      </c>
      <c r="D191" s="209"/>
      <c r="E191" s="209"/>
      <c r="F191" s="230" t="s">
        <v>4945</v>
      </c>
      <c r="G191" s="209"/>
      <c r="H191" s="206" t="s">
        <v>5037</v>
      </c>
      <c r="I191" s="209" t="s">
        <v>5038</v>
      </c>
      <c r="J191" s="209"/>
      <c r="K191" s="253"/>
    </row>
    <row r="192" spans="2:11" customFormat="1" ht="15" customHeight="1">
      <c r="B192" s="232"/>
      <c r="C192" s="266" t="s">
        <v>5039</v>
      </c>
      <c r="D192" s="209"/>
      <c r="E192" s="209"/>
      <c r="F192" s="230" t="s">
        <v>4945</v>
      </c>
      <c r="G192" s="209"/>
      <c r="H192" s="209" t="s">
        <v>5040</v>
      </c>
      <c r="I192" s="209" t="s">
        <v>4980</v>
      </c>
      <c r="J192" s="209"/>
      <c r="K192" s="253"/>
    </row>
    <row r="193" spans="2:11" customFormat="1" ht="15" customHeight="1">
      <c r="B193" s="232"/>
      <c r="C193" s="266" t="s">
        <v>5041</v>
      </c>
      <c r="D193" s="209"/>
      <c r="E193" s="209"/>
      <c r="F193" s="230" t="s">
        <v>4945</v>
      </c>
      <c r="G193" s="209"/>
      <c r="H193" s="209" t="s">
        <v>5042</v>
      </c>
      <c r="I193" s="209" t="s">
        <v>4980</v>
      </c>
      <c r="J193" s="209"/>
      <c r="K193" s="253"/>
    </row>
    <row r="194" spans="2:11" customFormat="1" ht="15" customHeight="1">
      <c r="B194" s="232"/>
      <c r="C194" s="266" t="s">
        <v>5043</v>
      </c>
      <c r="D194" s="209"/>
      <c r="E194" s="209"/>
      <c r="F194" s="230" t="s">
        <v>4951</v>
      </c>
      <c r="G194" s="209"/>
      <c r="H194" s="209" t="s">
        <v>5044</v>
      </c>
      <c r="I194" s="209" t="s">
        <v>4980</v>
      </c>
      <c r="J194" s="209"/>
      <c r="K194" s="253"/>
    </row>
    <row r="195" spans="2:11" customFormat="1" ht="15" customHeight="1">
      <c r="B195" s="259"/>
      <c r="C195" s="274"/>
      <c r="D195" s="239"/>
      <c r="E195" s="239"/>
      <c r="F195" s="239"/>
      <c r="G195" s="239"/>
      <c r="H195" s="239"/>
      <c r="I195" s="239"/>
      <c r="J195" s="239"/>
      <c r="K195" s="260"/>
    </row>
    <row r="196" spans="2:11" customFormat="1" ht="18.75" customHeight="1">
      <c r="B196" s="241"/>
      <c r="C196" s="251"/>
      <c r="D196" s="251"/>
      <c r="E196" s="251"/>
      <c r="F196" s="261"/>
      <c r="G196" s="251"/>
      <c r="H196" s="251"/>
      <c r="I196" s="251"/>
      <c r="J196" s="251"/>
      <c r="K196" s="241"/>
    </row>
    <row r="197" spans="2:11" customFormat="1" ht="18.75" customHeight="1">
      <c r="B197" s="241"/>
      <c r="C197" s="251"/>
      <c r="D197" s="251"/>
      <c r="E197" s="251"/>
      <c r="F197" s="261"/>
      <c r="G197" s="251"/>
      <c r="H197" s="251"/>
      <c r="I197" s="251"/>
      <c r="J197" s="251"/>
      <c r="K197" s="241"/>
    </row>
    <row r="198" spans="2:11" customFormat="1" ht="18.75" customHeight="1">
      <c r="B198" s="216"/>
      <c r="C198" s="216"/>
      <c r="D198" s="216"/>
      <c r="E198" s="216"/>
      <c r="F198" s="216"/>
      <c r="G198" s="216"/>
      <c r="H198" s="216"/>
      <c r="I198" s="216"/>
      <c r="J198" s="216"/>
      <c r="K198" s="216"/>
    </row>
    <row r="199" spans="2:11" customFormat="1" ht="13.5">
      <c r="B199" s="198"/>
      <c r="C199" s="199"/>
      <c r="D199" s="199"/>
      <c r="E199" s="199"/>
      <c r="F199" s="199"/>
      <c r="G199" s="199"/>
      <c r="H199" s="199"/>
      <c r="I199" s="199"/>
      <c r="J199" s="199"/>
      <c r="K199" s="200"/>
    </row>
    <row r="200" spans="2:11" customFormat="1" ht="21">
      <c r="B200" s="201"/>
      <c r="C200" s="329" t="s">
        <v>5045</v>
      </c>
      <c r="D200" s="329"/>
      <c r="E200" s="329"/>
      <c r="F200" s="329"/>
      <c r="G200" s="329"/>
      <c r="H200" s="329"/>
      <c r="I200" s="329"/>
      <c r="J200" s="329"/>
      <c r="K200" s="202"/>
    </row>
    <row r="201" spans="2:11" customFormat="1" ht="25.5" customHeight="1">
      <c r="B201" s="201"/>
      <c r="C201" s="275" t="s">
        <v>5046</v>
      </c>
      <c r="D201" s="275"/>
      <c r="E201" s="275"/>
      <c r="F201" s="275" t="s">
        <v>5047</v>
      </c>
      <c r="G201" s="276"/>
      <c r="H201" s="332" t="s">
        <v>5048</v>
      </c>
      <c r="I201" s="332"/>
      <c r="J201" s="332"/>
      <c r="K201" s="202"/>
    </row>
    <row r="202" spans="2:11" customFormat="1" ht="5.25" customHeight="1">
      <c r="B202" s="232"/>
      <c r="C202" s="227"/>
      <c r="D202" s="227"/>
      <c r="E202" s="227"/>
      <c r="F202" s="227"/>
      <c r="G202" s="251"/>
      <c r="H202" s="227"/>
      <c r="I202" s="227"/>
      <c r="J202" s="227"/>
      <c r="K202" s="253"/>
    </row>
    <row r="203" spans="2:11" customFormat="1" ht="15" customHeight="1">
      <c r="B203" s="232"/>
      <c r="C203" s="209" t="s">
        <v>5038</v>
      </c>
      <c r="D203" s="209"/>
      <c r="E203" s="209"/>
      <c r="F203" s="230" t="s">
        <v>44</v>
      </c>
      <c r="G203" s="209"/>
      <c r="H203" s="333" t="s">
        <v>5049</v>
      </c>
      <c r="I203" s="333"/>
      <c r="J203" s="333"/>
      <c r="K203" s="253"/>
    </row>
    <row r="204" spans="2:11" customFormat="1" ht="15" customHeight="1">
      <c r="B204" s="232"/>
      <c r="C204" s="209"/>
      <c r="D204" s="209"/>
      <c r="E204" s="209"/>
      <c r="F204" s="230" t="s">
        <v>45</v>
      </c>
      <c r="G204" s="209"/>
      <c r="H204" s="333" t="s">
        <v>5050</v>
      </c>
      <c r="I204" s="333"/>
      <c r="J204" s="333"/>
      <c r="K204" s="253"/>
    </row>
    <row r="205" spans="2:11" customFormat="1" ht="15" customHeight="1">
      <c r="B205" s="232"/>
      <c r="C205" s="209"/>
      <c r="D205" s="209"/>
      <c r="E205" s="209"/>
      <c r="F205" s="230" t="s">
        <v>48</v>
      </c>
      <c r="G205" s="209"/>
      <c r="H205" s="333" t="s">
        <v>5051</v>
      </c>
      <c r="I205" s="333"/>
      <c r="J205" s="333"/>
      <c r="K205" s="253"/>
    </row>
    <row r="206" spans="2:11" customFormat="1" ht="15" customHeight="1">
      <c r="B206" s="232"/>
      <c r="C206" s="209"/>
      <c r="D206" s="209"/>
      <c r="E206" s="209"/>
      <c r="F206" s="230" t="s">
        <v>46</v>
      </c>
      <c r="G206" s="209"/>
      <c r="H206" s="333" t="s">
        <v>5052</v>
      </c>
      <c r="I206" s="333"/>
      <c r="J206" s="333"/>
      <c r="K206" s="253"/>
    </row>
    <row r="207" spans="2:11" customFormat="1" ht="15" customHeight="1">
      <c r="B207" s="232"/>
      <c r="C207" s="209"/>
      <c r="D207" s="209"/>
      <c r="E207" s="209"/>
      <c r="F207" s="230" t="s">
        <v>47</v>
      </c>
      <c r="G207" s="209"/>
      <c r="H207" s="333" t="s">
        <v>5053</v>
      </c>
      <c r="I207" s="333"/>
      <c r="J207" s="333"/>
      <c r="K207" s="253"/>
    </row>
    <row r="208" spans="2:11" customFormat="1" ht="15" customHeight="1">
      <c r="B208" s="232"/>
      <c r="C208" s="209"/>
      <c r="D208" s="209"/>
      <c r="E208" s="209"/>
      <c r="F208" s="230"/>
      <c r="G208" s="209"/>
      <c r="H208" s="209"/>
      <c r="I208" s="209"/>
      <c r="J208" s="209"/>
      <c r="K208" s="253"/>
    </row>
    <row r="209" spans="2:11" customFormat="1" ht="15" customHeight="1">
      <c r="B209" s="232"/>
      <c r="C209" s="209" t="s">
        <v>4992</v>
      </c>
      <c r="D209" s="209"/>
      <c r="E209" s="209"/>
      <c r="F209" s="230" t="s">
        <v>80</v>
      </c>
      <c r="G209" s="209"/>
      <c r="H209" s="333" t="s">
        <v>5054</v>
      </c>
      <c r="I209" s="333"/>
      <c r="J209" s="333"/>
      <c r="K209" s="253"/>
    </row>
    <row r="210" spans="2:11" customFormat="1" ht="15" customHeight="1">
      <c r="B210" s="232"/>
      <c r="C210" s="209"/>
      <c r="D210" s="209"/>
      <c r="E210" s="209"/>
      <c r="F210" s="230" t="s">
        <v>4889</v>
      </c>
      <c r="G210" s="209"/>
      <c r="H210" s="333" t="s">
        <v>4890</v>
      </c>
      <c r="I210" s="333"/>
      <c r="J210" s="333"/>
      <c r="K210" s="253"/>
    </row>
    <row r="211" spans="2:11" customFormat="1" ht="15" customHeight="1">
      <c r="B211" s="232"/>
      <c r="C211" s="209"/>
      <c r="D211" s="209"/>
      <c r="E211" s="209"/>
      <c r="F211" s="230" t="s">
        <v>4887</v>
      </c>
      <c r="G211" s="209"/>
      <c r="H211" s="333" t="s">
        <v>5055</v>
      </c>
      <c r="I211" s="333"/>
      <c r="J211" s="333"/>
      <c r="K211" s="253"/>
    </row>
    <row r="212" spans="2:11" customFormat="1" ht="15" customHeight="1">
      <c r="B212" s="277"/>
      <c r="C212" s="209"/>
      <c r="D212" s="209"/>
      <c r="E212" s="209"/>
      <c r="F212" s="230" t="s">
        <v>4891</v>
      </c>
      <c r="G212" s="266"/>
      <c r="H212" s="334" t="s">
        <v>4892</v>
      </c>
      <c r="I212" s="334"/>
      <c r="J212" s="334"/>
      <c r="K212" s="278"/>
    </row>
    <row r="213" spans="2:11" customFormat="1" ht="15" customHeight="1">
      <c r="B213" s="277"/>
      <c r="C213" s="209"/>
      <c r="D213" s="209"/>
      <c r="E213" s="209"/>
      <c r="F213" s="230" t="s">
        <v>917</v>
      </c>
      <c r="G213" s="266"/>
      <c r="H213" s="334" t="s">
        <v>4246</v>
      </c>
      <c r="I213" s="334"/>
      <c r="J213" s="334"/>
      <c r="K213" s="278"/>
    </row>
    <row r="214" spans="2:11" customFormat="1" ht="15" customHeight="1">
      <c r="B214" s="277"/>
      <c r="C214" s="209"/>
      <c r="D214" s="209"/>
      <c r="E214" s="209"/>
      <c r="F214" s="230"/>
      <c r="G214" s="266"/>
      <c r="H214" s="257"/>
      <c r="I214" s="257"/>
      <c r="J214" s="257"/>
      <c r="K214" s="278"/>
    </row>
    <row r="215" spans="2:11" customFormat="1" ht="15" customHeight="1">
      <c r="B215" s="277"/>
      <c r="C215" s="209" t="s">
        <v>5016</v>
      </c>
      <c r="D215" s="209"/>
      <c r="E215" s="209"/>
      <c r="F215" s="230">
        <v>1</v>
      </c>
      <c r="G215" s="266"/>
      <c r="H215" s="334" t="s">
        <v>5056</v>
      </c>
      <c r="I215" s="334"/>
      <c r="J215" s="334"/>
      <c r="K215" s="278"/>
    </row>
    <row r="216" spans="2:11" customFormat="1" ht="15" customHeight="1">
      <c r="B216" s="277"/>
      <c r="C216" s="209"/>
      <c r="D216" s="209"/>
      <c r="E216" s="209"/>
      <c r="F216" s="230">
        <v>2</v>
      </c>
      <c r="G216" s="266"/>
      <c r="H216" s="334" t="s">
        <v>5057</v>
      </c>
      <c r="I216" s="334"/>
      <c r="J216" s="334"/>
      <c r="K216" s="278"/>
    </row>
    <row r="217" spans="2:11" customFormat="1" ht="15" customHeight="1">
      <c r="B217" s="277"/>
      <c r="C217" s="209"/>
      <c r="D217" s="209"/>
      <c r="E217" s="209"/>
      <c r="F217" s="230">
        <v>3</v>
      </c>
      <c r="G217" s="266"/>
      <c r="H217" s="334" t="s">
        <v>5058</v>
      </c>
      <c r="I217" s="334"/>
      <c r="J217" s="334"/>
      <c r="K217" s="278"/>
    </row>
    <row r="218" spans="2:11" customFormat="1" ht="15" customHeight="1">
      <c r="B218" s="277"/>
      <c r="C218" s="209"/>
      <c r="D218" s="209"/>
      <c r="E218" s="209"/>
      <c r="F218" s="230">
        <v>4</v>
      </c>
      <c r="G218" s="266"/>
      <c r="H218" s="334" t="s">
        <v>5059</v>
      </c>
      <c r="I218" s="334"/>
      <c r="J218" s="334"/>
      <c r="K218" s="278"/>
    </row>
    <row r="219" spans="2:11" customFormat="1" ht="12.75" customHeight="1">
      <c r="B219" s="279"/>
      <c r="C219" s="280"/>
      <c r="D219" s="280"/>
      <c r="E219" s="280"/>
      <c r="F219" s="280"/>
      <c r="G219" s="280"/>
      <c r="H219" s="280"/>
      <c r="I219" s="280"/>
      <c r="J219" s="280"/>
      <c r="K219" s="281"/>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35</vt:i4>
      </vt:variant>
    </vt:vector>
  </HeadingPairs>
  <TitlesOfParts>
    <vt:vector size="53" baseType="lpstr">
      <vt:lpstr>Rekapitulace stavby</vt:lpstr>
      <vt:lpstr>20-009-200.1 - Stavební ú...</vt:lpstr>
      <vt:lpstr>20-009-200.2 - Stavební ú...</vt:lpstr>
      <vt:lpstr>20-009-200.3 - Stavební ú...</vt:lpstr>
      <vt:lpstr>20-009-200.4 - Zařízení p...</vt:lpstr>
      <vt:lpstr>20-009-200.5 - Zařízení v...</vt:lpstr>
      <vt:lpstr>20-009-200.6 - Zařízení z...</vt:lpstr>
      <vt:lpstr>01 - Elektroinstalace NN</vt:lpstr>
      <vt:lpstr>02 - Rozvaděč R1</vt:lpstr>
      <vt:lpstr>03 - Rozvaděč R2</vt:lpstr>
      <vt:lpstr>04 - Slaboporudé rozvody</vt:lpstr>
      <vt:lpstr>05 - EZS</vt:lpstr>
      <vt:lpstr>06 - Fotovoltaická elektr...</vt:lpstr>
      <vt:lpstr>07 - Rozvaděč R-FVE-AC</vt:lpstr>
      <vt:lpstr>08 - Rozvaděč R-FVE-DC</vt:lpstr>
      <vt:lpstr>09 - IP hlásky</vt:lpstr>
      <vt:lpstr>20-009-200.8 - Vedlejší r...</vt:lpstr>
      <vt:lpstr>Pokyny pro vyplnění</vt:lpstr>
      <vt:lpstr>'01 - Elektroinstalace NN'!Názvy_tisku</vt:lpstr>
      <vt:lpstr>'02 - Rozvaděč R1'!Názvy_tisku</vt:lpstr>
      <vt:lpstr>'03 - Rozvaděč R2'!Názvy_tisku</vt:lpstr>
      <vt:lpstr>'04 - Slaboporudé rozvody'!Názvy_tisku</vt:lpstr>
      <vt:lpstr>'05 - EZS'!Názvy_tisku</vt:lpstr>
      <vt:lpstr>'06 - Fotovoltaická elektr...'!Názvy_tisku</vt:lpstr>
      <vt:lpstr>'07 - Rozvaděč R-FVE-AC'!Názvy_tisku</vt:lpstr>
      <vt:lpstr>'08 - Rozvaděč R-FVE-DC'!Názvy_tisku</vt:lpstr>
      <vt:lpstr>'09 - IP hlásky'!Názvy_tisku</vt:lpstr>
      <vt:lpstr>'20-009-200.1 - Stavební ú...'!Názvy_tisku</vt:lpstr>
      <vt:lpstr>'20-009-200.2 - Stavební ú...'!Názvy_tisku</vt:lpstr>
      <vt:lpstr>'20-009-200.3 - Stavební ú...'!Názvy_tisku</vt:lpstr>
      <vt:lpstr>'20-009-200.4 - Zařízení p...'!Názvy_tisku</vt:lpstr>
      <vt:lpstr>'20-009-200.5 - Zařízení v...'!Názvy_tisku</vt:lpstr>
      <vt:lpstr>'20-009-200.6 - Zařízení z...'!Názvy_tisku</vt:lpstr>
      <vt:lpstr>'20-009-200.8 - Vedlejší r...'!Názvy_tisku</vt:lpstr>
      <vt:lpstr>'Rekapitulace stavby'!Názvy_tisku</vt:lpstr>
      <vt:lpstr>'01 - Elektroinstalace NN'!Oblast_tisku</vt:lpstr>
      <vt:lpstr>'02 - Rozvaděč R1'!Oblast_tisku</vt:lpstr>
      <vt:lpstr>'03 - Rozvaděč R2'!Oblast_tisku</vt:lpstr>
      <vt:lpstr>'04 - Slaboporudé rozvody'!Oblast_tisku</vt:lpstr>
      <vt:lpstr>'05 - EZS'!Oblast_tisku</vt:lpstr>
      <vt:lpstr>'06 - Fotovoltaická elektr...'!Oblast_tisku</vt:lpstr>
      <vt:lpstr>'07 - Rozvaděč R-FVE-AC'!Oblast_tisku</vt:lpstr>
      <vt:lpstr>'08 - Rozvaděč R-FVE-DC'!Oblast_tisku</vt:lpstr>
      <vt:lpstr>'09 - IP hlásky'!Oblast_tisku</vt:lpstr>
      <vt:lpstr>'20-009-200.1 - Stavební ú...'!Oblast_tisku</vt:lpstr>
      <vt:lpstr>'20-009-200.2 - Stavební ú...'!Oblast_tisku</vt:lpstr>
      <vt:lpstr>'20-009-200.3 - Stavební ú...'!Oblast_tisku</vt:lpstr>
      <vt:lpstr>'20-009-200.4 - Zařízení p...'!Oblast_tisku</vt:lpstr>
      <vt:lpstr>'20-009-200.5 - Zařízení v...'!Oblast_tisku</vt:lpstr>
      <vt:lpstr>'20-009-200.6 - Zařízení z...'!Oblast_tisku</vt:lpstr>
      <vt:lpstr>'20-009-200.8 - Vedlejší r...'!Oblast_tisku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Jandová</dc:creator>
  <cp:lastModifiedBy>Antošová Kateřina, Mgr.</cp:lastModifiedBy>
  <dcterms:created xsi:type="dcterms:W3CDTF">2024-12-02T05:13:31Z</dcterms:created>
  <dcterms:modified xsi:type="dcterms:W3CDTF">2024-12-02T15:03:21Z</dcterms:modified>
</cp:coreProperties>
</file>