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Architektonicko-...'!$C$96:$K$149</definedName>
    <definedName name="_xlnm.Print_Area" localSheetId="1">'D.1.1a - Architektonicko-...'!$C$4:$J$43,'D.1.1a - Architektonicko-...'!$C$49:$J$74,'D.1.1a - Architektonicko-...'!$C$80:$K$149</definedName>
    <definedName name="_xlnm.Print_Titles" localSheetId="1">'D.1.1a - Architektonicko-...'!$96:$96</definedName>
    <definedName name="_xlnm._FilterDatabase" localSheetId="2" hidden="1">'D.1.1b - Architektonicko-...'!$C$98:$K$160</definedName>
    <definedName name="_xlnm.Print_Area" localSheetId="2">'D.1.1b - Architektonicko-...'!$C$4:$J$43,'D.1.1b - Architektonicko-...'!$C$49:$J$76,'D.1.1b - Architektonicko-...'!$C$82:$K$160</definedName>
    <definedName name="_xlnm.Print_Titles" localSheetId="2">'D.1.1b - Architektonicko-...'!$98:$98</definedName>
    <definedName name="_xlnm._FilterDatabase" localSheetId="3" hidden="1">'99 - Vedlejší a ostatní n...'!$C$82:$K$96</definedName>
    <definedName name="_xlnm.Print_Area" localSheetId="3">'99 - Vedlejší a ostatní n...'!$C$4:$J$39,'99 - Vedlejší a ostatní n...'!$C$45:$J$64,'99 - Vedlejší a ostatní n...'!$C$70:$K$96</definedName>
    <definedName name="_xlnm.Print_Titles" localSheetId="3">'99 - Vedlejší a ostatní n...'!$82:$82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9"/>
  <c i="4" r="J35"/>
  <c i="1" r="AX59"/>
  <c i="4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J80"/>
  <c r="J79"/>
  <c r="F77"/>
  <c r="E75"/>
  <c r="J55"/>
  <c r="J54"/>
  <c r="F52"/>
  <c r="E50"/>
  <c r="J18"/>
  <c r="E18"/>
  <c r="F80"/>
  <c r="J17"/>
  <c r="J15"/>
  <c r="E15"/>
  <c r="F54"/>
  <c r="J14"/>
  <c r="J12"/>
  <c r="J52"/>
  <c r="E7"/>
  <c r="E73"/>
  <c i="3" r="J41"/>
  <c r="J40"/>
  <c i="1" r="AY58"/>
  <c i="3" r="J39"/>
  <c i="1" r="AX58"/>
  <c i="3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J96"/>
  <c r="J95"/>
  <c r="F93"/>
  <c r="E91"/>
  <c r="J63"/>
  <c r="J62"/>
  <c r="F60"/>
  <c r="E58"/>
  <c r="J22"/>
  <c r="E22"/>
  <c r="F63"/>
  <c r="J21"/>
  <c r="J19"/>
  <c r="E19"/>
  <c r="F95"/>
  <c r="J18"/>
  <c r="J16"/>
  <c r="J60"/>
  <c r="E7"/>
  <c r="E85"/>
  <c i="2" r="J41"/>
  <c r="J40"/>
  <c i="1" r="AY57"/>
  <c i="2" r="J39"/>
  <c i="1" r="AX57"/>
  <c i="2"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J94"/>
  <c r="J93"/>
  <c r="F91"/>
  <c r="E89"/>
  <c r="J63"/>
  <c r="J62"/>
  <c r="F60"/>
  <c r="E58"/>
  <c r="J22"/>
  <c r="E22"/>
  <c r="F94"/>
  <c r="J21"/>
  <c r="J19"/>
  <c r="E19"/>
  <c r="F93"/>
  <c r="J18"/>
  <c r="J16"/>
  <c r="J91"/>
  <c r="E7"/>
  <c r="E83"/>
  <c i="1" r="L50"/>
  <c r="AM50"/>
  <c r="AM49"/>
  <c r="L49"/>
  <c r="AM47"/>
  <c r="L47"/>
  <c r="L45"/>
  <c r="L44"/>
  <c i="2" r="BK141"/>
  <c r="BK122"/>
  <c r="J110"/>
  <c r="BK102"/>
  <c r="J100"/>
  <c i="3" r="J128"/>
  <c r="J104"/>
  <c r="J156"/>
  <c r="J132"/>
  <c r="J116"/>
  <c r="BK130"/>
  <c i="4" r="J92"/>
  <c i="2" r="BK128"/>
  <c r="J122"/>
  <c r="BK132"/>
  <c r="BK100"/>
  <c i="3" r="J102"/>
  <c i="4" r="BK96"/>
  <c i="2" r="J141"/>
  <c r="J125"/>
  <c r="BK119"/>
  <c r="J112"/>
  <c r="BK108"/>
  <c r="BK105"/>
  <c r="J102"/>
  <c i="3" r="J159"/>
  <c r="J125"/>
  <c r="BK102"/>
  <c r="BK153"/>
  <c r="J141"/>
  <c r="BK132"/>
  <c r="BK125"/>
  <c i="2" r="J144"/>
  <c r="J135"/>
  <c i="3" r="J153"/>
  <c r="J150"/>
  <c r="BK135"/>
  <c i="4" r="J95"/>
  <c r="BK86"/>
  <c i="2" r="BK138"/>
  <c r="J119"/>
  <c r="J132"/>
  <c i="3" r="BK150"/>
  <c r="BK156"/>
  <c r="BK138"/>
  <c r="J123"/>
  <c i="2" r="J138"/>
  <c r="BK115"/>
  <c r="BK147"/>
  <c i="3" r="BK121"/>
  <c r="BK141"/>
  <c r="BK111"/>
  <c i="4" r="J89"/>
  <c i="2" r="J108"/>
  <c i="3" r="J138"/>
  <c r="J135"/>
  <c i="2" r="J115"/>
  <c i="3" r="J147"/>
  <c r="BK128"/>
  <c i="4" r="J96"/>
  <c i="3" r="J144"/>
  <c i="2" r="BK125"/>
  <c i="3" r="J121"/>
  <c r="J130"/>
  <c i="2" r="J147"/>
  <c i="3" r="BK123"/>
  <c r="BK159"/>
  <c r="J111"/>
  <c r="BK116"/>
  <c i="2" r="BK112"/>
  <c i="3" r="BK147"/>
  <c i="4" r="BK94"/>
  <c i="2" r="BK144"/>
  <c r="J105"/>
  <c i="3" r="BK144"/>
  <c i="4" r="BK95"/>
  <c i="1" r="AS56"/>
  <c i="2" r="J128"/>
  <c i="3" r="BK104"/>
  <c i="4" r="J94"/>
  <c r="BK92"/>
  <c i="2" r="BK110"/>
  <c i="3" r="BK107"/>
  <c i="4" r="J86"/>
  <c r="BK89"/>
  <c i="2" r="BK135"/>
  <c i="3" r="J107"/>
  <c i="4" r="F37"/>
  <c i="2" l="1" r="BK107"/>
  <c r="J107"/>
  <c r="J70"/>
  <c r="P118"/>
  <c r="R131"/>
  <c i="3" r="P101"/>
  <c r="P100"/>
  <c r="P110"/>
  <c r="BK127"/>
  <c r="J127"/>
  <c r="J73"/>
  <c r="T127"/>
  <c r="R134"/>
  <c r="P152"/>
  <c r="T152"/>
  <c i="2" r="BK99"/>
  <c r="J99"/>
  <c r="J69"/>
  <c r="R107"/>
  <c r="T118"/>
  <c i="3" r="T101"/>
  <c r="T100"/>
  <c r="R110"/>
  <c r="P134"/>
  <c r="R152"/>
  <c i="2" r="R99"/>
  <c r="R98"/>
  <c r="P107"/>
  <c r="T107"/>
  <c r="R118"/>
  <c r="R117"/>
  <c r="T131"/>
  <c i="3" r="BK101"/>
  <c r="J101"/>
  <c r="J69"/>
  <c r="R101"/>
  <c r="R100"/>
  <c r="BK110"/>
  <c r="T110"/>
  <c r="P127"/>
  <c r="R127"/>
  <c r="BK134"/>
  <c r="J134"/>
  <c r="J74"/>
  <c r="T134"/>
  <c r="BK152"/>
  <c r="J152"/>
  <c r="J75"/>
  <c i="2" r="T99"/>
  <c r="T98"/>
  <c r="BK131"/>
  <c r="J131"/>
  <c r="J73"/>
  <c i="4" r="P91"/>
  <c r="P84"/>
  <c r="P83"/>
  <c i="1" r="AU59"/>
  <c i="2" r="P99"/>
  <c r="P98"/>
  <c r="BK118"/>
  <c r="J118"/>
  <c r="J72"/>
  <c r="P131"/>
  <c i="4" r="BK91"/>
  <c r="J91"/>
  <c r="J63"/>
  <c r="R91"/>
  <c r="R84"/>
  <c r="R83"/>
  <c r="T91"/>
  <c r="T84"/>
  <c r="T83"/>
  <c r="BK88"/>
  <c r="J88"/>
  <c r="J62"/>
  <c i="3" r="BK106"/>
  <c r="J106"/>
  <c r="J70"/>
  <c i="4" r="BK85"/>
  <c r="J85"/>
  <c r="J61"/>
  <c i="3" r="J110"/>
  <c r="J72"/>
  <c i="4" r="E48"/>
  <c r="F55"/>
  <c r="J77"/>
  <c r="BE86"/>
  <c r="BE92"/>
  <c r="BE94"/>
  <c r="BE95"/>
  <c r="BE96"/>
  <c r="BE89"/>
  <c r="F79"/>
  <c i="1" r="BD59"/>
  <c i="3" r="BE121"/>
  <c r="BE128"/>
  <c r="BE123"/>
  <c r="BE125"/>
  <c r="BE138"/>
  <c r="E52"/>
  <c r="J93"/>
  <c r="F96"/>
  <c r="BE111"/>
  <c r="BE116"/>
  <c r="BE132"/>
  <c r="BE135"/>
  <c r="BE141"/>
  <c r="BE144"/>
  <c r="BE150"/>
  <c r="BE153"/>
  <c r="BE156"/>
  <c r="BE159"/>
  <c r="F62"/>
  <c r="BE102"/>
  <c r="BE104"/>
  <c r="BE107"/>
  <c r="BE130"/>
  <c r="BE147"/>
  <c i="2" r="E52"/>
  <c r="J60"/>
  <c r="F62"/>
  <c r="F63"/>
  <c r="BE100"/>
  <c r="BE135"/>
  <c r="BE132"/>
  <c r="BE147"/>
  <c r="BE102"/>
  <c r="BE105"/>
  <c r="BE108"/>
  <c r="BE110"/>
  <c r="BE112"/>
  <c r="BE115"/>
  <c r="BE119"/>
  <c r="BE122"/>
  <c r="BE125"/>
  <c r="BE138"/>
  <c r="BE141"/>
  <c r="BE144"/>
  <c r="BE128"/>
  <c r="F40"/>
  <c i="1" r="BC57"/>
  <c i="3" r="F39"/>
  <c i="1" r="BB58"/>
  <c i="4" r="J34"/>
  <c i="1" r="AW59"/>
  <c i="3" r="F40"/>
  <c i="1" r="BC58"/>
  <c i="2" r="F41"/>
  <c i="1" r="BD57"/>
  <c i="4" r="F34"/>
  <c i="1" r="BA59"/>
  <c i="3" r="F41"/>
  <c i="1" r="BD58"/>
  <c i="4" r="F35"/>
  <c i="1" r="BB59"/>
  <c i="4" r="F36"/>
  <c i="1" r="BC59"/>
  <c i="2" r="F38"/>
  <c i="1" r="BA57"/>
  <c i="2" r="F39"/>
  <c i="1" r="BB57"/>
  <c i="3" r="J38"/>
  <c i="1" r="AW58"/>
  <c i="2" r="J38"/>
  <c i="1" r="AW57"/>
  <c r="AS55"/>
  <c r="AS54"/>
  <c i="3" r="F38"/>
  <c i="1" r="BA58"/>
  <c i="2" l="1" r="R97"/>
  <c i="3" r="R109"/>
  <c r="R99"/>
  <c r="BK109"/>
  <c r="P109"/>
  <c r="P99"/>
  <c i="1" r="AU58"/>
  <c i="3" r="T109"/>
  <c r="T99"/>
  <c i="2" r="T117"/>
  <c r="T97"/>
  <c r="P117"/>
  <c r="P97"/>
  <c i="1" r="AU57"/>
  <c i="3" r="BK100"/>
  <c r="J100"/>
  <c r="J68"/>
  <c i="4" r="BK84"/>
  <c r="J84"/>
  <c r="J60"/>
  <c i="2" r="BK98"/>
  <c r="J98"/>
  <c r="J68"/>
  <c r="BK117"/>
  <c r="J117"/>
  <c r="J71"/>
  <c i="1" r="BB56"/>
  <c r="AX56"/>
  <c i="4" r="F33"/>
  <c i="1" r="AZ59"/>
  <c r="BD56"/>
  <c r="BD55"/>
  <c r="BD54"/>
  <c r="W33"/>
  <c i="2" r="J37"/>
  <c i="1" r="AV57"/>
  <c r="AT57"/>
  <c r="BA56"/>
  <c r="AW56"/>
  <c i="3" r="J37"/>
  <c i="1" r="AV58"/>
  <c r="AT58"/>
  <c r="BC56"/>
  <c r="AY56"/>
  <c i="2" r="F37"/>
  <c i="1" r="AZ57"/>
  <c i="4" r="J33"/>
  <c i="1" r="AV59"/>
  <c r="AT59"/>
  <c i="3" r="F37"/>
  <c i="1" r="AZ58"/>
  <c i="3" l="1" r="BK99"/>
  <c r="J99"/>
  <c i="4" r="BK83"/>
  <c r="J83"/>
  <c i="2" r="BK97"/>
  <c r="J97"/>
  <c r="J67"/>
  <c i="3" r="J109"/>
  <c r="J71"/>
  <c r="J34"/>
  <c i="1" r="AG58"/>
  <c r="AZ56"/>
  <c r="AV56"/>
  <c r="AT56"/>
  <c i="4" r="J30"/>
  <c i="1" r="AG59"/>
  <c r="BA55"/>
  <c r="AW55"/>
  <c r="AU56"/>
  <c r="AU55"/>
  <c r="AU54"/>
  <c r="BB55"/>
  <c r="AX55"/>
  <c r="BC55"/>
  <c r="AY55"/>
  <c i="4" l="1" r="J39"/>
  <c i="3" r="J43"/>
  <c r="J67"/>
  <c i="4" r="J59"/>
  <c i="1" r="AN59"/>
  <c r="AN58"/>
  <c r="BC54"/>
  <c r="W32"/>
  <c r="BB54"/>
  <c r="W31"/>
  <c r="BA54"/>
  <c r="W30"/>
  <c r="AZ55"/>
  <c r="AV55"/>
  <c r="AT55"/>
  <c i="2" r="J34"/>
  <c i="1" r="AG57"/>
  <c r="AG56"/>
  <c r="AG55"/>
  <c r="AG54"/>
  <c r="AK26"/>
  <c i="2" l="1" r="J43"/>
  <c i="1" r="AN55"/>
  <c r="AN57"/>
  <c r="AN56"/>
  <c r="AZ54"/>
  <c r="W29"/>
  <c r="AX54"/>
  <c r="AY54"/>
  <c r="AW54"/>
  <c r="AK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<sst xmlns="http://schemas.openxmlformats.org/spreadsheetml/2006/main">
  <si>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</si>
  <si>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</si>
  <si>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</si>
  <si>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</si>
  <si>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</si>
  <si>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{6e182c54-b8b0-41f1-9d2d-9f175472a422}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</si>
  <si>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</si>
  <si>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</si>
  <si>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</si>
  <si>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</si>
  <si>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</si>
  <si>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</si>
  <si>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</si>
  <si>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</si>
  <si>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</si>
  <si>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</si>
  <si>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</si>
  <si>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střechy tenisové haly u zimního stadionu Ústí nad Labem</t>
  </si>
  <si>
    <t>KSO:</t>
  </si>
  <si>
    <t/>
  </si>
  <si>
    <t>CC-CZ:</t>
  </si>
  <si>
    <t>Místo:</t>
  </si>
  <si>
    <t>Ústí nad Labem</t>
  </si>
  <si>
    <t>Datum:</t>
  </si>
  <si>
    <t>28. 10. 2024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</si>
  <si>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</si>
  <si>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</si>
  <si>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</si>
  <si>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</si>
  <si>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</si>
  <si>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</si>
  <si>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</si>
  <si>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27305350</t>
  </si>
  <si>
    <t>Specta s.r.o.</t>
  </si>
  <si>
    <t>True</t>
  </si>
  <si>
    <t>Zpracovatel:</t>
  </si>
  <si>
    <t>17736099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</si>
  <si>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</si>
  <si>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</si>
  <si>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</si>
  <si>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</si>
  <si>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</si>
  <si>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</si>
  <si>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</si>
  <si>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</si>
  <si>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</si>
  <si>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</si>
  <si>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</si>
  <si>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</si>
  <si>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</si>
  <si>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</si>
  <si>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</si>
  <si>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</si>
  <si>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</si>
  <si>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</si>
  <si>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</si>
  <si>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</si>
  <si>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</si>
  <si>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</si>
  <si>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</si>
  <si>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</si>
  <si>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</si>
  <si>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</si>
  <si>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</si>
  <si>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</si>
  <si>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</si>
  <si>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</si>
  <si>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</si>
  <si>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</si>
  <si>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</si>
  <si>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</si>
  <si>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</si>
  <si>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</si>
  <si>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</si>
  <si>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</si>
  <si>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</si>
  <si>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</si>
  <si>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</si>
  <si>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</si>
  <si>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</si>
  <si>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</si>
  <si>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{252afbd7-06f0-4032-916c-f55ec2197c6b}</t>
  </si>
  <si>
    <t>2</t>
  </si>
  <si>
    <t>D.1.1</t>
  </si>
  <si>
    <t>Architektonicko-stavební řešení</t>
  </si>
  <si>
    <t>Soupis</t>
  </si>
  <si>
    <t>{84ad4705-b791-42df-b6dc-9bb32e62fea3}</t>
  </si>
  <si>
    <t>/</t>
  </si>
  <si>
    <t>D.1.1a</t>
  </si>
  <si>
    <t>Architektonicko-stavební řešení - Bourací práce</t>
  </si>
  <si>
    <t>3</t>
  </si>
  <si>
    <t>{106e1ecf-0a20-4026-8e25-034c818d71d6}</t>
  </si>
  <si>
    <t>D.1.1b</t>
  </si>
  <si>
    <t>Architektonicko-stavební řešení - Stavební úpravy</t>
  </si>
  <si>
    <t>{99caab0a-90b3-4fe9-9e87-27eba7fd5385}</t>
  </si>
  <si>
    <t>99</t>
  </si>
  <si>
    <t>Vedlejší a ostatní náklady</t>
  </si>
  <si>
    <t>{1ee864ce-cb49-4808-8a73-3745f69e77ba}</t>
  </si>
  <si>
    <t>KRYCÍ LIST SOUPISU PRACÍ</t>
  </si>
  <si>
    <t>Objekt:</t>
  </si>
  <si>
    <t>D - Stavební objekty</t>
  </si>
  <si>
    <t>Soupis:</t>
  </si>
  <si>
    <t>D.1.1 - Architektonicko-stavební řešení</t>
  </si>
  <si>
    <t>Úroveň 3: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</si>
  <si>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</si>
  <si>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</si>
  <si>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</si>
  <si>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</si>
  <si>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</si>
  <si>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</si>
  <si>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</si>
  <si>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</si>
  <si>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</si>
  <si>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</si>
  <si>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</si>
  <si>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</si>
  <si>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</si>
  <si>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</si>
  <si>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</si>
  <si>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</si>
  <si>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</si>
  <si>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</si>
  <si>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</si>
  <si>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</si>
  <si>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</si>
  <si>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</si>
  <si>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</si>
  <si>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</si>
  <si>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</si>
  <si>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</si>
  <si>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</si>
  <si>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</si>
  <si>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</si>
  <si>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</si>
  <si>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946111118</t>
  </si>
  <si>
    <t>Věže pojízdné trubkové nebo dílcové s maximálním zatížením podlahy do 200 kg/m2 šířky od 0,6 do 0,9 m, délky do 3,2 m výšky přes 7,6 m do 8,6 m montáž</t>
  </si>
  <si>
    <t>kus</t>
  </si>
  <si>
    <t>CS ÚRS 2024 02</t>
  </si>
  <si>
    <t>4</t>
  </si>
  <si>
    <t>1727344039</t>
  </si>
  <si>
    <t>Online PSC</t>
  </si>
  <si>
    <t>https://podminky.urs.cz/item/CS_URS_2024_02/946111118</t>
  </si>
  <si>
    <t>946111218</t>
  </si>
  <si>
    <t>Věže pojízdné trubkové nebo dílcové s maximálním zatížením podlahy do 200 kg/m2 šířky od 0,6 do 0,9 m, délky do 3,2 m výšky přes 7,6 m do 8,6 m příplatek k ceně za každý den použití</t>
  </si>
  <si>
    <t>-1452005064</t>
  </si>
  <si>
    <t>https://podminky.urs.cz/item/CS_URS_2024_02/946111218</t>
  </si>
  <si>
    <t>VV</t>
  </si>
  <si>
    <t>1*30</t>
  </si>
  <si>
    <t>946111818</t>
  </si>
  <si>
    <t>Věže pojízdné trubkové nebo dílcové s maximálním zatížením podlahy do 200 kg/m2 šířky od 0,6 do 0,9 m, délky do 3,2 m výšky přes 7,6 m do 8,6 m demontáž</t>
  </si>
  <si>
    <t>1569851985</t>
  </si>
  <si>
    <t>https://podminky.urs.cz/item/CS_URS_2024_02/946111818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</si>
  <si>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</si>
  <si>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</si>
  <si>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</si>
  <si>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</si>
  <si>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</si>
  <si>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489419420</t>
  </si>
  <si>
    <t>https://podminky.urs.cz/item/CS_URS_2024_02/997013211</t>
  </si>
  <si>
    <t>5</t>
  </si>
  <si>
    <t>997013501</t>
  </si>
  <si>
    <t>Odvoz suti a vybouraných hmot na skládku nebo meziskládku se složením, na vzdálenost do 1 km</t>
  </si>
  <si>
    <t>-532050888</t>
  </si>
  <si>
    <t>https://podminky.urs.cz/item/CS_URS_2024_02/997013501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</si>
  <si>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</si>
  <si>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</si>
  <si>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</si>
  <si>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1841979220</t>
  </si>
  <si>
    <t>https://podminky.urs.cz/item/CS_URS_2024_02/997013509</t>
  </si>
  <si>
    <t>5,553*10 'Přepočtené koeficientem množství</t>
  </si>
  <si>
    <t>7</t>
  </si>
  <si>
    <t>997013631</t>
  </si>
  <si>
    <t>Poplatek za uložení stavebního odpadu na skládce (skládkovné) směsného stavebního a demoličního zatříděného do Katalogu odpadů pod kódem 17 09 04</t>
  </si>
  <si>
    <t>-603866555</t>
  </si>
  <si>
    <t>https://podminky.urs.cz/item/CS_URS_2024_02/997013631</t>
  </si>
  <si>
    <t>PSV</t>
  </si>
  <si>
    <t>Práce a dodávky PSV</t>
  </si>
  <si>
    <t>741</t>
  </si>
  <si>
    <t>Elektroinstalace - silnoproud</t>
  </si>
  <si>
    <t>8</t>
  </si>
  <si>
    <t>741421811</t>
  </si>
  <si>
    <t>Demontáž hromosvodného vedení bez zachování funkčnosti svodových drátů nebo lan kolmého svodu, průměru do 8 mm</t>
  </si>
  <si>
    <t>m</t>
  </si>
  <si>
    <t>16</t>
  </si>
  <si>
    <t>-2084587564</t>
  </si>
  <si>
    <t>https://podminky.urs.cz/item/CS_URS_2024_02/741421811</t>
  </si>
  <si>
    <t>6,5*6</t>
  </si>
  <si>
    <t>741421831</t>
  </si>
  <si>
    <t>Demontáž hromosvodného vedení bez zachování funkčnosti svodových drátů nebo lan na šikmé střeše, průměru do 8 mm</t>
  </si>
  <si>
    <t>-1362807865</t>
  </si>
  <si>
    <t>https://podminky.urs.cz/item/CS_URS_2024_02/741421831</t>
  </si>
  <si>
    <t>36,6*3+19,1*3</t>
  </si>
  <si>
    <t>10</t>
  </si>
  <si>
    <t>741421855</t>
  </si>
  <si>
    <t>Demontáž hromosvodného vedení podpěr střešního vedení pro plochou střechu</t>
  </si>
  <si>
    <t>-561509902</t>
  </si>
  <si>
    <t>https://podminky.urs.cz/item/CS_URS_2024_02/741421855</t>
  </si>
  <si>
    <t xml:space="preserve">"odhad"   50</t>
  </si>
  <si>
    <t>11</t>
  </si>
  <si>
    <t>741421863</t>
  </si>
  <si>
    <t>Demontáž hromosvodného vedení podpěr svislého vedení zazděného</t>
  </si>
  <si>
    <t>-1536436821</t>
  </si>
  <si>
    <t>https://podminky.urs.cz/item/CS_URS_2024_02/741421863</t>
  </si>
  <si>
    <t>4*6</t>
  </si>
  <si>
    <t>764</t>
  </si>
  <si>
    <t>Konstrukce klempířské</t>
  </si>
  <si>
    <t>764001821</t>
  </si>
  <si>
    <t>Demontáž klempířských konstrukcí krytiny ze svitků nebo tabulí do suti</t>
  </si>
  <si>
    <t>m2</t>
  </si>
  <si>
    <t>1286745855</t>
  </si>
  <si>
    <t>https://podminky.urs.cz/item/CS_URS_2024_02/764001821</t>
  </si>
  <si>
    <t>(9,35*36,9)*2</t>
  </si>
  <si>
    <t>13</t>
  </si>
  <si>
    <t>764001851</t>
  </si>
  <si>
    <t>Demontáž klempířských konstrukcí oplechování hřebene s větrací mřížkou nebo podkladním plechem do suti</t>
  </si>
  <si>
    <t>-1505694254</t>
  </si>
  <si>
    <t>https://podminky.urs.cz/item/CS_URS_2024_02/764001851</t>
  </si>
  <si>
    <t>36,9</t>
  </si>
  <si>
    <t>14</t>
  </si>
  <si>
    <t>764002801</t>
  </si>
  <si>
    <t>Demontáž klempířských konstrukcí závětrné lišty do suti</t>
  </si>
  <si>
    <t>1639177860</t>
  </si>
  <si>
    <t>https://podminky.urs.cz/item/CS_URS_2024_02/764002801</t>
  </si>
  <si>
    <t>9,35*4</t>
  </si>
  <si>
    <t>15</t>
  </si>
  <si>
    <t>764004801</t>
  </si>
  <si>
    <t>Demontáž klempířských konstrukcí žlabu podokapního do suti</t>
  </si>
  <si>
    <t>-1498358936</t>
  </si>
  <si>
    <t>https://podminky.urs.cz/item/CS_URS_2024_02/764004801</t>
  </si>
  <si>
    <t>36,9*2</t>
  </si>
  <si>
    <t>764004841</t>
  </si>
  <si>
    <t>Demontáž klempířských konstrukcí háku do suti</t>
  </si>
  <si>
    <t>-382016081</t>
  </si>
  <si>
    <t>https://podminky.urs.cz/item/CS_URS_2024_02/764004841</t>
  </si>
  <si>
    <t>76</t>
  </si>
  <si>
    <t>17</t>
  </si>
  <si>
    <t>764004861</t>
  </si>
  <si>
    <t>Demontáž klempířských konstrukcí svodu do suti</t>
  </si>
  <si>
    <t>179706652</t>
  </si>
  <si>
    <t>https://podminky.urs.cz/item/CS_URS_2024_02/764004861</t>
  </si>
  <si>
    <t>8,2*8</t>
  </si>
  <si>
    <t>D.1.1b - Architektonicko-stavební řešení - Stavební úpravy</t>
  </si>
  <si>
    <t xml:space="preserve">    6 - Úpravy povrchů, podlahy a osazování výplní</t>
  </si>
  <si>
    <t xml:space="preserve">    998 - Přesun hmot</t>
  </si>
  <si>
    <t xml:space="preserve">    762 - Konstrukce tesařské</t>
  </si>
  <si>
    <t xml:space="preserve">    767 - Konstrukce zámečnické</t>
  </si>
  <si>
    <t>Úpravy povrchů, podlahy a osazování výplní</t>
  </si>
  <si>
    <t>644_R01</t>
  </si>
  <si>
    <t>Montáž průvětrníků nebo mřížek odvětrávacích velikosti do 1000x1000 mm</t>
  </si>
  <si>
    <t>-1669327060</t>
  </si>
  <si>
    <t>M</t>
  </si>
  <si>
    <t>644R02</t>
  </si>
  <si>
    <t>protidešťová žaluzice se síťovinou, pozink 500x1000mm</t>
  </si>
  <si>
    <t>231824998</t>
  </si>
  <si>
    <t>998</t>
  </si>
  <si>
    <t>Přesun hmot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</si>
  <si>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</si>
  <si>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</si>
  <si>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325969919</t>
  </si>
  <si>
    <t>https://podminky.urs.cz/item/CS_URS_2024_02/998021021</t>
  </si>
  <si>
    <t>741420001</t>
  </si>
  <si>
    <t>Montáž hromosvodného vedení svodových drátů nebo lan s podpěrami, Ø do 10 mm</t>
  </si>
  <si>
    <t>-2146185384</t>
  </si>
  <si>
    <t>https://podminky.urs.cz/item/CS_URS_2024_02/741420001</t>
  </si>
  <si>
    <t xml:space="preserve">"svody"   6,5*6</t>
  </si>
  <si>
    <t xml:space="preserve">"střecha"    36,6*3+19,1*3</t>
  </si>
  <si>
    <t>Součet</t>
  </si>
  <si>
    <t>35441092</t>
  </si>
  <si>
    <t>lano ocelové Pz průřez 50mm2</t>
  </si>
  <si>
    <t>kg</t>
  </si>
  <si>
    <t>32</t>
  </si>
  <si>
    <t>2067111464</t>
  </si>
  <si>
    <t>Mezisoučet</t>
  </si>
  <si>
    <t>206,1*0,4</t>
  </si>
  <si>
    <t>35441700</t>
  </si>
  <si>
    <t>podpěra vedení hromosvodu do zdiva na hmoždinku - 6/50mm, nerez</t>
  </si>
  <si>
    <t>935492693</t>
  </si>
  <si>
    <t>35441560</t>
  </si>
  <si>
    <t>podpěra vedení FeZn na plechovou krytinu 110mm</t>
  </si>
  <si>
    <t>-512932845</t>
  </si>
  <si>
    <t>998741102</t>
  </si>
  <si>
    <t>Přesun hmot pro silnoproud stanovený z hmotnosti přesunovaného materiálu vodorovná dopravní vzdálenost do 50 m základní v objektech výšky přes 6 do 12 m</t>
  </si>
  <si>
    <t>726419611</t>
  </si>
  <si>
    <t>https://podminky.urs.cz/item/CS_URS_2024_02/998741102</t>
  </si>
  <si>
    <t>762</t>
  </si>
  <si>
    <t>Konstrukce tesařské</t>
  </si>
  <si>
    <t>762_R01</t>
  </si>
  <si>
    <t>Montáž dřevěných paždíků na ocel. konstrukci řeziva hraněného nebo polohraněného průřezové plochy do 120 cm2, vč. spojovacích prostředků</t>
  </si>
  <si>
    <t>1038318489</t>
  </si>
  <si>
    <t>36,9*14</t>
  </si>
  <si>
    <t>60512125</t>
  </si>
  <si>
    <t>hranol stavební řezivo průřezu do 120cm2 do dl 6m</t>
  </si>
  <si>
    <t>m3</t>
  </si>
  <si>
    <t>1121208017</t>
  </si>
  <si>
    <t>(0,08*0,1*36,9)*14</t>
  </si>
  <si>
    <t>998762102</t>
  </si>
  <si>
    <t>Přesun hmot pro konstrukce tesařské stanovený z hmotnosti přesunovaného materiálu vodorovná dopravní vzdálenost do 50 m základní v objektech výšky přes 6 do 12 m</t>
  </si>
  <si>
    <t>1935133502</t>
  </si>
  <si>
    <t>https://podminky.urs.cz/item/CS_URS_2024_02/998762102</t>
  </si>
  <si>
    <t>764211614</t>
  </si>
  <si>
    <t>Oplechování střešních prvků z pozinkovaného plechu s povrchovou úpravou hřebene větraného s použitím hřebenového plechu s těsněním a perforovaným plechem rš 330 mm</t>
  </si>
  <si>
    <t>1984216709</t>
  </si>
  <si>
    <t>https://podminky.urs.cz/item/CS_URS_2024_02/764211614</t>
  </si>
  <si>
    <t>764212634</t>
  </si>
  <si>
    <t>Oplechování střešních prvků z pozinkovaného plechu s povrchovou úpravou štítu závětrnou lištou rš 330 mm</t>
  </si>
  <si>
    <t>322195519</t>
  </si>
  <si>
    <t>https://podminky.urs.cz/item/CS_URS_2024_02/764212634</t>
  </si>
  <si>
    <t>764511602</t>
  </si>
  <si>
    <t>Žlab podokapní z pozinkovaného plechu s povrchovou úpravou včetně háků a čel půlkruhový rš 330 mm</t>
  </si>
  <si>
    <t>1953060914</t>
  </si>
  <si>
    <t>https://podminky.urs.cz/item/CS_URS_2024_02/764511602</t>
  </si>
  <si>
    <t>764511642</t>
  </si>
  <si>
    <t>Žlab podokapní z pozinkovaného plechu s povrchovou úpravou kotlík oválný (trychtýřový), rš žlabu/průměr svodu 330/100 mm</t>
  </si>
  <si>
    <t>-2026172574</t>
  </si>
  <si>
    <t>https://podminky.urs.cz/item/CS_URS_2024_02/764511642</t>
  </si>
  <si>
    <t>4*2</t>
  </si>
  <si>
    <t>764518622</t>
  </si>
  <si>
    <t>Svod z pozinkovaného plechu s upraveným povrchem včetně objímek, kolen a odskoků kruhový, průměru 100 mm</t>
  </si>
  <si>
    <t>-470169587</t>
  </si>
  <si>
    <t>https://podminky.urs.cz/item/CS_URS_2024_02/764518622</t>
  </si>
  <si>
    <t>998764102</t>
  </si>
  <si>
    <t>Přesun hmot pro konstrukce klempířské stanovený z hmotnosti přesunovaného materiálu vodorovná dopravní vzdálenost do 50 m základní v objektech výšky přes 6 do 12 m</t>
  </si>
  <si>
    <t>1831953884</t>
  </si>
  <si>
    <t>https://podminky.urs.cz/item/CS_URS_2024_02/998764102</t>
  </si>
  <si>
    <t>767</t>
  </si>
  <si>
    <t>Konstrukce zámečnické</t>
  </si>
  <si>
    <t>18</t>
  </si>
  <si>
    <t>767391112</t>
  </si>
  <si>
    <t>Montáž krytiny z tvarovaných plechů trapézových nebo vlnitých, uchycených šroubováním</t>
  </si>
  <si>
    <t>-828700745</t>
  </si>
  <si>
    <t>https://podminky.urs.cz/item/CS_URS_2024_02/767391112</t>
  </si>
  <si>
    <t>19</t>
  </si>
  <si>
    <t>15484131</t>
  </si>
  <si>
    <t>plech trapézový 55/250 AlZn tl 0,88mm</t>
  </si>
  <si>
    <t>185096992</t>
  </si>
  <si>
    <t>690,03*1,133 'Přepočtené koeficientem množství</t>
  </si>
  <si>
    <t>20</t>
  </si>
  <si>
    <t>998767102</t>
  </si>
  <si>
    <t>Přesun hmot pro zámečnické konstrukce stanovený z hmotnosti přesunovaného materiálu vodorovná dopravní vzdálenost do 50 m základní v objektech výšky přes 6 do 12 m</t>
  </si>
  <si>
    <t>-557573237</t>
  </si>
  <si>
    <t>https://podminky.urs.cz/item/CS_URS_2024_02/998767102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</si>
  <si>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</si>
  <si>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</si>
  <si>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</si>
  <si>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</si>
  <si>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</si>
  <si>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</si>
  <si>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</si>
  <si>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</si>
  <si>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</si>
  <si>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</si>
  <si>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</si>
  <si>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</si>
  <si>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-50358996</t>
  </si>
  <si>
    <t>https://podminky.urs.cz/item/CS_URS_2024_02/030001000</t>
  </si>
  <si>
    <t>VRN6</t>
  </si>
  <si>
    <t>Územní vlivy</t>
  </si>
  <si>
    <t>060001000</t>
  </si>
  <si>
    <t>2,0%</t>
  </si>
  <si>
    <t>-311889939</t>
  </si>
  <si>
    <t>https://podminky.urs.cz/item/CS_URS_2024_02/060001000</t>
  </si>
  <si>
    <t>VRN9</t>
  </si>
  <si>
    <t>Ostatní náklady</t>
  </si>
  <si>
    <t>09000_R01</t>
  </si>
  <si>
    <t>Prořez stromů nad střechou</t>
  </si>
  <si>
    <t>soubor</t>
  </si>
  <si>
    <t>-32726989</t>
  </si>
  <si>
    <t>P</t>
  </si>
  <si>
    <t>Poznámka k položce:_x000d_
Zajistí investor</t>
  </si>
  <si>
    <t>09000_R02</t>
  </si>
  <si>
    <t>Jeřáb vč. dopravy</t>
  </si>
  <si>
    <t>hod.</t>
  </si>
  <si>
    <t>-415576998</t>
  </si>
  <si>
    <t>09000_R03</t>
  </si>
  <si>
    <t>Provizorní lávky zavěšené mezi vazníky (3x 4,8m vč. zábradlí) + posouzení statikem</t>
  </si>
  <si>
    <t>1267825871</t>
  </si>
  <si>
    <t>09000_R04</t>
  </si>
  <si>
    <t>Revize hromosvodu</t>
  </si>
  <si>
    <t>-1974470479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</si>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</sst>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315595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292100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292100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292100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292100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292100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292100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6111118" TargetMode="External" /><Relationship Id="rId2" Type="http://schemas.openxmlformats.org/officeDocument/2006/relationships/hyperlink" Target="https://podminky.urs.cz/item/CS_URS_2024_02/946111218" TargetMode="External" /><Relationship Id="rId3" Type="http://schemas.openxmlformats.org/officeDocument/2006/relationships/hyperlink" Target="https://podminky.urs.cz/item/CS_URS_2024_02/946111818" TargetMode="External" /><Relationship Id="rId4" Type="http://schemas.openxmlformats.org/officeDocument/2006/relationships/hyperlink" Target="https://podminky.urs.cz/item/CS_URS_2024_02/99701321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741421811" TargetMode="External" /><Relationship Id="rId9" Type="http://schemas.openxmlformats.org/officeDocument/2006/relationships/hyperlink" Target="https://podminky.urs.cz/item/CS_URS_2024_02/741421831" TargetMode="External" /><Relationship Id="rId10" Type="http://schemas.openxmlformats.org/officeDocument/2006/relationships/hyperlink" Target="https://podminky.urs.cz/item/CS_URS_2024_02/741421855" TargetMode="External" /><Relationship Id="rId11" Type="http://schemas.openxmlformats.org/officeDocument/2006/relationships/hyperlink" Target="https://podminky.urs.cz/item/CS_URS_2024_02/741421863" TargetMode="External" /><Relationship Id="rId12" Type="http://schemas.openxmlformats.org/officeDocument/2006/relationships/hyperlink" Target="https://podminky.urs.cz/item/CS_URS_2024_02/764001821" TargetMode="External" /><Relationship Id="rId13" Type="http://schemas.openxmlformats.org/officeDocument/2006/relationships/hyperlink" Target="https://podminky.urs.cz/item/CS_URS_2024_02/764001851" TargetMode="External" /><Relationship Id="rId14" Type="http://schemas.openxmlformats.org/officeDocument/2006/relationships/hyperlink" Target="https://podminky.urs.cz/item/CS_URS_2024_02/764002801" TargetMode="External" /><Relationship Id="rId15" Type="http://schemas.openxmlformats.org/officeDocument/2006/relationships/hyperlink" Target="https://podminky.urs.cz/item/CS_URS_2024_02/764004801" TargetMode="External" /><Relationship Id="rId16" Type="http://schemas.openxmlformats.org/officeDocument/2006/relationships/hyperlink" Target="https://podminky.urs.cz/item/CS_URS_2024_02/764004841" TargetMode="External" /><Relationship Id="rId17" Type="http://schemas.openxmlformats.org/officeDocument/2006/relationships/hyperlink" Target="https://podminky.urs.cz/item/CS_URS_2024_02/76400486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021021" TargetMode="External" /><Relationship Id="rId2" Type="http://schemas.openxmlformats.org/officeDocument/2006/relationships/hyperlink" Target="https://podminky.urs.cz/item/CS_URS_2024_02/741420001" TargetMode="External" /><Relationship Id="rId3" Type="http://schemas.openxmlformats.org/officeDocument/2006/relationships/hyperlink" Target="https://podminky.urs.cz/item/CS_URS_2024_02/998741102" TargetMode="External" /><Relationship Id="rId4" Type="http://schemas.openxmlformats.org/officeDocument/2006/relationships/hyperlink" Target="https://podminky.urs.cz/item/CS_URS_2024_02/998762102" TargetMode="External" /><Relationship Id="rId5" Type="http://schemas.openxmlformats.org/officeDocument/2006/relationships/hyperlink" Target="https://podminky.urs.cz/item/CS_URS_2024_02/764211614" TargetMode="External" /><Relationship Id="rId6" Type="http://schemas.openxmlformats.org/officeDocument/2006/relationships/hyperlink" Target="https://podminky.urs.cz/item/CS_URS_2024_02/764212634" TargetMode="External" /><Relationship Id="rId7" Type="http://schemas.openxmlformats.org/officeDocument/2006/relationships/hyperlink" Target="https://podminky.urs.cz/item/CS_URS_2024_02/764511602" TargetMode="External" /><Relationship Id="rId8" Type="http://schemas.openxmlformats.org/officeDocument/2006/relationships/hyperlink" Target="https://podminky.urs.cz/item/CS_URS_2024_02/764511642" TargetMode="External" /><Relationship Id="rId9" Type="http://schemas.openxmlformats.org/officeDocument/2006/relationships/hyperlink" Target="https://podminky.urs.cz/item/CS_URS_2024_02/764518622" TargetMode="External" /><Relationship Id="rId10" Type="http://schemas.openxmlformats.org/officeDocument/2006/relationships/hyperlink" Target="https://podminky.urs.cz/item/CS_URS_2024_02/998764102" TargetMode="External" /><Relationship Id="rId11" Type="http://schemas.openxmlformats.org/officeDocument/2006/relationships/hyperlink" Target="https://podminky.urs.cz/item/CS_URS_2024_02/767391112" TargetMode="External" /><Relationship Id="rId12" Type="http://schemas.openxmlformats.org/officeDocument/2006/relationships/hyperlink" Target="https://podminky.urs.cz/item/CS_URS_2024_02/998767102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36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044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střechy tenisové haly u zimního stadionu Ústí nad Labem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 nad Labem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Specta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73</v>
      </c>
      <c r="BT55" s="125" t="s">
        <v>80</v>
      </c>
      <c r="BU55" s="125" t="s">
        <v>75</v>
      </c>
      <c r="BV55" s="125" t="s">
        <v>76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4"/>
      <c r="B56" s="65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85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73</v>
      </c>
      <c r="BT56" s="135" t="s">
        <v>82</v>
      </c>
      <c r="BU56" s="135" t="s">
        <v>75</v>
      </c>
      <c r="BV56" s="135" t="s">
        <v>76</v>
      </c>
      <c r="BW56" s="135" t="s">
        <v>86</v>
      </c>
      <c r="BX56" s="135" t="s">
        <v>81</v>
      </c>
      <c r="CL56" s="135" t="s">
        <v>19</v>
      </c>
    </row>
    <row r="57" s="4" customFormat="1" ht="23.25" customHeight="1">
      <c r="A57" s="136" t="s">
        <v>87</v>
      </c>
      <c r="B57" s="65"/>
      <c r="C57" s="126"/>
      <c r="D57" s="126"/>
      <c r="E57" s="126"/>
      <c r="F57" s="127" t="s">
        <v>88</v>
      </c>
      <c r="G57" s="127"/>
      <c r="H57" s="127"/>
      <c r="I57" s="127"/>
      <c r="J57" s="127"/>
      <c r="K57" s="126"/>
      <c r="L57" s="127" t="s">
        <v>89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'D.1.1a - Architektonicko-...'!J34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'D.1.1a - Architektonicko-...'!P97</f>
        <v>0</v>
      </c>
      <c r="AV57" s="132">
        <f>'D.1.1a - Architektonicko-...'!J37</f>
        <v>0</v>
      </c>
      <c r="AW57" s="132">
        <f>'D.1.1a - Architektonicko-...'!J38</f>
        <v>0</v>
      </c>
      <c r="AX57" s="132">
        <f>'D.1.1a - Architektonicko-...'!J39</f>
        <v>0</v>
      </c>
      <c r="AY57" s="132">
        <f>'D.1.1a - Architektonicko-...'!J40</f>
        <v>0</v>
      </c>
      <c r="AZ57" s="132">
        <f>'D.1.1a - Architektonicko-...'!F37</f>
        <v>0</v>
      </c>
      <c r="BA57" s="132">
        <f>'D.1.1a - Architektonicko-...'!F38</f>
        <v>0</v>
      </c>
      <c r="BB57" s="132">
        <f>'D.1.1a - Architektonicko-...'!F39</f>
        <v>0</v>
      </c>
      <c r="BC57" s="132">
        <f>'D.1.1a - Architektonicko-...'!F40</f>
        <v>0</v>
      </c>
      <c r="BD57" s="134">
        <f>'D.1.1a - Architektonicko-...'!F41</f>
        <v>0</v>
      </c>
      <c r="BE57" s="4"/>
      <c r="BT57" s="135" t="s">
        <v>90</v>
      </c>
      <c r="BV57" s="135" t="s">
        <v>76</v>
      </c>
      <c r="BW57" s="135" t="s">
        <v>91</v>
      </c>
      <c r="BX57" s="135" t="s">
        <v>86</v>
      </c>
      <c r="CL57" s="135" t="s">
        <v>19</v>
      </c>
    </row>
    <row r="58" s="4" customFormat="1" ht="23.25" customHeight="1">
      <c r="A58" s="136" t="s">
        <v>87</v>
      </c>
      <c r="B58" s="65"/>
      <c r="C58" s="126"/>
      <c r="D58" s="126"/>
      <c r="E58" s="126"/>
      <c r="F58" s="127" t="s">
        <v>92</v>
      </c>
      <c r="G58" s="127"/>
      <c r="H58" s="127"/>
      <c r="I58" s="127"/>
      <c r="J58" s="127"/>
      <c r="K58" s="126"/>
      <c r="L58" s="127" t="s">
        <v>93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'D.1.1b - Architektonicko-...'!J34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'D.1.1b - Architektonicko-...'!P99</f>
        <v>0</v>
      </c>
      <c r="AV58" s="132">
        <f>'D.1.1b - Architektonicko-...'!J37</f>
        <v>0</v>
      </c>
      <c r="AW58" s="132">
        <f>'D.1.1b - Architektonicko-...'!J38</f>
        <v>0</v>
      </c>
      <c r="AX58" s="132">
        <f>'D.1.1b - Architektonicko-...'!J39</f>
        <v>0</v>
      </c>
      <c r="AY58" s="132">
        <f>'D.1.1b - Architektonicko-...'!J40</f>
        <v>0</v>
      </c>
      <c r="AZ58" s="132">
        <f>'D.1.1b - Architektonicko-...'!F37</f>
        <v>0</v>
      </c>
      <c r="BA58" s="132">
        <f>'D.1.1b - Architektonicko-...'!F38</f>
        <v>0</v>
      </c>
      <c r="BB58" s="132">
        <f>'D.1.1b - Architektonicko-...'!F39</f>
        <v>0</v>
      </c>
      <c r="BC58" s="132">
        <f>'D.1.1b - Architektonicko-...'!F40</f>
        <v>0</v>
      </c>
      <c r="BD58" s="134">
        <f>'D.1.1b - Architektonicko-...'!F41</f>
        <v>0</v>
      </c>
      <c r="BE58" s="4"/>
      <c r="BT58" s="135" t="s">
        <v>90</v>
      </c>
      <c r="BV58" s="135" t="s">
        <v>76</v>
      </c>
      <c r="BW58" s="135" t="s">
        <v>94</v>
      </c>
      <c r="BX58" s="135" t="s">
        <v>86</v>
      </c>
      <c r="CL58" s="135" t="s">
        <v>19</v>
      </c>
    </row>
    <row r="59" s="7" customFormat="1" ht="16.5" customHeight="1">
      <c r="A59" s="136" t="s">
        <v>87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'99 - Vedlejší a ostatní n...'!J30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79</v>
      </c>
      <c r="AR59" s="120"/>
      <c r="AS59" s="137">
        <v>0</v>
      </c>
      <c r="AT59" s="138">
        <f>ROUND(SUM(AV59:AW59),2)</f>
        <v>0</v>
      </c>
      <c r="AU59" s="139">
        <f>'99 - Vedlejší a ostatní n...'!P83</f>
        <v>0</v>
      </c>
      <c r="AV59" s="138">
        <f>'99 - Vedlejší a ostatní n...'!J33</f>
        <v>0</v>
      </c>
      <c r="AW59" s="138">
        <f>'99 - Vedlejší a ostatní n...'!J34</f>
        <v>0</v>
      </c>
      <c r="AX59" s="138">
        <f>'99 - Vedlejší a ostatní n...'!J35</f>
        <v>0</v>
      </c>
      <c r="AY59" s="138">
        <f>'99 - Vedlejší a ostatní n...'!J36</f>
        <v>0</v>
      </c>
      <c r="AZ59" s="138">
        <f>'99 - Vedlejší a ostatní n...'!F33</f>
        <v>0</v>
      </c>
      <c r="BA59" s="138">
        <f>'99 - Vedlejší a ostatní n...'!F34</f>
        <v>0</v>
      </c>
      <c r="BB59" s="138">
        <f>'99 - Vedlejší a ostatní n...'!F35</f>
        <v>0</v>
      </c>
      <c r="BC59" s="138">
        <f>'99 - Vedlejší a ostatní n...'!F36</f>
        <v>0</v>
      </c>
      <c r="BD59" s="140">
        <f>'99 - Vedlejší a ostatní n...'!F37</f>
        <v>0</v>
      </c>
      <c r="BE59" s="7"/>
      <c r="BT59" s="125" t="s">
        <v>80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82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oo3gTN3vBL8CrVRyCRmMbY8HykpiJ3gLidXTE++85skC/nZOZrEDbr055KsqBd3EeBqppbIdXRY5dW6bXIY0uQ==" hashValue="0/OKdUfcSfyBc0Ou40RlGaPXEu+vqas4rbST6Vy30HH2/LKTWzEIgwK/jab1dGwfpJuZRopfx1H1cyKpR+3UWw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D.1.1a - Architektonicko-...'!C2" display="/"/>
    <hyperlink ref="A58" location="'D.1.1b - Architektonicko-...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98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střechy tenisové haly u zimního stadionu Ústí nad Labem</v>
      </c>
      <c r="F7" s="145"/>
      <c r="G7" s="145"/>
      <c r="H7" s="145"/>
      <c r="L7" s="22"/>
    </row>
    <row r="8">
      <c r="B8" s="22"/>
      <c r="D8" s="145" t="s">
        <v>99</v>
      </c>
      <c r="L8" s="22"/>
    </row>
    <row r="9" s="1" customFormat="1" ht="16.5" customHeight="1">
      <c r="B9" s="22"/>
      <c r="E9" s="146" t="s">
        <v>100</v>
      </c>
      <c r="F9" s="1"/>
      <c r="G9" s="1"/>
      <c r="H9" s="1"/>
      <c r="L9" s="22"/>
    </row>
    <row r="10" s="1" customFormat="1" ht="12" customHeight="1">
      <c r="B10" s="22"/>
      <c r="D10" s="145" t="s">
        <v>101</v>
      </c>
      <c r="L10" s="22"/>
    </row>
    <row r="11" s="2" customFormat="1" ht="16.5" customHeight="1">
      <c r="A11" s="40"/>
      <c r="B11" s="46"/>
      <c r="C11" s="40"/>
      <c r="D11" s="40"/>
      <c r="E11" s="147" t="s">
        <v>102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103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104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28. 10. 2024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40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42</v>
      </c>
      <c r="G36" s="40"/>
      <c r="H36" s="40"/>
      <c r="I36" s="158" t="s">
        <v>41</v>
      </c>
      <c r="J36" s="158" t="s">
        <v>43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44</v>
      </c>
      <c r="E37" s="145" t="s">
        <v>45</v>
      </c>
      <c r="F37" s="159">
        <f>ROUND((SUM(BE97:BE149)),  2)</f>
        <v>0</v>
      </c>
      <c r="G37" s="40"/>
      <c r="H37" s="40"/>
      <c r="I37" s="160">
        <v>0.20999999999999999</v>
      </c>
      <c r="J37" s="159">
        <f>ROUND(((SUM(BE97:BE149))*I37),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ROUND((SUM(BF97:BF149)),  2)</f>
        <v>0</v>
      </c>
      <c r="G38" s="40"/>
      <c r="H38" s="40"/>
      <c r="I38" s="160">
        <v>0.12</v>
      </c>
      <c r="J38" s="159">
        <f>ROUND(((SUM(BF97:BF149))*I38),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ROUND((SUM(BG97:BG149)),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ROUND((SUM(BH97:BH149)),  2)</f>
        <v>0</v>
      </c>
      <c r="G40" s="40"/>
      <c r="H40" s="40"/>
      <c r="I40" s="160">
        <v>0.12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ROUND((SUM(BI97:BI149)),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Oprava střechy tenisové haly u zimního stadionu Ústí nad Labem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99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102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103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D.1.1a - Architektonicko-stavební řešení - Bourací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Ústí nad Labem</v>
      </c>
      <c r="G60" s="42"/>
      <c r="H60" s="42"/>
      <c r="I60" s="34" t="s">
        <v>23</v>
      </c>
      <c r="J60" s="74" t="str">
        <f>IF(J16="","",J16)</f>
        <v>28. 10. 2024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Specta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Milan Křehla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106</v>
      </c>
      <c r="D65" s="175"/>
      <c r="E65" s="175"/>
      <c r="F65" s="175"/>
      <c r="G65" s="175"/>
      <c r="H65" s="175"/>
      <c r="I65" s="175"/>
      <c r="J65" s="176" t="s">
        <v>107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108</v>
      </c>
    </row>
    <row r="68" s="9" customFormat="1" ht="24.96" customHeight="1">
      <c r="A68" s="9"/>
      <c r="B68" s="178"/>
      <c r="C68" s="179"/>
      <c r="D68" s="180" t="s">
        <v>109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110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111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112</v>
      </c>
      <c r="E71" s="181"/>
      <c r="F71" s="181"/>
      <c r="G71" s="181"/>
      <c r="H71" s="181"/>
      <c r="I71" s="181"/>
      <c r="J71" s="182">
        <f>J117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113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114</v>
      </c>
      <c r="E73" s="186"/>
      <c r="F73" s="186"/>
      <c r="G73" s="186"/>
      <c r="H73" s="186"/>
      <c r="I73" s="186"/>
      <c r="J73" s="187">
        <f>J131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115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Oprava střechy tenisové haly u zimního stadionu Ústí nad Labem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99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100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101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102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103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D.1.1a - Architektonicko-stavební řešení - Bourací práce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Ústí nad Labem</v>
      </c>
      <c r="G91" s="42"/>
      <c r="H91" s="42"/>
      <c r="I91" s="34" t="s">
        <v>23</v>
      </c>
      <c r="J91" s="74" t="str">
        <f>IF(J16="","",J16)</f>
        <v>28. 10. 2024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31</v>
      </c>
      <c r="J93" s="38" t="str">
        <f>E25</f>
        <v>Specta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Milan Křehla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116</v>
      </c>
      <c r="D96" s="192" t="s">
        <v>59</v>
      </c>
      <c r="E96" s="192" t="s">
        <v>55</v>
      </c>
      <c r="F96" s="192" t="s">
        <v>56</v>
      </c>
      <c r="G96" s="192" t="s">
        <v>117</v>
      </c>
      <c r="H96" s="192" t="s">
        <v>118</v>
      </c>
      <c r="I96" s="192" t="s">
        <v>119</v>
      </c>
      <c r="J96" s="192" t="s">
        <v>107</v>
      </c>
      <c r="K96" s="193" t="s">
        <v>120</v>
      </c>
      <c r="L96" s="194"/>
      <c r="M96" s="94" t="s">
        <v>19</v>
      </c>
      <c r="N96" s="95" t="s">
        <v>44</v>
      </c>
      <c r="O96" s="95" t="s">
        <v>121</v>
      </c>
      <c r="P96" s="95" t="s">
        <v>122</v>
      </c>
      <c r="Q96" s="95" t="s">
        <v>123</v>
      </c>
      <c r="R96" s="95" t="s">
        <v>124</v>
      </c>
      <c r="S96" s="95" t="s">
        <v>125</v>
      </c>
      <c r="T96" s="96" t="s">
        <v>126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127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P98+P117</f>
        <v>0</v>
      </c>
      <c r="Q97" s="98"/>
      <c r="R97" s="197">
        <f>R98+R117</f>
        <v>0</v>
      </c>
      <c r="S97" s="98"/>
      <c r="T97" s="198">
        <f>T98+T117</f>
        <v>5.5533041999999995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108</v>
      </c>
      <c r="BK97" s="199">
        <f>BK98+BK117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128</v>
      </c>
      <c r="F98" s="203" t="s">
        <v>129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P99+P107</f>
        <v>0</v>
      </c>
      <c r="Q98" s="208"/>
      <c r="R98" s="209">
        <f>R99+R107</f>
        <v>0</v>
      </c>
      <c r="S98" s="208"/>
      <c r="T98" s="210">
        <f>T99+T107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73</v>
      </c>
      <c r="AU98" s="212" t="s">
        <v>74</v>
      </c>
      <c r="AY98" s="211" t="s">
        <v>130</v>
      </c>
      <c r="BK98" s="213">
        <f>BK99+BK107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131</v>
      </c>
      <c r="F99" s="214" t="s">
        <v>132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SUM(P100:P106)</f>
        <v>0</v>
      </c>
      <c r="Q99" s="208"/>
      <c r="R99" s="209">
        <f>SUM(R100:R106)</f>
        <v>0</v>
      </c>
      <c r="S99" s="208"/>
      <c r="T99" s="210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73</v>
      </c>
      <c r="AU99" s="212" t="s">
        <v>80</v>
      </c>
      <c r="AY99" s="211" t="s">
        <v>130</v>
      </c>
      <c r="BK99" s="213">
        <f>SUM(BK100:BK106)</f>
        <v>0</v>
      </c>
    </row>
    <row r="100" s="2" customFormat="1" ht="44.25" customHeight="1">
      <c r="A100" s="40"/>
      <c r="B100" s="41"/>
      <c r="C100" s="216" t="s">
        <v>80</v>
      </c>
      <c r="D100" s="216" t="s">
        <v>133</v>
      </c>
      <c r="E100" s="217" t="s">
        <v>134</v>
      </c>
      <c r="F100" s="218" t="s">
        <v>135</v>
      </c>
      <c r="G100" s="219" t="s">
        <v>136</v>
      </c>
      <c r="H100" s="220">
        <v>1</v>
      </c>
      <c r="I100" s="221"/>
      <c r="J100" s="222">
        <f>ROUND(I100*H100,2)</f>
        <v>0</v>
      </c>
      <c r="K100" s="218" t="s">
        <v>137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138</v>
      </c>
      <c r="AT100" s="227" t="s">
        <v>133</v>
      </c>
      <c r="AU100" s="227" t="s">
        <v>82</v>
      </c>
      <c r="AY100" s="19" t="s">
        <v>130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80</v>
      </c>
      <c r="BK100" s="228">
        <f>ROUND(I100*H100,2)</f>
        <v>0</v>
      </c>
      <c r="BL100" s="19" t="s">
        <v>138</v>
      </c>
      <c r="BM100" s="227" t="s">
        <v>139</v>
      </c>
    </row>
    <row r="101" s="2" customFormat="1">
      <c r="A101" s="40"/>
      <c r="B101" s="41"/>
      <c r="C101" s="42"/>
      <c r="D101" s="229" t="s">
        <v>140</v>
      </c>
      <c r="E101" s="42"/>
      <c r="F101" s="230" t="s">
        <v>141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140</v>
      </c>
      <c r="AU101" s="19" t="s">
        <v>82</v>
      </c>
    </row>
    <row r="102" s="2" customFormat="1" ht="55.5" customHeight="1">
      <c r="A102" s="40"/>
      <c r="B102" s="41"/>
      <c r="C102" s="216" t="s">
        <v>82</v>
      </c>
      <c r="D102" s="216" t="s">
        <v>133</v>
      </c>
      <c r="E102" s="217" t="s">
        <v>142</v>
      </c>
      <c r="F102" s="218" t="s">
        <v>143</v>
      </c>
      <c r="G102" s="219" t="s">
        <v>136</v>
      </c>
      <c r="H102" s="220">
        <v>30</v>
      </c>
      <c r="I102" s="221"/>
      <c r="J102" s="222">
        <f>ROUND(I102*H102,2)</f>
        <v>0</v>
      </c>
      <c r="K102" s="218" t="s">
        <v>137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138</v>
      </c>
      <c r="AT102" s="227" t="s">
        <v>133</v>
      </c>
      <c r="AU102" s="227" t="s">
        <v>82</v>
      </c>
      <c r="AY102" s="19" t="s">
        <v>130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80</v>
      </c>
      <c r="BK102" s="228">
        <f>ROUND(I102*H102,2)</f>
        <v>0</v>
      </c>
      <c r="BL102" s="19" t="s">
        <v>138</v>
      </c>
      <c r="BM102" s="227" t="s">
        <v>144</v>
      </c>
    </row>
    <row r="103" s="2" customFormat="1">
      <c r="A103" s="40"/>
      <c r="B103" s="41"/>
      <c r="C103" s="42"/>
      <c r="D103" s="229" t="s">
        <v>140</v>
      </c>
      <c r="E103" s="42"/>
      <c r="F103" s="230" t="s">
        <v>145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82</v>
      </c>
    </row>
    <row r="104" s="13" customFormat="1">
      <c r="A104" s="13"/>
      <c r="B104" s="234"/>
      <c r="C104" s="235"/>
      <c r="D104" s="236" t="s">
        <v>146</v>
      </c>
      <c r="E104" s="237" t="s">
        <v>19</v>
      </c>
      <c r="F104" s="238" t="s">
        <v>147</v>
      </c>
      <c r="G104" s="235"/>
      <c r="H104" s="239">
        <v>30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146</v>
      </c>
      <c r="AU104" s="245" t="s">
        <v>82</v>
      </c>
      <c r="AV104" s="13" t="s">
        <v>82</v>
      </c>
      <c r="AW104" s="13" t="s">
        <v>34</v>
      </c>
      <c r="AX104" s="13" t="s">
        <v>80</v>
      </c>
      <c r="AY104" s="245" t="s">
        <v>130</v>
      </c>
    </row>
    <row r="105" s="2" customFormat="1" ht="44.25" customHeight="1">
      <c r="A105" s="40"/>
      <c r="B105" s="41"/>
      <c r="C105" s="216" t="s">
        <v>90</v>
      </c>
      <c r="D105" s="216" t="s">
        <v>133</v>
      </c>
      <c r="E105" s="217" t="s">
        <v>148</v>
      </c>
      <c r="F105" s="218" t="s">
        <v>149</v>
      </c>
      <c r="G105" s="219" t="s">
        <v>136</v>
      </c>
      <c r="H105" s="220">
        <v>1</v>
      </c>
      <c r="I105" s="221"/>
      <c r="J105" s="222">
        <f>ROUND(I105*H105,2)</f>
        <v>0</v>
      </c>
      <c r="K105" s="218" t="s">
        <v>137</v>
      </c>
      <c r="L105" s="46"/>
      <c r="M105" s="223" t="s">
        <v>19</v>
      </c>
      <c r="N105" s="224" t="s">
        <v>45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138</v>
      </c>
      <c r="AT105" s="227" t="s">
        <v>133</v>
      </c>
      <c r="AU105" s="227" t="s">
        <v>82</v>
      </c>
      <c r="AY105" s="19" t="s">
        <v>130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80</v>
      </c>
      <c r="BK105" s="228">
        <f>ROUND(I105*H105,2)</f>
        <v>0</v>
      </c>
      <c r="BL105" s="19" t="s">
        <v>138</v>
      </c>
      <c r="BM105" s="227" t="s">
        <v>150</v>
      </c>
    </row>
    <row r="106" s="2" customFormat="1">
      <c r="A106" s="40"/>
      <c r="B106" s="41"/>
      <c r="C106" s="42"/>
      <c r="D106" s="229" t="s">
        <v>140</v>
      </c>
      <c r="E106" s="42"/>
      <c r="F106" s="230" t="s">
        <v>151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82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152</v>
      </c>
      <c r="F107" s="214" t="s">
        <v>153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SUM(P108:P116)</f>
        <v>0</v>
      </c>
      <c r="Q107" s="208"/>
      <c r="R107" s="209">
        <f>SUM(R108:R116)</f>
        <v>0</v>
      </c>
      <c r="S107" s="208"/>
      <c r="T107" s="210">
        <f>SUM(T108:T116)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73</v>
      </c>
      <c r="AU107" s="212" t="s">
        <v>80</v>
      </c>
      <c r="AY107" s="211" t="s">
        <v>130</v>
      </c>
      <c r="BK107" s="213">
        <f>SUM(BK108:BK116)</f>
        <v>0</v>
      </c>
    </row>
    <row r="108" s="2" customFormat="1" ht="37.8" customHeight="1">
      <c r="A108" s="40"/>
      <c r="B108" s="41"/>
      <c r="C108" s="216" t="s">
        <v>138</v>
      </c>
      <c r="D108" s="216" t="s">
        <v>133</v>
      </c>
      <c r="E108" s="217" t="s">
        <v>154</v>
      </c>
      <c r="F108" s="218" t="s">
        <v>155</v>
      </c>
      <c r="G108" s="219" t="s">
        <v>156</v>
      </c>
      <c r="H108" s="220">
        <v>5.5529999999999999</v>
      </c>
      <c r="I108" s="221"/>
      <c r="J108" s="222">
        <f>ROUND(I108*H108,2)</f>
        <v>0</v>
      </c>
      <c r="K108" s="218" t="s">
        <v>137</v>
      </c>
      <c r="L108" s="46"/>
      <c r="M108" s="223" t="s">
        <v>19</v>
      </c>
      <c r="N108" s="224" t="s">
        <v>45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138</v>
      </c>
      <c r="AT108" s="227" t="s">
        <v>133</v>
      </c>
      <c r="AU108" s="227" t="s">
        <v>82</v>
      </c>
      <c r="AY108" s="19" t="s">
        <v>130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80</v>
      </c>
      <c r="BK108" s="228">
        <f>ROUND(I108*H108,2)</f>
        <v>0</v>
      </c>
      <c r="BL108" s="19" t="s">
        <v>138</v>
      </c>
      <c r="BM108" s="227" t="s">
        <v>157</v>
      </c>
    </row>
    <row r="109" s="2" customFormat="1">
      <c r="A109" s="40"/>
      <c r="B109" s="41"/>
      <c r="C109" s="42"/>
      <c r="D109" s="229" t="s">
        <v>140</v>
      </c>
      <c r="E109" s="42"/>
      <c r="F109" s="230" t="s">
        <v>158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140</v>
      </c>
      <c r="AU109" s="19" t="s">
        <v>82</v>
      </c>
    </row>
    <row r="110" s="2" customFormat="1" ht="33" customHeight="1">
      <c r="A110" s="40"/>
      <c r="B110" s="41"/>
      <c r="C110" s="216" t="s">
        <v>159</v>
      </c>
      <c r="D110" s="216" t="s">
        <v>133</v>
      </c>
      <c r="E110" s="217" t="s">
        <v>160</v>
      </c>
      <c r="F110" s="218" t="s">
        <v>161</v>
      </c>
      <c r="G110" s="219" t="s">
        <v>156</v>
      </c>
      <c r="H110" s="220">
        <v>5.5529999999999999</v>
      </c>
      <c r="I110" s="221"/>
      <c r="J110" s="222">
        <f>ROUND(I110*H110,2)</f>
        <v>0</v>
      </c>
      <c r="K110" s="218" t="s">
        <v>137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138</v>
      </c>
      <c r="AT110" s="227" t="s">
        <v>133</v>
      </c>
      <c r="AU110" s="227" t="s">
        <v>82</v>
      </c>
      <c r="AY110" s="19" t="s">
        <v>130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80</v>
      </c>
      <c r="BK110" s="228">
        <f>ROUND(I110*H110,2)</f>
        <v>0</v>
      </c>
      <c r="BL110" s="19" t="s">
        <v>138</v>
      </c>
      <c r="BM110" s="227" t="s">
        <v>162</v>
      </c>
    </row>
    <row r="111" s="2" customFormat="1">
      <c r="A111" s="40"/>
      <c r="B111" s="41"/>
      <c r="C111" s="42"/>
      <c r="D111" s="229" t="s">
        <v>140</v>
      </c>
      <c r="E111" s="42"/>
      <c r="F111" s="230" t="s">
        <v>163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82</v>
      </c>
    </row>
    <row r="112" s="2" customFormat="1" ht="44.25" customHeight="1">
      <c r="A112" s="40"/>
      <c r="B112" s="41"/>
      <c r="C112" s="216" t="s">
        <v>164</v>
      </c>
      <c r="D112" s="216" t="s">
        <v>133</v>
      </c>
      <c r="E112" s="217" t="s">
        <v>165</v>
      </c>
      <c r="F112" s="218" t="s">
        <v>166</v>
      </c>
      <c r="G112" s="219" t="s">
        <v>156</v>
      </c>
      <c r="H112" s="220">
        <v>55.530000000000001</v>
      </c>
      <c r="I112" s="221"/>
      <c r="J112" s="222">
        <f>ROUND(I112*H112,2)</f>
        <v>0</v>
      </c>
      <c r="K112" s="218" t="s">
        <v>137</v>
      </c>
      <c r="L112" s="46"/>
      <c r="M112" s="223" t="s">
        <v>19</v>
      </c>
      <c r="N112" s="224" t="s">
        <v>45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138</v>
      </c>
      <c r="AT112" s="227" t="s">
        <v>133</v>
      </c>
      <c r="AU112" s="227" t="s">
        <v>82</v>
      </c>
      <c r="AY112" s="19" t="s">
        <v>130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80</v>
      </c>
      <c r="BK112" s="228">
        <f>ROUND(I112*H112,2)</f>
        <v>0</v>
      </c>
      <c r="BL112" s="19" t="s">
        <v>138</v>
      </c>
      <c r="BM112" s="227" t="s">
        <v>167</v>
      </c>
    </row>
    <row r="113" s="2" customFormat="1">
      <c r="A113" s="40"/>
      <c r="B113" s="41"/>
      <c r="C113" s="42"/>
      <c r="D113" s="229" t="s">
        <v>140</v>
      </c>
      <c r="E113" s="42"/>
      <c r="F113" s="230" t="s">
        <v>168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140</v>
      </c>
      <c r="AU113" s="19" t="s">
        <v>82</v>
      </c>
    </row>
    <row r="114" s="13" customFormat="1">
      <c r="A114" s="13"/>
      <c r="B114" s="234"/>
      <c r="C114" s="235"/>
      <c r="D114" s="236" t="s">
        <v>146</v>
      </c>
      <c r="E114" s="235"/>
      <c r="F114" s="238" t="s">
        <v>169</v>
      </c>
      <c r="G114" s="235"/>
      <c r="H114" s="239">
        <v>55.530000000000001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146</v>
      </c>
      <c r="AU114" s="245" t="s">
        <v>82</v>
      </c>
      <c r="AV114" s="13" t="s">
        <v>82</v>
      </c>
      <c r="AW114" s="13" t="s">
        <v>4</v>
      </c>
      <c r="AX114" s="13" t="s">
        <v>80</v>
      </c>
      <c r="AY114" s="245" t="s">
        <v>130</v>
      </c>
    </row>
    <row r="115" s="2" customFormat="1" ht="44.25" customHeight="1">
      <c r="A115" s="40"/>
      <c r="B115" s="41"/>
      <c r="C115" s="216" t="s">
        <v>170</v>
      </c>
      <c r="D115" s="216" t="s">
        <v>133</v>
      </c>
      <c r="E115" s="217" t="s">
        <v>171</v>
      </c>
      <c r="F115" s="218" t="s">
        <v>172</v>
      </c>
      <c r="G115" s="219" t="s">
        <v>156</v>
      </c>
      <c r="H115" s="220">
        <v>7.3449999999999998</v>
      </c>
      <c r="I115" s="221"/>
      <c r="J115" s="222">
        <f>ROUND(I115*H115,2)</f>
        <v>0</v>
      </c>
      <c r="K115" s="218" t="s">
        <v>137</v>
      </c>
      <c r="L115" s="46"/>
      <c r="M115" s="223" t="s">
        <v>19</v>
      </c>
      <c r="N115" s="224" t="s">
        <v>45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138</v>
      </c>
      <c r="AT115" s="227" t="s">
        <v>133</v>
      </c>
      <c r="AU115" s="227" t="s">
        <v>82</v>
      </c>
      <c r="AY115" s="19" t="s">
        <v>130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80</v>
      </c>
      <c r="BK115" s="228">
        <f>ROUND(I115*H115,2)</f>
        <v>0</v>
      </c>
      <c r="BL115" s="19" t="s">
        <v>138</v>
      </c>
      <c r="BM115" s="227" t="s">
        <v>173</v>
      </c>
    </row>
    <row r="116" s="2" customFormat="1">
      <c r="A116" s="40"/>
      <c r="B116" s="41"/>
      <c r="C116" s="42"/>
      <c r="D116" s="229" t="s">
        <v>140</v>
      </c>
      <c r="E116" s="42"/>
      <c r="F116" s="230" t="s">
        <v>174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140</v>
      </c>
      <c r="AU116" s="19" t="s">
        <v>82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175</v>
      </c>
      <c r="F117" s="203" t="s">
        <v>176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P118+P131</f>
        <v>0</v>
      </c>
      <c r="Q117" s="208"/>
      <c r="R117" s="209">
        <f>R118+R131</f>
        <v>0</v>
      </c>
      <c r="S117" s="208"/>
      <c r="T117" s="210">
        <f>T118+T131</f>
        <v>5.5533041999999995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130</v>
      </c>
      <c r="BK117" s="213">
        <f>BK118+BK131</f>
        <v>0</v>
      </c>
    </row>
    <row r="118" s="12" customFormat="1" ht="22.8" customHeight="1">
      <c r="A118" s="12"/>
      <c r="B118" s="200"/>
      <c r="C118" s="201"/>
      <c r="D118" s="202" t="s">
        <v>73</v>
      </c>
      <c r="E118" s="214" t="s">
        <v>177</v>
      </c>
      <c r="F118" s="214" t="s">
        <v>178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SUM(P119:P130)</f>
        <v>0</v>
      </c>
      <c r="Q118" s="208"/>
      <c r="R118" s="209">
        <f>SUM(R119:R130)</f>
        <v>0</v>
      </c>
      <c r="S118" s="208"/>
      <c r="T118" s="210">
        <f>SUM(T119:T130)</f>
        <v>0.10148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82</v>
      </c>
      <c r="AT118" s="212" t="s">
        <v>73</v>
      </c>
      <c r="AU118" s="212" t="s">
        <v>80</v>
      </c>
      <c r="AY118" s="211" t="s">
        <v>130</v>
      </c>
      <c r="BK118" s="213">
        <f>SUM(BK119:BK130)</f>
        <v>0</v>
      </c>
    </row>
    <row r="119" s="2" customFormat="1" ht="37.8" customHeight="1">
      <c r="A119" s="40"/>
      <c r="B119" s="41"/>
      <c r="C119" s="216" t="s">
        <v>179</v>
      </c>
      <c r="D119" s="216" t="s">
        <v>133</v>
      </c>
      <c r="E119" s="217" t="s">
        <v>180</v>
      </c>
      <c r="F119" s="218" t="s">
        <v>181</v>
      </c>
      <c r="G119" s="219" t="s">
        <v>182</v>
      </c>
      <c r="H119" s="220">
        <v>39</v>
      </c>
      <c r="I119" s="221"/>
      <c r="J119" s="222">
        <f>ROUND(I119*H119,2)</f>
        <v>0</v>
      </c>
      <c r="K119" s="218" t="s">
        <v>137</v>
      </c>
      <c r="L119" s="46"/>
      <c r="M119" s="223" t="s">
        <v>19</v>
      </c>
      <c r="N119" s="224" t="s">
        <v>45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0.00040000000000000002</v>
      </c>
      <c r="T119" s="226">
        <f>S119*H119</f>
        <v>0.015600000000000001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183</v>
      </c>
      <c r="AT119" s="227" t="s">
        <v>133</v>
      </c>
      <c r="AU119" s="227" t="s">
        <v>82</v>
      </c>
      <c r="AY119" s="19" t="s">
        <v>130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80</v>
      </c>
      <c r="BK119" s="228">
        <f>ROUND(I119*H119,2)</f>
        <v>0</v>
      </c>
      <c r="BL119" s="19" t="s">
        <v>183</v>
      </c>
      <c r="BM119" s="227" t="s">
        <v>184</v>
      </c>
    </row>
    <row r="120" s="2" customFormat="1">
      <c r="A120" s="40"/>
      <c r="B120" s="41"/>
      <c r="C120" s="42"/>
      <c r="D120" s="229" t="s">
        <v>140</v>
      </c>
      <c r="E120" s="42"/>
      <c r="F120" s="230" t="s">
        <v>185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140</v>
      </c>
      <c r="AU120" s="19" t="s">
        <v>82</v>
      </c>
    </row>
    <row r="121" s="13" customFormat="1">
      <c r="A121" s="13"/>
      <c r="B121" s="234"/>
      <c r="C121" s="235"/>
      <c r="D121" s="236" t="s">
        <v>146</v>
      </c>
      <c r="E121" s="237" t="s">
        <v>19</v>
      </c>
      <c r="F121" s="238" t="s">
        <v>186</v>
      </c>
      <c r="G121" s="235"/>
      <c r="H121" s="239">
        <v>39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146</v>
      </c>
      <c r="AU121" s="245" t="s">
        <v>82</v>
      </c>
      <c r="AV121" s="13" t="s">
        <v>82</v>
      </c>
      <c r="AW121" s="13" t="s">
        <v>34</v>
      </c>
      <c r="AX121" s="13" t="s">
        <v>80</v>
      </c>
      <c r="AY121" s="245" t="s">
        <v>130</v>
      </c>
    </row>
    <row r="122" s="2" customFormat="1" ht="37.8" customHeight="1">
      <c r="A122" s="40"/>
      <c r="B122" s="41"/>
      <c r="C122" s="216" t="s">
        <v>131</v>
      </c>
      <c r="D122" s="216" t="s">
        <v>133</v>
      </c>
      <c r="E122" s="217" t="s">
        <v>187</v>
      </c>
      <c r="F122" s="218" t="s">
        <v>188</v>
      </c>
      <c r="G122" s="219" t="s">
        <v>182</v>
      </c>
      <c r="H122" s="220">
        <v>167.09999999999999</v>
      </c>
      <c r="I122" s="221"/>
      <c r="J122" s="222">
        <f>ROUND(I122*H122,2)</f>
        <v>0</v>
      </c>
      <c r="K122" s="218" t="s">
        <v>137</v>
      </c>
      <c r="L122" s="46"/>
      <c r="M122" s="223" t="s">
        <v>19</v>
      </c>
      <c r="N122" s="224" t="s">
        <v>45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0.00040000000000000002</v>
      </c>
      <c r="T122" s="226">
        <f>S122*H122</f>
        <v>0.066839999999999997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183</v>
      </c>
      <c r="AT122" s="227" t="s">
        <v>133</v>
      </c>
      <c r="AU122" s="227" t="s">
        <v>82</v>
      </c>
      <c r="AY122" s="19" t="s">
        <v>130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80</v>
      </c>
      <c r="BK122" s="228">
        <f>ROUND(I122*H122,2)</f>
        <v>0</v>
      </c>
      <c r="BL122" s="19" t="s">
        <v>183</v>
      </c>
      <c r="BM122" s="227" t="s">
        <v>189</v>
      </c>
    </row>
    <row r="123" s="2" customFormat="1">
      <c r="A123" s="40"/>
      <c r="B123" s="41"/>
      <c r="C123" s="42"/>
      <c r="D123" s="229" t="s">
        <v>140</v>
      </c>
      <c r="E123" s="42"/>
      <c r="F123" s="230" t="s">
        <v>190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140</v>
      </c>
      <c r="AU123" s="19" t="s">
        <v>82</v>
      </c>
    </row>
    <row r="124" s="13" customFormat="1">
      <c r="A124" s="13"/>
      <c r="B124" s="234"/>
      <c r="C124" s="235"/>
      <c r="D124" s="236" t="s">
        <v>146</v>
      </c>
      <c r="E124" s="237" t="s">
        <v>19</v>
      </c>
      <c r="F124" s="238" t="s">
        <v>191</v>
      </c>
      <c r="G124" s="235"/>
      <c r="H124" s="239">
        <v>167.09999999999999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146</v>
      </c>
      <c r="AU124" s="245" t="s">
        <v>82</v>
      </c>
      <c r="AV124" s="13" t="s">
        <v>82</v>
      </c>
      <c r="AW124" s="13" t="s">
        <v>34</v>
      </c>
      <c r="AX124" s="13" t="s">
        <v>80</v>
      </c>
      <c r="AY124" s="245" t="s">
        <v>130</v>
      </c>
    </row>
    <row r="125" s="2" customFormat="1" ht="24.15" customHeight="1">
      <c r="A125" s="40"/>
      <c r="B125" s="41"/>
      <c r="C125" s="216" t="s">
        <v>192</v>
      </c>
      <c r="D125" s="216" t="s">
        <v>133</v>
      </c>
      <c r="E125" s="217" t="s">
        <v>193</v>
      </c>
      <c r="F125" s="218" t="s">
        <v>194</v>
      </c>
      <c r="G125" s="219" t="s">
        <v>136</v>
      </c>
      <c r="H125" s="220">
        <v>50</v>
      </c>
      <c r="I125" s="221"/>
      <c r="J125" s="222">
        <f>ROUND(I125*H125,2)</f>
        <v>0</v>
      </c>
      <c r="K125" s="218" t="s">
        <v>137</v>
      </c>
      <c r="L125" s="46"/>
      <c r="M125" s="223" t="s">
        <v>19</v>
      </c>
      <c r="N125" s="224" t="s">
        <v>45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0.00027999999999999998</v>
      </c>
      <c r="T125" s="226">
        <f>S125*H125</f>
        <v>0.013999999999999999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183</v>
      </c>
      <c r="AT125" s="227" t="s">
        <v>133</v>
      </c>
      <c r="AU125" s="227" t="s">
        <v>82</v>
      </c>
      <c r="AY125" s="19" t="s">
        <v>130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80</v>
      </c>
      <c r="BK125" s="228">
        <f>ROUND(I125*H125,2)</f>
        <v>0</v>
      </c>
      <c r="BL125" s="19" t="s">
        <v>183</v>
      </c>
      <c r="BM125" s="227" t="s">
        <v>195</v>
      </c>
    </row>
    <row r="126" s="2" customFormat="1">
      <c r="A126" s="40"/>
      <c r="B126" s="41"/>
      <c r="C126" s="42"/>
      <c r="D126" s="229" t="s">
        <v>140</v>
      </c>
      <c r="E126" s="42"/>
      <c r="F126" s="230" t="s">
        <v>196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140</v>
      </c>
      <c r="AU126" s="19" t="s">
        <v>82</v>
      </c>
    </row>
    <row r="127" s="13" customFormat="1">
      <c r="A127" s="13"/>
      <c r="B127" s="234"/>
      <c r="C127" s="235"/>
      <c r="D127" s="236" t="s">
        <v>146</v>
      </c>
      <c r="E127" s="237" t="s">
        <v>19</v>
      </c>
      <c r="F127" s="238" t="s">
        <v>197</v>
      </c>
      <c r="G127" s="235"/>
      <c r="H127" s="239">
        <v>50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146</v>
      </c>
      <c r="AU127" s="245" t="s">
        <v>82</v>
      </c>
      <c r="AV127" s="13" t="s">
        <v>82</v>
      </c>
      <c r="AW127" s="13" t="s">
        <v>34</v>
      </c>
      <c r="AX127" s="13" t="s">
        <v>80</v>
      </c>
      <c r="AY127" s="245" t="s">
        <v>130</v>
      </c>
    </row>
    <row r="128" s="2" customFormat="1" ht="24.15" customHeight="1">
      <c r="A128" s="40"/>
      <c r="B128" s="41"/>
      <c r="C128" s="216" t="s">
        <v>198</v>
      </c>
      <c r="D128" s="216" t="s">
        <v>133</v>
      </c>
      <c r="E128" s="217" t="s">
        <v>199</v>
      </c>
      <c r="F128" s="218" t="s">
        <v>200</v>
      </c>
      <c r="G128" s="219" t="s">
        <v>136</v>
      </c>
      <c r="H128" s="220">
        <v>24</v>
      </c>
      <c r="I128" s="221"/>
      <c r="J128" s="222">
        <f>ROUND(I128*H128,2)</f>
        <v>0</v>
      </c>
      <c r="K128" s="218" t="s">
        <v>137</v>
      </c>
      <c r="L128" s="46"/>
      <c r="M128" s="223" t="s">
        <v>19</v>
      </c>
      <c r="N128" s="224" t="s">
        <v>45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0.00021000000000000001</v>
      </c>
      <c r="T128" s="226">
        <f>S128*H128</f>
        <v>0.0050400000000000002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183</v>
      </c>
      <c r="AT128" s="227" t="s">
        <v>133</v>
      </c>
      <c r="AU128" s="227" t="s">
        <v>82</v>
      </c>
      <c r="AY128" s="19" t="s">
        <v>130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80</v>
      </c>
      <c r="BK128" s="228">
        <f>ROUND(I128*H128,2)</f>
        <v>0</v>
      </c>
      <c r="BL128" s="19" t="s">
        <v>183</v>
      </c>
      <c r="BM128" s="227" t="s">
        <v>201</v>
      </c>
    </row>
    <row r="129" s="2" customFormat="1">
      <c r="A129" s="40"/>
      <c r="B129" s="41"/>
      <c r="C129" s="42"/>
      <c r="D129" s="229" t="s">
        <v>140</v>
      </c>
      <c r="E129" s="42"/>
      <c r="F129" s="230" t="s">
        <v>202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140</v>
      </c>
      <c r="AU129" s="19" t="s">
        <v>82</v>
      </c>
    </row>
    <row r="130" s="13" customFormat="1">
      <c r="A130" s="13"/>
      <c r="B130" s="234"/>
      <c r="C130" s="235"/>
      <c r="D130" s="236" t="s">
        <v>146</v>
      </c>
      <c r="E130" s="237" t="s">
        <v>19</v>
      </c>
      <c r="F130" s="238" t="s">
        <v>203</v>
      </c>
      <c r="G130" s="235"/>
      <c r="H130" s="239">
        <v>24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146</v>
      </c>
      <c r="AU130" s="245" t="s">
        <v>82</v>
      </c>
      <c r="AV130" s="13" t="s">
        <v>82</v>
      </c>
      <c r="AW130" s="13" t="s">
        <v>34</v>
      </c>
      <c r="AX130" s="13" t="s">
        <v>80</v>
      </c>
      <c r="AY130" s="245" t="s">
        <v>130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204</v>
      </c>
      <c r="F131" s="214" t="s">
        <v>205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SUM(P132:P149)</f>
        <v>0</v>
      </c>
      <c r="Q131" s="208"/>
      <c r="R131" s="209">
        <f>SUM(R132:R149)</f>
        <v>0</v>
      </c>
      <c r="S131" s="208"/>
      <c r="T131" s="210">
        <f>SUM(T132:T149)</f>
        <v>5.4518241999999999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80</v>
      </c>
      <c r="AY131" s="211" t="s">
        <v>130</v>
      </c>
      <c r="BK131" s="213">
        <f>SUM(BK132:BK149)</f>
        <v>0</v>
      </c>
    </row>
    <row r="132" s="2" customFormat="1" ht="24.15" customHeight="1">
      <c r="A132" s="40"/>
      <c r="B132" s="41"/>
      <c r="C132" s="216" t="s">
        <v>8</v>
      </c>
      <c r="D132" s="216" t="s">
        <v>133</v>
      </c>
      <c r="E132" s="217" t="s">
        <v>206</v>
      </c>
      <c r="F132" s="218" t="s">
        <v>207</v>
      </c>
      <c r="G132" s="219" t="s">
        <v>208</v>
      </c>
      <c r="H132" s="220">
        <v>690.02999999999997</v>
      </c>
      <c r="I132" s="221"/>
      <c r="J132" s="222">
        <f>ROUND(I132*H132,2)</f>
        <v>0</v>
      </c>
      <c r="K132" s="218" t="s">
        <v>137</v>
      </c>
      <c r="L132" s="46"/>
      <c r="M132" s="223" t="s">
        <v>19</v>
      </c>
      <c r="N132" s="224" t="s">
        <v>45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0.00594</v>
      </c>
      <c r="T132" s="226">
        <f>S132*H132</f>
        <v>4.0987781999999999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183</v>
      </c>
      <c r="AT132" s="227" t="s">
        <v>133</v>
      </c>
      <c r="AU132" s="227" t="s">
        <v>82</v>
      </c>
      <c r="AY132" s="19" t="s">
        <v>130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80</v>
      </c>
      <c r="BK132" s="228">
        <f>ROUND(I132*H132,2)</f>
        <v>0</v>
      </c>
      <c r="BL132" s="19" t="s">
        <v>183</v>
      </c>
      <c r="BM132" s="227" t="s">
        <v>209</v>
      </c>
    </row>
    <row r="133" s="2" customFormat="1">
      <c r="A133" s="40"/>
      <c r="B133" s="41"/>
      <c r="C133" s="42"/>
      <c r="D133" s="229" t="s">
        <v>140</v>
      </c>
      <c r="E133" s="42"/>
      <c r="F133" s="230" t="s">
        <v>210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140</v>
      </c>
      <c r="AU133" s="19" t="s">
        <v>82</v>
      </c>
    </row>
    <row r="134" s="13" customFormat="1">
      <c r="A134" s="13"/>
      <c r="B134" s="234"/>
      <c r="C134" s="235"/>
      <c r="D134" s="236" t="s">
        <v>146</v>
      </c>
      <c r="E134" s="237" t="s">
        <v>19</v>
      </c>
      <c r="F134" s="238" t="s">
        <v>211</v>
      </c>
      <c r="G134" s="235"/>
      <c r="H134" s="239">
        <v>690.02999999999997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146</v>
      </c>
      <c r="AU134" s="245" t="s">
        <v>82</v>
      </c>
      <c r="AV134" s="13" t="s">
        <v>82</v>
      </c>
      <c r="AW134" s="13" t="s">
        <v>34</v>
      </c>
      <c r="AX134" s="13" t="s">
        <v>80</v>
      </c>
      <c r="AY134" s="245" t="s">
        <v>130</v>
      </c>
    </row>
    <row r="135" s="2" customFormat="1" ht="37.8" customHeight="1">
      <c r="A135" s="40"/>
      <c r="B135" s="41"/>
      <c r="C135" s="216" t="s">
        <v>212</v>
      </c>
      <c r="D135" s="216" t="s">
        <v>133</v>
      </c>
      <c r="E135" s="217" t="s">
        <v>213</v>
      </c>
      <c r="F135" s="218" t="s">
        <v>214</v>
      </c>
      <c r="G135" s="219" t="s">
        <v>182</v>
      </c>
      <c r="H135" s="220">
        <v>36.899999999999999</v>
      </c>
      <c r="I135" s="221"/>
      <c r="J135" s="222">
        <f>ROUND(I135*H135,2)</f>
        <v>0</v>
      </c>
      <c r="K135" s="218" t="s">
        <v>137</v>
      </c>
      <c r="L135" s="46"/>
      <c r="M135" s="223" t="s">
        <v>19</v>
      </c>
      <c r="N135" s="224" t="s">
        <v>45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0.0033800000000000002</v>
      </c>
      <c r="T135" s="226">
        <f>S135*H135</f>
        <v>0.124722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183</v>
      </c>
      <c r="AT135" s="227" t="s">
        <v>133</v>
      </c>
      <c r="AU135" s="227" t="s">
        <v>82</v>
      </c>
      <c r="AY135" s="19" t="s">
        <v>130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80</v>
      </c>
      <c r="BK135" s="228">
        <f>ROUND(I135*H135,2)</f>
        <v>0</v>
      </c>
      <c r="BL135" s="19" t="s">
        <v>183</v>
      </c>
      <c r="BM135" s="227" t="s">
        <v>215</v>
      </c>
    </row>
    <row r="136" s="2" customFormat="1">
      <c r="A136" s="40"/>
      <c r="B136" s="41"/>
      <c r="C136" s="42"/>
      <c r="D136" s="229" t="s">
        <v>140</v>
      </c>
      <c r="E136" s="42"/>
      <c r="F136" s="230" t="s">
        <v>216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140</v>
      </c>
      <c r="AU136" s="19" t="s">
        <v>82</v>
      </c>
    </row>
    <row r="137" s="13" customFormat="1">
      <c r="A137" s="13"/>
      <c r="B137" s="234"/>
      <c r="C137" s="235"/>
      <c r="D137" s="236" t="s">
        <v>146</v>
      </c>
      <c r="E137" s="237" t="s">
        <v>19</v>
      </c>
      <c r="F137" s="238" t="s">
        <v>217</v>
      </c>
      <c r="G137" s="235"/>
      <c r="H137" s="239">
        <v>36.899999999999999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146</v>
      </c>
      <c r="AU137" s="245" t="s">
        <v>82</v>
      </c>
      <c r="AV137" s="13" t="s">
        <v>82</v>
      </c>
      <c r="AW137" s="13" t="s">
        <v>34</v>
      </c>
      <c r="AX137" s="13" t="s">
        <v>80</v>
      </c>
      <c r="AY137" s="245" t="s">
        <v>130</v>
      </c>
    </row>
    <row r="138" s="2" customFormat="1" ht="21.75" customHeight="1">
      <c r="A138" s="40"/>
      <c r="B138" s="41"/>
      <c r="C138" s="216" t="s">
        <v>218</v>
      </c>
      <c r="D138" s="216" t="s">
        <v>133</v>
      </c>
      <c r="E138" s="217" t="s">
        <v>219</v>
      </c>
      <c r="F138" s="218" t="s">
        <v>220</v>
      </c>
      <c r="G138" s="219" t="s">
        <v>182</v>
      </c>
      <c r="H138" s="220">
        <v>37.399999999999999</v>
      </c>
      <c r="I138" s="221"/>
      <c r="J138" s="222">
        <f>ROUND(I138*H138,2)</f>
        <v>0</v>
      </c>
      <c r="K138" s="218" t="s">
        <v>137</v>
      </c>
      <c r="L138" s="46"/>
      <c r="M138" s="223" t="s">
        <v>19</v>
      </c>
      <c r="N138" s="224" t="s">
        <v>45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0.0016999999999999999</v>
      </c>
      <c r="T138" s="226">
        <f>S138*H138</f>
        <v>0.063579999999999998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183</v>
      </c>
      <c r="AT138" s="227" t="s">
        <v>133</v>
      </c>
      <c r="AU138" s="227" t="s">
        <v>82</v>
      </c>
      <c r="AY138" s="19" t="s">
        <v>130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80</v>
      </c>
      <c r="BK138" s="228">
        <f>ROUND(I138*H138,2)</f>
        <v>0</v>
      </c>
      <c r="BL138" s="19" t="s">
        <v>183</v>
      </c>
      <c r="BM138" s="227" t="s">
        <v>221</v>
      </c>
    </row>
    <row r="139" s="2" customFormat="1">
      <c r="A139" s="40"/>
      <c r="B139" s="41"/>
      <c r="C139" s="42"/>
      <c r="D139" s="229" t="s">
        <v>140</v>
      </c>
      <c r="E139" s="42"/>
      <c r="F139" s="230" t="s">
        <v>222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140</v>
      </c>
      <c r="AU139" s="19" t="s">
        <v>82</v>
      </c>
    </row>
    <row r="140" s="13" customFormat="1">
      <c r="A140" s="13"/>
      <c r="B140" s="234"/>
      <c r="C140" s="235"/>
      <c r="D140" s="236" t="s">
        <v>146</v>
      </c>
      <c r="E140" s="237" t="s">
        <v>19</v>
      </c>
      <c r="F140" s="238" t="s">
        <v>223</v>
      </c>
      <c r="G140" s="235"/>
      <c r="H140" s="239">
        <v>37.399999999999999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146</v>
      </c>
      <c r="AU140" s="245" t="s">
        <v>82</v>
      </c>
      <c r="AV140" s="13" t="s">
        <v>82</v>
      </c>
      <c r="AW140" s="13" t="s">
        <v>34</v>
      </c>
      <c r="AX140" s="13" t="s">
        <v>80</v>
      </c>
      <c r="AY140" s="245" t="s">
        <v>130</v>
      </c>
    </row>
    <row r="141" s="2" customFormat="1" ht="24.15" customHeight="1">
      <c r="A141" s="40"/>
      <c r="B141" s="41"/>
      <c r="C141" s="216" t="s">
        <v>224</v>
      </c>
      <c r="D141" s="216" t="s">
        <v>133</v>
      </c>
      <c r="E141" s="217" t="s">
        <v>225</v>
      </c>
      <c r="F141" s="218" t="s">
        <v>226</v>
      </c>
      <c r="G141" s="219" t="s">
        <v>182</v>
      </c>
      <c r="H141" s="220">
        <v>73.799999999999997</v>
      </c>
      <c r="I141" s="221"/>
      <c r="J141" s="222">
        <f>ROUND(I141*H141,2)</f>
        <v>0</v>
      </c>
      <c r="K141" s="218" t="s">
        <v>137</v>
      </c>
      <c r="L141" s="46"/>
      <c r="M141" s="223" t="s">
        <v>19</v>
      </c>
      <c r="N141" s="224" t="s">
        <v>45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0.0025999999999999999</v>
      </c>
      <c r="T141" s="226">
        <f>S141*H141</f>
        <v>0.19188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183</v>
      </c>
      <c r="AT141" s="227" t="s">
        <v>133</v>
      </c>
      <c r="AU141" s="227" t="s">
        <v>82</v>
      </c>
      <c r="AY141" s="19" t="s">
        <v>130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80</v>
      </c>
      <c r="BK141" s="228">
        <f>ROUND(I141*H141,2)</f>
        <v>0</v>
      </c>
      <c r="BL141" s="19" t="s">
        <v>183</v>
      </c>
      <c r="BM141" s="227" t="s">
        <v>227</v>
      </c>
    </row>
    <row r="142" s="2" customFormat="1">
      <c r="A142" s="40"/>
      <c r="B142" s="41"/>
      <c r="C142" s="42"/>
      <c r="D142" s="229" t="s">
        <v>140</v>
      </c>
      <c r="E142" s="42"/>
      <c r="F142" s="230" t="s">
        <v>228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140</v>
      </c>
      <c r="AU142" s="19" t="s">
        <v>82</v>
      </c>
    </row>
    <row r="143" s="13" customFormat="1">
      <c r="A143" s="13"/>
      <c r="B143" s="234"/>
      <c r="C143" s="235"/>
      <c r="D143" s="236" t="s">
        <v>146</v>
      </c>
      <c r="E143" s="237" t="s">
        <v>19</v>
      </c>
      <c r="F143" s="238" t="s">
        <v>229</v>
      </c>
      <c r="G143" s="235"/>
      <c r="H143" s="239">
        <v>73.799999999999997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146</v>
      </c>
      <c r="AU143" s="245" t="s">
        <v>82</v>
      </c>
      <c r="AV143" s="13" t="s">
        <v>82</v>
      </c>
      <c r="AW143" s="13" t="s">
        <v>34</v>
      </c>
      <c r="AX143" s="13" t="s">
        <v>80</v>
      </c>
      <c r="AY143" s="245" t="s">
        <v>130</v>
      </c>
    </row>
    <row r="144" s="2" customFormat="1" ht="16.5" customHeight="1">
      <c r="A144" s="40"/>
      <c r="B144" s="41"/>
      <c r="C144" s="216" t="s">
        <v>183</v>
      </c>
      <c r="D144" s="216" t="s">
        <v>133</v>
      </c>
      <c r="E144" s="217" t="s">
        <v>230</v>
      </c>
      <c r="F144" s="218" t="s">
        <v>231</v>
      </c>
      <c r="G144" s="219" t="s">
        <v>136</v>
      </c>
      <c r="H144" s="220">
        <v>76</v>
      </c>
      <c r="I144" s="221"/>
      <c r="J144" s="222">
        <f>ROUND(I144*H144,2)</f>
        <v>0</v>
      </c>
      <c r="K144" s="218" t="s">
        <v>137</v>
      </c>
      <c r="L144" s="46"/>
      <c r="M144" s="223" t="s">
        <v>19</v>
      </c>
      <c r="N144" s="224" t="s">
        <v>45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0.0094000000000000004</v>
      </c>
      <c r="T144" s="226">
        <f>S144*H144</f>
        <v>0.71440000000000004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183</v>
      </c>
      <c r="AT144" s="227" t="s">
        <v>133</v>
      </c>
      <c r="AU144" s="227" t="s">
        <v>82</v>
      </c>
      <c r="AY144" s="19" t="s">
        <v>130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80</v>
      </c>
      <c r="BK144" s="228">
        <f>ROUND(I144*H144,2)</f>
        <v>0</v>
      </c>
      <c r="BL144" s="19" t="s">
        <v>183</v>
      </c>
      <c r="BM144" s="227" t="s">
        <v>232</v>
      </c>
    </row>
    <row r="145" s="2" customFormat="1">
      <c r="A145" s="40"/>
      <c r="B145" s="41"/>
      <c r="C145" s="42"/>
      <c r="D145" s="229" t="s">
        <v>140</v>
      </c>
      <c r="E145" s="42"/>
      <c r="F145" s="230" t="s">
        <v>233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140</v>
      </c>
      <c r="AU145" s="19" t="s">
        <v>82</v>
      </c>
    </row>
    <row r="146" s="13" customFormat="1">
      <c r="A146" s="13"/>
      <c r="B146" s="234"/>
      <c r="C146" s="235"/>
      <c r="D146" s="236" t="s">
        <v>146</v>
      </c>
      <c r="E146" s="237" t="s">
        <v>19</v>
      </c>
      <c r="F146" s="238" t="s">
        <v>234</v>
      </c>
      <c r="G146" s="235"/>
      <c r="H146" s="239">
        <v>76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146</v>
      </c>
      <c r="AU146" s="245" t="s">
        <v>82</v>
      </c>
      <c r="AV146" s="13" t="s">
        <v>82</v>
      </c>
      <c r="AW146" s="13" t="s">
        <v>34</v>
      </c>
      <c r="AX146" s="13" t="s">
        <v>80</v>
      </c>
      <c r="AY146" s="245" t="s">
        <v>130</v>
      </c>
    </row>
    <row r="147" s="2" customFormat="1" ht="16.5" customHeight="1">
      <c r="A147" s="40"/>
      <c r="B147" s="41"/>
      <c r="C147" s="216" t="s">
        <v>235</v>
      </c>
      <c r="D147" s="216" t="s">
        <v>133</v>
      </c>
      <c r="E147" s="217" t="s">
        <v>236</v>
      </c>
      <c r="F147" s="218" t="s">
        <v>237</v>
      </c>
      <c r="G147" s="219" t="s">
        <v>182</v>
      </c>
      <c r="H147" s="220">
        <v>65.599999999999994</v>
      </c>
      <c r="I147" s="221"/>
      <c r="J147" s="222">
        <f>ROUND(I147*H147,2)</f>
        <v>0</v>
      </c>
      <c r="K147" s="218" t="s">
        <v>137</v>
      </c>
      <c r="L147" s="46"/>
      <c r="M147" s="223" t="s">
        <v>19</v>
      </c>
      <c r="N147" s="224" t="s">
        <v>45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0.0039399999999999999</v>
      </c>
      <c r="T147" s="226">
        <f>S147*H147</f>
        <v>0.25846399999999997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183</v>
      </c>
      <c r="AT147" s="227" t="s">
        <v>133</v>
      </c>
      <c r="AU147" s="227" t="s">
        <v>82</v>
      </c>
      <c r="AY147" s="19" t="s">
        <v>130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80</v>
      </c>
      <c r="BK147" s="228">
        <f>ROUND(I147*H147,2)</f>
        <v>0</v>
      </c>
      <c r="BL147" s="19" t="s">
        <v>183</v>
      </c>
      <c r="BM147" s="227" t="s">
        <v>238</v>
      </c>
    </row>
    <row r="148" s="2" customFormat="1">
      <c r="A148" s="40"/>
      <c r="B148" s="41"/>
      <c r="C148" s="42"/>
      <c r="D148" s="229" t="s">
        <v>140</v>
      </c>
      <c r="E148" s="42"/>
      <c r="F148" s="230" t="s">
        <v>239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140</v>
      </c>
      <c r="AU148" s="19" t="s">
        <v>82</v>
      </c>
    </row>
    <row r="149" s="13" customFormat="1">
      <c r="A149" s="13"/>
      <c r="B149" s="234"/>
      <c r="C149" s="235"/>
      <c r="D149" s="236" t="s">
        <v>146</v>
      </c>
      <c r="E149" s="237" t="s">
        <v>19</v>
      </c>
      <c r="F149" s="238" t="s">
        <v>240</v>
      </c>
      <c r="G149" s="235"/>
      <c r="H149" s="239">
        <v>65.599999999999994</v>
      </c>
      <c r="I149" s="240"/>
      <c r="J149" s="235"/>
      <c r="K149" s="235"/>
      <c r="L149" s="241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146</v>
      </c>
      <c r="AU149" s="245" t="s">
        <v>82</v>
      </c>
      <c r="AV149" s="13" t="s">
        <v>82</v>
      </c>
      <c r="AW149" s="13" t="s">
        <v>34</v>
      </c>
      <c r="AX149" s="13" t="s">
        <v>80</v>
      </c>
      <c r="AY149" s="245" t="s">
        <v>130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CHAt8r6dt/SjkpyaNO5hA3T3gdYJVMBUdlW41djyIEdA2vudy4Cla1rFaaLNneSlLX8/QVjgm9coYrn527A2hw==" hashValue="VWk5mi4Gf1Kg4SVyaHC4Oj6Sc+6SK0Gtq5K7BWiC1m8Yo3E5eN8joCmzBRe9r0nP95VHoR/gh3dJARnj0ajRCg==" algorithmName="SHA-512" password="CC35"/>
  <autoFilter ref="C96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946111118"/>
    <hyperlink ref="F103" r:id="rId2" display="https://podminky.urs.cz/item/CS_URS_2024_02/946111218"/>
    <hyperlink ref="F106" r:id="rId3" display="https://podminky.urs.cz/item/CS_URS_2024_02/946111818"/>
    <hyperlink ref="F109" r:id="rId4" display="https://podminky.urs.cz/item/CS_URS_2024_02/997013211"/>
    <hyperlink ref="F111" r:id="rId5" display="https://podminky.urs.cz/item/CS_URS_2024_02/997013501"/>
    <hyperlink ref="F113" r:id="rId6" display="https://podminky.urs.cz/item/CS_URS_2024_02/997013509"/>
    <hyperlink ref="F116" r:id="rId7" display="https://podminky.urs.cz/item/CS_URS_2024_02/997013631"/>
    <hyperlink ref="F120" r:id="rId8" display="https://podminky.urs.cz/item/CS_URS_2024_02/741421811"/>
    <hyperlink ref="F123" r:id="rId9" display="https://podminky.urs.cz/item/CS_URS_2024_02/741421831"/>
    <hyperlink ref="F126" r:id="rId10" display="https://podminky.urs.cz/item/CS_URS_2024_02/741421855"/>
    <hyperlink ref="F129" r:id="rId11" display="https://podminky.urs.cz/item/CS_URS_2024_02/741421863"/>
    <hyperlink ref="F133" r:id="rId12" display="https://podminky.urs.cz/item/CS_URS_2024_02/764001821"/>
    <hyperlink ref="F136" r:id="rId13" display="https://podminky.urs.cz/item/CS_URS_2024_02/764001851"/>
    <hyperlink ref="F139" r:id="rId14" display="https://podminky.urs.cz/item/CS_URS_2024_02/764002801"/>
    <hyperlink ref="F142" r:id="rId15" display="https://podminky.urs.cz/item/CS_URS_2024_02/764004801"/>
    <hyperlink ref="F145" r:id="rId16" display="https://podminky.urs.cz/item/CS_URS_2024_02/764004841"/>
    <hyperlink ref="F148" r:id="rId17" display="https://podminky.urs.cz/item/CS_URS_2024_02/7640048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98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střechy tenisové haly u zimního stadionu Ústí nad Labem</v>
      </c>
      <c r="F7" s="145"/>
      <c r="G7" s="145"/>
      <c r="H7" s="145"/>
      <c r="L7" s="22"/>
    </row>
    <row r="8">
      <c r="B8" s="22"/>
      <c r="D8" s="145" t="s">
        <v>99</v>
      </c>
      <c r="L8" s="22"/>
    </row>
    <row r="9" s="1" customFormat="1" ht="16.5" customHeight="1">
      <c r="B9" s="22"/>
      <c r="E9" s="146" t="s">
        <v>100</v>
      </c>
      <c r="F9" s="1"/>
      <c r="G9" s="1"/>
      <c r="H9" s="1"/>
      <c r="L9" s="22"/>
    </row>
    <row r="10" s="1" customFormat="1" ht="12" customHeight="1">
      <c r="B10" s="22"/>
      <c r="D10" s="145" t="s">
        <v>101</v>
      </c>
      <c r="L10" s="22"/>
    </row>
    <row r="11" s="2" customFormat="1" ht="16.5" customHeight="1">
      <c r="A11" s="40"/>
      <c r="B11" s="46"/>
      <c r="C11" s="40"/>
      <c r="D11" s="40"/>
      <c r="E11" s="147" t="s">
        <v>102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103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241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28. 10. 2024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40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42</v>
      </c>
      <c r="G36" s="40"/>
      <c r="H36" s="40"/>
      <c r="I36" s="158" t="s">
        <v>41</v>
      </c>
      <c r="J36" s="158" t="s">
        <v>43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44</v>
      </c>
      <c r="E37" s="145" t="s">
        <v>45</v>
      </c>
      <c r="F37" s="159">
        <f>ROUND((SUM(BE99:BE160)),  2)</f>
        <v>0</v>
      </c>
      <c r="G37" s="40"/>
      <c r="H37" s="40"/>
      <c r="I37" s="160">
        <v>0.20999999999999999</v>
      </c>
      <c r="J37" s="159">
        <f>ROUND(((SUM(BE99:BE160))*I37),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ROUND((SUM(BF99:BF160)),  2)</f>
        <v>0</v>
      </c>
      <c r="G38" s="40"/>
      <c r="H38" s="40"/>
      <c r="I38" s="160">
        <v>0.12</v>
      </c>
      <c r="J38" s="159">
        <f>ROUND(((SUM(BF99:BF160))*I38),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ROUND((SUM(BG99:BG160)),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ROUND((SUM(BH99:BH160)),  2)</f>
        <v>0</v>
      </c>
      <c r="G40" s="40"/>
      <c r="H40" s="40"/>
      <c r="I40" s="160">
        <v>0.12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ROUND((SUM(BI99:BI160)),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Oprava střechy tenisové haly u zimního stadionu Ústí nad Labem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99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102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103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D.1.1b - Architektonicko-stavební řešení - Stavební úpravy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Ústí nad Labem</v>
      </c>
      <c r="G60" s="42"/>
      <c r="H60" s="42"/>
      <c r="I60" s="34" t="s">
        <v>23</v>
      </c>
      <c r="J60" s="74" t="str">
        <f>IF(J16="","",J16)</f>
        <v>28. 10. 2024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31</v>
      </c>
      <c r="J62" s="38" t="str">
        <f>E25</f>
        <v>Specta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Milan Křehla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106</v>
      </c>
      <c r="D65" s="175"/>
      <c r="E65" s="175"/>
      <c r="F65" s="175"/>
      <c r="G65" s="175"/>
      <c r="H65" s="175"/>
      <c r="I65" s="175"/>
      <c r="J65" s="176" t="s">
        <v>107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72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108</v>
      </c>
    </row>
    <row r="68" s="9" customFormat="1" ht="24.96" customHeight="1">
      <c r="A68" s="9"/>
      <c r="B68" s="178"/>
      <c r="C68" s="179"/>
      <c r="D68" s="180" t="s">
        <v>109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242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243</v>
      </c>
      <c r="E70" s="186"/>
      <c r="F70" s="186"/>
      <c r="G70" s="186"/>
      <c r="H70" s="186"/>
      <c r="I70" s="186"/>
      <c r="J70" s="187">
        <f>J106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112</v>
      </c>
      <c r="E71" s="181"/>
      <c r="F71" s="181"/>
      <c r="G71" s="181"/>
      <c r="H71" s="181"/>
      <c r="I71" s="181"/>
      <c r="J71" s="182">
        <f>J109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113</v>
      </c>
      <c r="E72" s="186"/>
      <c r="F72" s="186"/>
      <c r="G72" s="186"/>
      <c r="H72" s="186"/>
      <c r="I72" s="186"/>
      <c r="J72" s="187">
        <f>J110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244</v>
      </c>
      <c r="E73" s="186"/>
      <c r="F73" s="186"/>
      <c r="G73" s="186"/>
      <c r="H73" s="186"/>
      <c r="I73" s="186"/>
      <c r="J73" s="187">
        <f>J127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114</v>
      </c>
      <c r="E74" s="186"/>
      <c r="F74" s="186"/>
      <c r="G74" s="186"/>
      <c r="H74" s="186"/>
      <c r="I74" s="186"/>
      <c r="J74" s="187">
        <f>J134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245</v>
      </c>
      <c r="E75" s="186"/>
      <c r="F75" s="186"/>
      <c r="G75" s="186"/>
      <c r="H75" s="186"/>
      <c r="I75" s="186"/>
      <c r="J75" s="187">
        <f>J152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115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Oprava střechy tenisové haly u zimního stadionu Ústí nad Labem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99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100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101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102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103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D.1.1b - Architektonicko-stavební řešení - Stavební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Ústí nad Labem</v>
      </c>
      <c r="G93" s="42"/>
      <c r="H93" s="42"/>
      <c r="I93" s="34" t="s">
        <v>23</v>
      </c>
      <c r="J93" s="74" t="str">
        <f>IF(J16="","",J16)</f>
        <v>28. 10. 2024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 xml:space="preserve"> </v>
      </c>
      <c r="G95" s="42"/>
      <c r="H95" s="42"/>
      <c r="I95" s="34" t="s">
        <v>31</v>
      </c>
      <c r="J95" s="38" t="str">
        <f>E25</f>
        <v>Specta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35</v>
      </c>
      <c r="J96" s="38" t="str">
        <f>E28</f>
        <v>Milan Křehla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116</v>
      </c>
      <c r="D98" s="192" t="s">
        <v>59</v>
      </c>
      <c r="E98" s="192" t="s">
        <v>55</v>
      </c>
      <c r="F98" s="192" t="s">
        <v>56</v>
      </c>
      <c r="G98" s="192" t="s">
        <v>117</v>
      </c>
      <c r="H98" s="192" t="s">
        <v>118</v>
      </c>
      <c r="I98" s="192" t="s">
        <v>119</v>
      </c>
      <c r="J98" s="192" t="s">
        <v>107</v>
      </c>
      <c r="K98" s="193" t="s">
        <v>120</v>
      </c>
      <c r="L98" s="194"/>
      <c r="M98" s="94" t="s">
        <v>19</v>
      </c>
      <c r="N98" s="95" t="s">
        <v>44</v>
      </c>
      <c r="O98" s="95" t="s">
        <v>121</v>
      </c>
      <c r="P98" s="95" t="s">
        <v>122</v>
      </c>
      <c r="Q98" s="95" t="s">
        <v>123</v>
      </c>
      <c r="R98" s="95" t="s">
        <v>124</v>
      </c>
      <c r="S98" s="95" t="s">
        <v>125</v>
      </c>
      <c r="T98" s="96" t="s">
        <v>126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127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P100+P109</f>
        <v>0</v>
      </c>
      <c r="Q99" s="98"/>
      <c r="R99" s="197">
        <f>R100+R109</f>
        <v>10.017385599999999</v>
      </c>
      <c r="S99" s="98"/>
      <c r="T99" s="198">
        <f>T100+T109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108</v>
      </c>
      <c r="BK99" s="199">
        <f>BK100+BK109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128</v>
      </c>
      <c r="F100" s="203" t="s">
        <v>129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P101+P106</f>
        <v>0</v>
      </c>
      <c r="Q100" s="208"/>
      <c r="R100" s="209">
        <f>R101+R106</f>
        <v>0.00114</v>
      </c>
      <c r="S100" s="208"/>
      <c r="T100" s="210">
        <f>T101+T106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73</v>
      </c>
      <c r="AU100" s="212" t="s">
        <v>74</v>
      </c>
      <c r="AY100" s="211" t="s">
        <v>130</v>
      </c>
      <c r="BK100" s="213">
        <f>BK101+BK106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164</v>
      </c>
      <c r="F101" s="214" t="s">
        <v>246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SUM(P102:P105)</f>
        <v>0</v>
      </c>
      <c r="Q101" s="208"/>
      <c r="R101" s="209">
        <f>SUM(R102:R105)</f>
        <v>0.00114</v>
      </c>
      <c r="S101" s="208"/>
      <c r="T101" s="210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73</v>
      </c>
      <c r="AU101" s="212" t="s">
        <v>80</v>
      </c>
      <c r="AY101" s="211" t="s">
        <v>130</v>
      </c>
      <c r="BK101" s="213">
        <f>SUM(BK102:BK105)</f>
        <v>0</v>
      </c>
    </row>
    <row r="102" s="2" customFormat="1" ht="24.15" customHeight="1">
      <c r="A102" s="40"/>
      <c r="B102" s="41"/>
      <c r="C102" s="216" t="s">
        <v>80</v>
      </c>
      <c r="D102" s="216" t="s">
        <v>133</v>
      </c>
      <c r="E102" s="217" t="s">
        <v>247</v>
      </c>
      <c r="F102" s="218" t="s">
        <v>248</v>
      </c>
      <c r="G102" s="219" t="s">
        <v>136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138</v>
      </c>
      <c r="AT102" s="227" t="s">
        <v>133</v>
      </c>
      <c r="AU102" s="227" t="s">
        <v>82</v>
      </c>
      <c r="AY102" s="19" t="s">
        <v>130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80</v>
      </c>
      <c r="BK102" s="228">
        <f>ROUND(I102*H102,2)</f>
        <v>0</v>
      </c>
      <c r="BL102" s="19" t="s">
        <v>138</v>
      </c>
      <c r="BM102" s="227" t="s">
        <v>249</v>
      </c>
    </row>
    <row r="103" s="13" customFormat="1">
      <c r="A103" s="13"/>
      <c r="B103" s="234"/>
      <c r="C103" s="235"/>
      <c r="D103" s="236" t="s">
        <v>146</v>
      </c>
      <c r="E103" s="237" t="s">
        <v>19</v>
      </c>
      <c r="F103" s="238" t="s">
        <v>90</v>
      </c>
      <c r="G103" s="235"/>
      <c r="H103" s="239">
        <v>3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146</v>
      </c>
      <c r="AU103" s="245" t="s">
        <v>82</v>
      </c>
      <c r="AV103" s="13" t="s">
        <v>82</v>
      </c>
      <c r="AW103" s="13" t="s">
        <v>34</v>
      </c>
      <c r="AX103" s="13" t="s">
        <v>80</v>
      </c>
      <c r="AY103" s="245" t="s">
        <v>130</v>
      </c>
    </row>
    <row r="104" s="2" customFormat="1" ht="24.15" customHeight="1">
      <c r="A104" s="40"/>
      <c r="B104" s="41"/>
      <c r="C104" s="249" t="s">
        <v>82</v>
      </c>
      <c r="D104" s="249" t="s">
        <v>250</v>
      </c>
      <c r="E104" s="250" t="s">
        <v>251</v>
      </c>
      <c r="F104" s="251" t="s">
        <v>252</v>
      </c>
      <c r="G104" s="252" t="s">
        <v>136</v>
      </c>
      <c r="H104" s="253">
        <v>3</v>
      </c>
      <c r="I104" s="254"/>
      <c r="J104" s="255">
        <f>ROUND(I104*H104,2)</f>
        <v>0</v>
      </c>
      <c r="K104" s="251" t="s">
        <v>19</v>
      </c>
      <c r="L104" s="256"/>
      <c r="M104" s="257" t="s">
        <v>19</v>
      </c>
      <c r="N104" s="258" t="s">
        <v>45</v>
      </c>
      <c r="O104" s="86"/>
      <c r="P104" s="225">
        <f>O104*H104</f>
        <v>0</v>
      </c>
      <c r="Q104" s="225">
        <v>0.00038000000000000002</v>
      </c>
      <c r="R104" s="225">
        <f>Q104*H104</f>
        <v>0.00114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179</v>
      </c>
      <c r="AT104" s="227" t="s">
        <v>250</v>
      </c>
      <c r="AU104" s="227" t="s">
        <v>82</v>
      </c>
      <c r="AY104" s="19" t="s">
        <v>130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80</v>
      </c>
      <c r="BK104" s="228">
        <f>ROUND(I104*H104,2)</f>
        <v>0</v>
      </c>
      <c r="BL104" s="19" t="s">
        <v>138</v>
      </c>
      <c r="BM104" s="227" t="s">
        <v>253</v>
      </c>
    </row>
    <row r="105" s="13" customFormat="1">
      <c r="A105" s="13"/>
      <c r="B105" s="234"/>
      <c r="C105" s="235"/>
      <c r="D105" s="236" t="s">
        <v>146</v>
      </c>
      <c r="E105" s="237" t="s">
        <v>19</v>
      </c>
      <c r="F105" s="238" t="s">
        <v>90</v>
      </c>
      <c r="G105" s="235"/>
      <c r="H105" s="239">
        <v>3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146</v>
      </c>
      <c r="AU105" s="245" t="s">
        <v>82</v>
      </c>
      <c r="AV105" s="13" t="s">
        <v>82</v>
      </c>
      <c r="AW105" s="13" t="s">
        <v>34</v>
      </c>
      <c r="AX105" s="13" t="s">
        <v>80</v>
      </c>
      <c r="AY105" s="245" t="s">
        <v>130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254</v>
      </c>
      <c r="F106" s="214" t="s">
        <v>255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SUM(P107:P108)</f>
        <v>0</v>
      </c>
      <c r="Q106" s="208"/>
      <c r="R106" s="209">
        <f>SUM(R107:R108)</f>
        <v>0</v>
      </c>
      <c r="S106" s="208"/>
      <c r="T106" s="21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73</v>
      </c>
      <c r="AU106" s="212" t="s">
        <v>80</v>
      </c>
      <c r="AY106" s="211" t="s">
        <v>130</v>
      </c>
      <c r="BK106" s="213">
        <f>SUM(BK107:BK108)</f>
        <v>0</v>
      </c>
    </row>
    <row r="107" s="2" customFormat="1" ht="55.5" customHeight="1">
      <c r="A107" s="40"/>
      <c r="B107" s="41"/>
      <c r="C107" s="216" t="s">
        <v>90</v>
      </c>
      <c r="D107" s="216" t="s">
        <v>133</v>
      </c>
      <c r="E107" s="217" t="s">
        <v>256</v>
      </c>
      <c r="F107" s="218" t="s">
        <v>257</v>
      </c>
      <c r="G107" s="219" t="s">
        <v>156</v>
      </c>
      <c r="H107" s="220">
        <v>0.001</v>
      </c>
      <c r="I107" s="221"/>
      <c r="J107" s="222">
        <f>ROUND(I107*H107,2)</f>
        <v>0</v>
      </c>
      <c r="K107" s="218" t="s">
        <v>137</v>
      </c>
      <c r="L107" s="46"/>
      <c r="M107" s="223" t="s">
        <v>19</v>
      </c>
      <c r="N107" s="224" t="s">
        <v>45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138</v>
      </c>
      <c r="AT107" s="227" t="s">
        <v>133</v>
      </c>
      <c r="AU107" s="227" t="s">
        <v>82</v>
      </c>
      <c r="AY107" s="19" t="s">
        <v>130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80</v>
      </c>
      <c r="BK107" s="228">
        <f>ROUND(I107*H107,2)</f>
        <v>0</v>
      </c>
      <c r="BL107" s="19" t="s">
        <v>138</v>
      </c>
      <c r="BM107" s="227" t="s">
        <v>258</v>
      </c>
    </row>
    <row r="108" s="2" customFormat="1">
      <c r="A108" s="40"/>
      <c r="B108" s="41"/>
      <c r="C108" s="42"/>
      <c r="D108" s="229" t="s">
        <v>140</v>
      </c>
      <c r="E108" s="42"/>
      <c r="F108" s="230" t="s">
        <v>259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140</v>
      </c>
      <c r="AU108" s="19" t="s">
        <v>82</v>
      </c>
    </row>
    <row r="109" s="12" customFormat="1" ht="25.92" customHeight="1">
      <c r="A109" s="12"/>
      <c r="B109" s="200"/>
      <c r="C109" s="201"/>
      <c r="D109" s="202" t="s">
        <v>73</v>
      </c>
      <c r="E109" s="203" t="s">
        <v>175</v>
      </c>
      <c r="F109" s="203" t="s">
        <v>176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P110+P127+P134+P152</f>
        <v>0</v>
      </c>
      <c r="Q109" s="208"/>
      <c r="R109" s="209">
        <f>R110+R127+R134+R152</f>
        <v>10.0162456</v>
      </c>
      <c r="S109" s="208"/>
      <c r="T109" s="210">
        <f>T110+T127+T134+T152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74</v>
      </c>
      <c r="AY109" s="211" t="s">
        <v>130</v>
      </c>
      <c r="BK109" s="213">
        <f>BK110+BK127+BK134+BK152</f>
        <v>0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177</v>
      </c>
      <c r="F110" s="214" t="s">
        <v>178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SUM(P111:P126)</f>
        <v>0</v>
      </c>
      <c r="Q110" s="208"/>
      <c r="R110" s="209">
        <f>SUM(R111:R126)</f>
        <v>0.095579999999999998</v>
      </c>
      <c r="S110" s="208"/>
      <c r="T110" s="210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82</v>
      </c>
      <c r="AT110" s="212" t="s">
        <v>73</v>
      </c>
      <c r="AU110" s="212" t="s">
        <v>80</v>
      </c>
      <c r="AY110" s="211" t="s">
        <v>130</v>
      </c>
      <c r="BK110" s="213">
        <f>SUM(BK111:BK126)</f>
        <v>0</v>
      </c>
    </row>
    <row r="111" s="2" customFormat="1" ht="24.15" customHeight="1">
      <c r="A111" s="40"/>
      <c r="B111" s="41"/>
      <c r="C111" s="216" t="s">
        <v>138</v>
      </c>
      <c r="D111" s="216" t="s">
        <v>133</v>
      </c>
      <c r="E111" s="217" t="s">
        <v>260</v>
      </c>
      <c r="F111" s="218" t="s">
        <v>261</v>
      </c>
      <c r="G111" s="219" t="s">
        <v>182</v>
      </c>
      <c r="H111" s="220">
        <v>206.09999999999999</v>
      </c>
      <c r="I111" s="221"/>
      <c r="J111" s="222">
        <f>ROUND(I111*H111,2)</f>
        <v>0</v>
      </c>
      <c r="K111" s="218" t="s">
        <v>137</v>
      </c>
      <c r="L111" s="46"/>
      <c r="M111" s="223" t="s">
        <v>19</v>
      </c>
      <c r="N111" s="224" t="s">
        <v>45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183</v>
      </c>
      <c r="AT111" s="227" t="s">
        <v>133</v>
      </c>
      <c r="AU111" s="227" t="s">
        <v>82</v>
      </c>
      <c r="AY111" s="19" t="s">
        <v>130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80</v>
      </c>
      <c r="BK111" s="228">
        <f>ROUND(I111*H111,2)</f>
        <v>0</v>
      </c>
      <c r="BL111" s="19" t="s">
        <v>183</v>
      </c>
      <c r="BM111" s="227" t="s">
        <v>262</v>
      </c>
    </row>
    <row r="112" s="2" customFormat="1">
      <c r="A112" s="40"/>
      <c r="B112" s="41"/>
      <c r="C112" s="42"/>
      <c r="D112" s="229" t="s">
        <v>140</v>
      </c>
      <c r="E112" s="42"/>
      <c r="F112" s="230" t="s">
        <v>263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140</v>
      </c>
      <c r="AU112" s="19" t="s">
        <v>82</v>
      </c>
    </row>
    <row r="113" s="13" customFormat="1">
      <c r="A113" s="13"/>
      <c r="B113" s="234"/>
      <c r="C113" s="235"/>
      <c r="D113" s="236" t="s">
        <v>146</v>
      </c>
      <c r="E113" s="237" t="s">
        <v>19</v>
      </c>
      <c r="F113" s="238" t="s">
        <v>264</v>
      </c>
      <c r="G113" s="235"/>
      <c r="H113" s="239">
        <v>39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146</v>
      </c>
      <c r="AU113" s="245" t="s">
        <v>82</v>
      </c>
      <c r="AV113" s="13" t="s">
        <v>82</v>
      </c>
      <c r="AW113" s="13" t="s">
        <v>34</v>
      </c>
      <c r="AX113" s="13" t="s">
        <v>74</v>
      </c>
      <c r="AY113" s="245" t="s">
        <v>130</v>
      </c>
    </row>
    <row r="114" s="13" customFormat="1">
      <c r="A114" s="13"/>
      <c r="B114" s="234"/>
      <c r="C114" s="235"/>
      <c r="D114" s="236" t="s">
        <v>146</v>
      </c>
      <c r="E114" s="237" t="s">
        <v>19</v>
      </c>
      <c r="F114" s="238" t="s">
        <v>265</v>
      </c>
      <c r="G114" s="235"/>
      <c r="H114" s="239">
        <v>167.09999999999999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146</v>
      </c>
      <c r="AU114" s="245" t="s">
        <v>82</v>
      </c>
      <c r="AV114" s="13" t="s">
        <v>82</v>
      </c>
      <c r="AW114" s="13" t="s">
        <v>34</v>
      </c>
      <c r="AX114" s="13" t="s">
        <v>74</v>
      </c>
      <c r="AY114" s="245" t="s">
        <v>130</v>
      </c>
    </row>
    <row r="115" s="14" customFormat="1">
      <c r="A115" s="14"/>
      <c r="B115" s="259"/>
      <c r="C115" s="260"/>
      <c r="D115" s="236" t="s">
        <v>146</v>
      </c>
      <c r="E115" s="261" t="s">
        <v>19</v>
      </c>
      <c r="F115" s="262" t="s">
        <v>266</v>
      </c>
      <c r="G115" s="260"/>
      <c r="H115" s="263">
        <v>206.09999999999999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9" t="s">
        <v>146</v>
      </c>
      <c r="AU115" s="269" t="s">
        <v>82</v>
      </c>
      <c r="AV115" s="14" t="s">
        <v>138</v>
      </c>
      <c r="AW115" s="14" t="s">
        <v>34</v>
      </c>
      <c r="AX115" s="14" t="s">
        <v>80</v>
      </c>
      <c r="AY115" s="269" t="s">
        <v>130</v>
      </c>
    </row>
    <row r="116" s="2" customFormat="1" ht="16.5" customHeight="1">
      <c r="A116" s="40"/>
      <c r="B116" s="41"/>
      <c r="C116" s="249" t="s">
        <v>159</v>
      </c>
      <c r="D116" s="249" t="s">
        <v>250</v>
      </c>
      <c r="E116" s="250" t="s">
        <v>267</v>
      </c>
      <c r="F116" s="251" t="s">
        <v>268</v>
      </c>
      <c r="G116" s="252" t="s">
        <v>269</v>
      </c>
      <c r="H116" s="253">
        <v>82.439999999999998</v>
      </c>
      <c r="I116" s="254"/>
      <c r="J116" s="255">
        <f>ROUND(I116*H116,2)</f>
        <v>0</v>
      </c>
      <c r="K116" s="251" t="s">
        <v>137</v>
      </c>
      <c r="L116" s="256"/>
      <c r="M116" s="257" t="s">
        <v>19</v>
      </c>
      <c r="N116" s="258" t="s">
        <v>45</v>
      </c>
      <c r="O116" s="86"/>
      <c r="P116" s="225">
        <f>O116*H116</f>
        <v>0</v>
      </c>
      <c r="Q116" s="225">
        <v>0.001</v>
      </c>
      <c r="R116" s="225">
        <f>Q116*H116</f>
        <v>0.082439999999999999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270</v>
      </c>
      <c r="AT116" s="227" t="s">
        <v>250</v>
      </c>
      <c r="AU116" s="227" t="s">
        <v>82</v>
      </c>
      <c r="AY116" s="19" t="s">
        <v>130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80</v>
      </c>
      <c r="BK116" s="228">
        <f>ROUND(I116*H116,2)</f>
        <v>0</v>
      </c>
      <c r="BL116" s="19" t="s">
        <v>183</v>
      </c>
      <c r="BM116" s="227" t="s">
        <v>271</v>
      </c>
    </row>
    <row r="117" s="13" customFormat="1">
      <c r="A117" s="13"/>
      <c r="B117" s="234"/>
      <c r="C117" s="235"/>
      <c r="D117" s="236" t="s">
        <v>146</v>
      </c>
      <c r="E117" s="237" t="s">
        <v>19</v>
      </c>
      <c r="F117" s="238" t="s">
        <v>264</v>
      </c>
      <c r="G117" s="235"/>
      <c r="H117" s="239">
        <v>39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146</v>
      </c>
      <c r="AU117" s="245" t="s">
        <v>82</v>
      </c>
      <c r="AV117" s="13" t="s">
        <v>82</v>
      </c>
      <c r="AW117" s="13" t="s">
        <v>34</v>
      </c>
      <c r="AX117" s="13" t="s">
        <v>74</v>
      </c>
      <c r="AY117" s="245" t="s">
        <v>130</v>
      </c>
    </row>
    <row r="118" s="13" customFormat="1">
      <c r="A118" s="13"/>
      <c r="B118" s="234"/>
      <c r="C118" s="235"/>
      <c r="D118" s="236" t="s">
        <v>146</v>
      </c>
      <c r="E118" s="237" t="s">
        <v>19</v>
      </c>
      <c r="F118" s="238" t="s">
        <v>265</v>
      </c>
      <c r="G118" s="235"/>
      <c r="H118" s="239">
        <v>167.09999999999999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146</v>
      </c>
      <c r="AU118" s="245" t="s">
        <v>82</v>
      </c>
      <c r="AV118" s="13" t="s">
        <v>82</v>
      </c>
      <c r="AW118" s="13" t="s">
        <v>34</v>
      </c>
      <c r="AX118" s="13" t="s">
        <v>74</v>
      </c>
      <c r="AY118" s="245" t="s">
        <v>130</v>
      </c>
    </row>
    <row r="119" s="15" customFormat="1">
      <c r="A119" s="15"/>
      <c r="B119" s="270"/>
      <c r="C119" s="271"/>
      <c r="D119" s="236" t="s">
        <v>146</v>
      </c>
      <c r="E119" s="272" t="s">
        <v>19</v>
      </c>
      <c r="F119" s="273" t="s">
        <v>272</v>
      </c>
      <c r="G119" s="271"/>
      <c r="H119" s="274">
        <v>206.09999999999999</v>
      </c>
      <c r="I119" s="275"/>
      <c r="J119" s="271"/>
      <c r="K119" s="271"/>
      <c r="L119" s="276"/>
      <c r="M119" s="277"/>
      <c r="N119" s="278"/>
      <c r="O119" s="278"/>
      <c r="P119" s="278"/>
      <c r="Q119" s="278"/>
      <c r="R119" s="278"/>
      <c r="S119" s="278"/>
      <c r="T119" s="27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0" t="s">
        <v>146</v>
      </c>
      <c r="AU119" s="280" t="s">
        <v>82</v>
      </c>
      <c r="AV119" s="15" t="s">
        <v>90</v>
      </c>
      <c r="AW119" s="15" t="s">
        <v>34</v>
      </c>
      <c r="AX119" s="15" t="s">
        <v>74</v>
      </c>
      <c r="AY119" s="280" t="s">
        <v>130</v>
      </c>
    </row>
    <row r="120" s="13" customFormat="1">
      <c r="A120" s="13"/>
      <c r="B120" s="234"/>
      <c r="C120" s="235"/>
      <c r="D120" s="236" t="s">
        <v>146</v>
      </c>
      <c r="E120" s="237" t="s">
        <v>19</v>
      </c>
      <c r="F120" s="238" t="s">
        <v>273</v>
      </c>
      <c r="G120" s="235"/>
      <c r="H120" s="239">
        <v>82.439999999999998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146</v>
      </c>
      <c r="AU120" s="245" t="s">
        <v>82</v>
      </c>
      <c r="AV120" s="13" t="s">
        <v>82</v>
      </c>
      <c r="AW120" s="13" t="s">
        <v>34</v>
      </c>
      <c r="AX120" s="13" t="s">
        <v>80</v>
      </c>
      <c r="AY120" s="245" t="s">
        <v>130</v>
      </c>
    </row>
    <row r="121" s="2" customFormat="1" ht="24.15" customHeight="1">
      <c r="A121" s="40"/>
      <c r="B121" s="41"/>
      <c r="C121" s="249" t="s">
        <v>164</v>
      </c>
      <c r="D121" s="249" t="s">
        <v>250</v>
      </c>
      <c r="E121" s="250" t="s">
        <v>274</v>
      </c>
      <c r="F121" s="251" t="s">
        <v>275</v>
      </c>
      <c r="G121" s="252" t="s">
        <v>136</v>
      </c>
      <c r="H121" s="253">
        <v>24</v>
      </c>
      <c r="I121" s="254"/>
      <c r="J121" s="255">
        <f>ROUND(I121*H121,2)</f>
        <v>0</v>
      </c>
      <c r="K121" s="251" t="s">
        <v>137</v>
      </c>
      <c r="L121" s="256"/>
      <c r="M121" s="257" t="s">
        <v>19</v>
      </c>
      <c r="N121" s="258" t="s">
        <v>45</v>
      </c>
      <c r="O121" s="86"/>
      <c r="P121" s="225">
        <f>O121*H121</f>
        <v>0</v>
      </c>
      <c r="Q121" s="225">
        <v>0.00011</v>
      </c>
      <c r="R121" s="225">
        <f>Q121*H121</f>
        <v>0.00264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270</v>
      </c>
      <c r="AT121" s="227" t="s">
        <v>250</v>
      </c>
      <c r="AU121" s="227" t="s">
        <v>82</v>
      </c>
      <c r="AY121" s="19" t="s">
        <v>130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80</v>
      </c>
      <c r="BK121" s="228">
        <f>ROUND(I121*H121,2)</f>
        <v>0</v>
      </c>
      <c r="BL121" s="19" t="s">
        <v>183</v>
      </c>
      <c r="BM121" s="227" t="s">
        <v>276</v>
      </c>
    </row>
    <row r="122" s="13" customFormat="1">
      <c r="A122" s="13"/>
      <c r="B122" s="234"/>
      <c r="C122" s="235"/>
      <c r="D122" s="236" t="s">
        <v>146</v>
      </c>
      <c r="E122" s="237" t="s">
        <v>19</v>
      </c>
      <c r="F122" s="238" t="s">
        <v>203</v>
      </c>
      <c r="G122" s="235"/>
      <c r="H122" s="239">
        <v>24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146</v>
      </c>
      <c r="AU122" s="245" t="s">
        <v>82</v>
      </c>
      <c r="AV122" s="13" t="s">
        <v>82</v>
      </c>
      <c r="AW122" s="13" t="s">
        <v>34</v>
      </c>
      <c r="AX122" s="13" t="s">
        <v>80</v>
      </c>
      <c r="AY122" s="245" t="s">
        <v>130</v>
      </c>
    </row>
    <row r="123" s="2" customFormat="1" ht="21.75" customHeight="1">
      <c r="A123" s="40"/>
      <c r="B123" s="41"/>
      <c r="C123" s="249" t="s">
        <v>170</v>
      </c>
      <c r="D123" s="249" t="s">
        <v>250</v>
      </c>
      <c r="E123" s="250" t="s">
        <v>277</v>
      </c>
      <c r="F123" s="251" t="s">
        <v>278</v>
      </c>
      <c r="G123" s="252" t="s">
        <v>136</v>
      </c>
      <c r="H123" s="253">
        <v>50</v>
      </c>
      <c r="I123" s="254"/>
      <c r="J123" s="255">
        <f>ROUND(I123*H123,2)</f>
        <v>0</v>
      </c>
      <c r="K123" s="251" t="s">
        <v>137</v>
      </c>
      <c r="L123" s="256"/>
      <c r="M123" s="257" t="s">
        <v>19</v>
      </c>
      <c r="N123" s="258" t="s">
        <v>45</v>
      </c>
      <c r="O123" s="86"/>
      <c r="P123" s="225">
        <f>O123*H123</f>
        <v>0</v>
      </c>
      <c r="Q123" s="225">
        <v>0.00021000000000000001</v>
      </c>
      <c r="R123" s="225">
        <f>Q123*H123</f>
        <v>0.010500000000000001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270</v>
      </c>
      <c r="AT123" s="227" t="s">
        <v>250</v>
      </c>
      <c r="AU123" s="227" t="s">
        <v>82</v>
      </c>
      <c r="AY123" s="19" t="s">
        <v>130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80</v>
      </c>
      <c r="BK123" s="228">
        <f>ROUND(I123*H123,2)</f>
        <v>0</v>
      </c>
      <c r="BL123" s="19" t="s">
        <v>183</v>
      </c>
      <c r="BM123" s="227" t="s">
        <v>279</v>
      </c>
    </row>
    <row r="124" s="13" customFormat="1">
      <c r="A124" s="13"/>
      <c r="B124" s="234"/>
      <c r="C124" s="235"/>
      <c r="D124" s="236" t="s">
        <v>146</v>
      </c>
      <c r="E124" s="237" t="s">
        <v>19</v>
      </c>
      <c r="F124" s="238" t="s">
        <v>197</v>
      </c>
      <c r="G124" s="235"/>
      <c r="H124" s="239">
        <v>50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146</v>
      </c>
      <c r="AU124" s="245" t="s">
        <v>82</v>
      </c>
      <c r="AV124" s="13" t="s">
        <v>82</v>
      </c>
      <c r="AW124" s="13" t="s">
        <v>34</v>
      </c>
      <c r="AX124" s="13" t="s">
        <v>80</v>
      </c>
      <c r="AY124" s="245" t="s">
        <v>130</v>
      </c>
    </row>
    <row r="125" s="2" customFormat="1" ht="49.05" customHeight="1">
      <c r="A125" s="40"/>
      <c r="B125" s="41"/>
      <c r="C125" s="216" t="s">
        <v>179</v>
      </c>
      <c r="D125" s="216" t="s">
        <v>133</v>
      </c>
      <c r="E125" s="217" t="s">
        <v>280</v>
      </c>
      <c r="F125" s="218" t="s">
        <v>281</v>
      </c>
      <c r="G125" s="219" t="s">
        <v>156</v>
      </c>
      <c r="H125" s="220">
        <v>0.096000000000000002</v>
      </c>
      <c r="I125" s="221"/>
      <c r="J125" s="222">
        <f>ROUND(I125*H125,2)</f>
        <v>0</v>
      </c>
      <c r="K125" s="218" t="s">
        <v>137</v>
      </c>
      <c r="L125" s="46"/>
      <c r="M125" s="223" t="s">
        <v>19</v>
      </c>
      <c r="N125" s="224" t="s">
        <v>45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183</v>
      </c>
      <c r="AT125" s="227" t="s">
        <v>133</v>
      </c>
      <c r="AU125" s="227" t="s">
        <v>82</v>
      </c>
      <c r="AY125" s="19" t="s">
        <v>130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80</v>
      </c>
      <c r="BK125" s="228">
        <f>ROUND(I125*H125,2)</f>
        <v>0</v>
      </c>
      <c r="BL125" s="19" t="s">
        <v>183</v>
      </c>
      <c r="BM125" s="227" t="s">
        <v>282</v>
      </c>
    </row>
    <row r="126" s="2" customFormat="1">
      <c r="A126" s="40"/>
      <c r="B126" s="41"/>
      <c r="C126" s="42"/>
      <c r="D126" s="229" t="s">
        <v>140</v>
      </c>
      <c r="E126" s="42"/>
      <c r="F126" s="230" t="s">
        <v>283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140</v>
      </c>
      <c r="AU126" s="19" t="s">
        <v>82</v>
      </c>
    </row>
    <row r="127" s="12" customFormat="1" ht="22.8" customHeight="1">
      <c r="A127" s="12"/>
      <c r="B127" s="200"/>
      <c r="C127" s="201"/>
      <c r="D127" s="202" t="s">
        <v>73</v>
      </c>
      <c r="E127" s="214" t="s">
        <v>284</v>
      </c>
      <c r="F127" s="214" t="s">
        <v>285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2.2731500000000002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82</v>
      </c>
      <c r="AT127" s="212" t="s">
        <v>73</v>
      </c>
      <c r="AU127" s="212" t="s">
        <v>80</v>
      </c>
      <c r="AY127" s="211" t="s">
        <v>130</v>
      </c>
      <c r="BK127" s="213">
        <f>SUM(BK128:BK133)</f>
        <v>0</v>
      </c>
    </row>
    <row r="128" s="2" customFormat="1" ht="37.8" customHeight="1">
      <c r="A128" s="40"/>
      <c r="B128" s="41"/>
      <c r="C128" s="216" t="s">
        <v>131</v>
      </c>
      <c r="D128" s="216" t="s">
        <v>133</v>
      </c>
      <c r="E128" s="217" t="s">
        <v>286</v>
      </c>
      <c r="F128" s="218" t="s">
        <v>287</v>
      </c>
      <c r="G128" s="219" t="s">
        <v>182</v>
      </c>
      <c r="H128" s="220">
        <v>516.60000000000002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45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183</v>
      </c>
      <c r="AT128" s="227" t="s">
        <v>133</v>
      </c>
      <c r="AU128" s="227" t="s">
        <v>82</v>
      </c>
      <c r="AY128" s="19" t="s">
        <v>130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80</v>
      </c>
      <c r="BK128" s="228">
        <f>ROUND(I128*H128,2)</f>
        <v>0</v>
      </c>
      <c r="BL128" s="19" t="s">
        <v>183</v>
      </c>
      <c r="BM128" s="227" t="s">
        <v>288</v>
      </c>
    </row>
    <row r="129" s="13" customFormat="1">
      <c r="A129" s="13"/>
      <c r="B129" s="234"/>
      <c r="C129" s="235"/>
      <c r="D129" s="236" t="s">
        <v>146</v>
      </c>
      <c r="E129" s="237" t="s">
        <v>19</v>
      </c>
      <c r="F129" s="238" t="s">
        <v>289</v>
      </c>
      <c r="G129" s="235"/>
      <c r="H129" s="239">
        <v>516.60000000000002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146</v>
      </c>
      <c r="AU129" s="245" t="s">
        <v>82</v>
      </c>
      <c r="AV129" s="13" t="s">
        <v>82</v>
      </c>
      <c r="AW129" s="13" t="s">
        <v>34</v>
      </c>
      <c r="AX129" s="13" t="s">
        <v>80</v>
      </c>
      <c r="AY129" s="245" t="s">
        <v>130</v>
      </c>
    </row>
    <row r="130" s="2" customFormat="1" ht="21.75" customHeight="1">
      <c r="A130" s="40"/>
      <c r="B130" s="41"/>
      <c r="C130" s="249" t="s">
        <v>192</v>
      </c>
      <c r="D130" s="249" t="s">
        <v>250</v>
      </c>
      <c r="E130" s="250" t="s">
        <v>290</v>
      </c>
      <c r="F130" s="251" t="s">
        <v>291</v>
      </c>
      <c r="G130" s="252" t="s">
        <v>292</v>
      </c>
      <c r="H130" s="253">
        <v>4.133</v>
      </c>
      <c r="I130" s="254"/>
      <c r="J130" s="255">
        <f>ROUND(I130*H130,2)</f>
        <v>0</v>
      </c>
      <c r="K130" s="251" t="s">
        <v>137</v>
      </c>
      <c r="L130" s="256"/>
      <c r="M130" s="257" t="s">
        <v>19</v>
      </c>
      <c r="N130" s="258" t="s">
        <v>45</v>
      </c>
      <c r="O130" s="86"/>
      <c r="P130" s="225">
        <f>O130*H130</f>
        <v>0</v>
      </c>
      <c r="Q130" s="225">
        <v>0.55000000000000004</v>
      </c>
      <c r="R130" s="225">
        <f>Q130*H130</f>
        <v>2.2731500000000002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270</v>
      </c>
      <c r="AT130" s="227" t="s">
        <v>250</v>
      </c>
      <c r="AU130" s="227" t="s">
        <v>82</v>
      </c>
      <c r="AY130" s="19" t="s">
        <v>130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80</v>
      </c>
      <c r="BK130" s="228">
        <f>ROUND(I130*H130,2)</f>
        <v>0</v>
      </c>
      <c r="BL130" s="19" t="s">
        <v>183</v>
      </c>
      <c r="BM130" s="227" t="s">
        <v>293</v>
      </c>
    </row>
    <row r="131" s="13" customFormat="1">
      <c r="A131" s="13"/>
      <c r="B131" s="234"/>
      <c r="C131" s="235"/>
      <c r="D131" s="236" t="s">
        <v>146</v>
      </c>
      <c r="E131" s="237" t="s">
        <v>19</v>
      </c>
      <c r="F131" s="238" t="s">
        <v>294</v>
      </c>
      <c r="G131" s="235"/>
      <c r="H131" s="239">
        <v>4.133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146</v>
      </c>
      <c r="AU131" s="245" t="s">
        <v>82</v>
      </c>
      <c r="AV131" s="13" t="s">
        <v>82</v>
      </c>
      <c r="AW131" s="13" t="s">
        <v>34</v>
      </c>
      <c r="AX131" s="13" t="s">
        <v>80</v>
      </c>
      <c r="AY131" s="245" t="s">
        <v>130</v>
      </c>
    </row>
    <row r="132" s="2" customFormat="1" ht="49.05" customHeight="1">
      <c r="A132" s="40"/>
      <c r="B132" s="41"/>
      <c r="C132" s="216" t="s">
        <v>198</v>
      </c>
      <c r="D132" s="216" t="s">
        <v>133</v>
      </c>
      <c r="E132" s="217" t="s">
        <v>295</v>
      </c>
      <c r="F132" s="218" t="s">
        <v>296</v>
      </c>
      <c r="G132" s="219" t="s">
        <v>156</v>
      </c>
      <c r="H132" s="220">
        <v>2.2730000000000001</v>
      </c>
      <c r="I132" s="221"/>
      <c r="J132" s="222">
        <f>ROUND(I132*H132,2)</f>
        <v>0</v>
      </c>
      <c r="K132" s="218" t="s">
        <v>137</v>
      </c>
      <c r="L132" s="46"/>
      <c r="M132" s="223" t="s">
        <v>19</v>
      </c>
      <c r="N132" s="224" t="s">
        <v>45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183</v>
      </c>
      <c r="AT132" s="227" t="s">
        <v>133</v>
      </c>
      <c r="AU132" s="227" t="s">
        <v>82</v>
      </c>
      <c r="AY132" s="19" t="s">
        <v>130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80</v>
      </c>
      <c r="BK132" s="228">
        <f>ROUND(I132*H132,2)</f>
        <v>0</v>
      </c>
      <c r="BL132" s="19" t="s">
        <v>183</v>
      </c>
      <c r="BM132" s="227" t="s">
        <v>297</v>
      </c>
    </row>
    <row r="133" s="2" customFormat="1">
      <c r="A133" s="40"/>
      <c r="B133" s="41"/>
      <c r="C133" s="42"/>
      <c r="D133" s="229" t="s">
        <v>140</v>
      </c>
      <c r="E133" s="42"/>
      <c r="F133" s="230" t="s">
        <v>298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140</v>
      </c>
      <c r="AU133" s="19" t="s">
        <v>82</v>
      </c>
    </row>
    <row r="134" s="12" customFormat="1" ht="22.8" customHeight="1">
      <c r="A134" s="12"/>
      <c r="B134" s="200"/>
      <c r="C134" s="201"/>
      <c r="D134" s="202" t="s">
        <v>73</v>
      </c>
      <c r="E134" s="214" t="s">
        <v>204</v>
      </c>
      <c r="F134" s="214" t="s">
        <v>205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SUM(P135:P151)</f>
        <v>0</v>
      </c>
      <c r="Q134" s="208"/>
      <c r="R134" s="209">
        <f>SUM(R135:R151)</f>
        <v>0.57443199999999994</v>
      </c>
      <c r="S134" s="208"/>
      <c r="T134" s="210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80</v>
      </c>
      <c r="AY134" s="211" t="s">
        <v>130</v>
      </c>
      <c r="BK134" s="213">
        <f>SUM(BK135:BK151)</f>
        <v>0</v>
      </c>
    </row>
    <row r="135" s="2" customFormat="1" ht="49.05" customHeight="1">
      <c r="A135" s="40"/>
      <c r="B135" s="41"/>
      <c r="C135" s="216" t="s">
        <v>8</v>
      </c>
      <c r="D135" s="216" t="s">
        <v>133</v>
      </c>
      <c r="E135" s="217" t="s">
        <v>299</v>
      </c>
      <c r="F135" s="218" t="s">
        <v>300</v>
      </c>
      <c r="G135" s="219" t="s">
        <v>182</v>
      </c>
      <c r="H135" s="220">
        <v>36.899999999999999</v>
      </c>
      <c r="I135" s="221"/>
      <c r="J135" s="222">
        <f>ROUND(I135*H135,2)</f>
        <v>0</v>
      </c>
      <c r="K135" s="218" t="s">
        <v>137</v>
      </c>
      <c r="L135" s="46"/>
      <c r="M135" s="223" t="s">
        <v>19</v>
      </c>
      <c r="N135" s="224" t="s">
        <v>45</v>
      </c>
      <c r="O135" s="86"/>
      <c r="P135" s="225">
        <f>O135*H135</f>
        <v>0</v>
      </c>
      <c r="Q135" s="225">
        <v>0.0051399999999999996</v>
      </c>
      <c r="R135" s="225">
        <f>Q135*H135</f>
        <v>0.18966599999999997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183</v>
      </c>
      <c r="AT135" s="227" t="s">
        <v>133</v>
      </c>
      <c r="AU135" s="227" t="s">
        <v>82</v>
      </c>
      <c r="AY135" s="19" t="s">
        <v>130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80</v>
      </c>
      <c r="BK135" s="228">
        <f>ROUND(I135*H135,2)</f>
        <v>0</v>
      </c>
      <c r="BL135" s="19" t="s">
        <v>183</v>
      </c>
      <c r="BM135" s="227" t="s">
        <v>301</v>
      </c>
    </row>
    <row r="136" s="2" customFormat="1">
      <c r="A136" s="40"/>
      <c r="B136" s="41"/>
      <c r="C136" s="42"/>
      <c r="D136" s="229" t="s">
        <v>140</v>
      </c>
      <c r="E136" s="42"/>
      <c r="F136" s="230" t="s">
        <v>302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140</v>
      </c>
      <c r="AU136" s="19" t="s">
        <v>82</v>
      </c>
    </row>
    <row r="137" s="13" customFormat="1">
      <c r="A137" s="13"/>
      <c r="B137" s="234"/>
      <c r="C137" s="235"/>
      <c r="D137" s="236" t="s">
        <v>146</v>
      </c>
      <c r="E137" s="237" t="s">
        <v>19</v>
      </c>
      <c r="F137" s="238" t="s">
        <v>217</v>
      </c>
      <c r="G137" s="235"/>
      <c r="H137" s="239">
        <v>36.899999999999999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146</v>
      </c>
      <c r="AU137" s="245" t="s">
        <v>82</v>
      </c>
      <c r="AV137" s="13" t="s">
        <v>82</v>
      </c>
      <c r="AW137" s="13" t="s">
        <v>34</v>
      </c>
      <c r="AX137" s="13" t="s">
        <v>80</v>
      </c>
      <c r="AY137" s="245" t="s">
        <v>130</v>
      </c>
    </row>
    <row r="138" s="2" customFormat="1" ht="33" customHeight="1">
      <c r="A138" s="40"/>
      <c r="B138" s="41"/>
      <c r="C138" s="216" t="s">
        <v>212</v>
      </c>
      <c r="D138" s="216" t="s">
        <v>133</v>
      </c>
      <c r="E138" s="217" t="s">
        <v>303</v>
      </c>
      <c r="F138" s="218" t="s">
        <v>304</v>
      </c>
      <c r="G138" s="219" t="s">
        <v>182</v>
      </c>
      <c r="H138" s="220">
        <v>37.399999999999999</v>
      </c>
      <c r="I138" s="221"/>
      <c r="J138" s="222">
        <f>ROUND(I138*H138,2)</f>
        <v>0</v>
      </c>
      <c r="K138" s="218" t="s">
        <v>137</v>
      </c>
      <c r="L138" s="46"/>
      <c r="M138" s="223" t="s">
        <v>19</v>
      </c>
      <c r="N138" s="224" t="s">
        <v>45</v>
      </c>
      <c r="O138" s="86"/>
      <c r="P138" s="225">
        <f>O138*H138</f>
        <v>0</v>
      </c>
      <c r="Q138" s="225">
        <v>0.0028700000000000002</v>
      </c>
      <c r="R138" s="225">
        <f>Q138*H138</f>
        <v>0.107338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183</v>
      </c>
      <c r="AT138" s="227" t="s">
        <v>133</v>
      </c>
      <c r="AU138" s="227" t="s">
        <v>82</v>
      </c>
      <c r="AY138" s="19" t="s">
        <v>130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80</v>
      </c>
      <c r="BK138" s="228">
        <f>ROUND(I138*H138,2)</f>
        <v>0</v>
      </c>
      <c r="BL138" s="19" t="s">
        <v>183</v>
      </c>
      <c r="BM138" s="227" t="s">
        <v>305</v>
      </c>
    </row>
    <row r="139" s="2" customFormat="1">
      <c r="A139" s="40"/>
      <c r="B139" s="41"/>
      <c r="C139" s="42"/>
      <c r="D139" s="229" t="s">
        <v>140</v>
      </c>
      <c r="E139" s="42"/>
      <c r="F139" s="230" t="s">
        <v>306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140</v>
      </c>
      <c r="AU139" s="19" t="s">
        <v>82</v>
      </c>
    </row>
    <row r="140" s="13" customFormat="1">
      <c r="A140" s="13"/>
      <c r="B140" s="234"/>
      <c r="C140" s="235"/>
      <c r="D140" s="236" t="s">
        <v>146</v>
      </c>
      <c r="E140" s="237" t="s">
        <v>19</v>
      </c>
      <c r="F140" s="238" t="s">
        <v>223</v>
      </c>
      <c r="G140" s="235"/>
      <c r="H140" s="239">
        <v>37.399999999999999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146</v>
      </c>
      <c r="AU140" s="245" t="s">
        <v>82</v>
      </c>
      <c r="AV140" s="13" t="s">
        <v>82</v>
      </c>
      <c r="AW140" s="13" t="s">
        <v>34</v>
      </c>
      <c r="AX140" s="13" t="s">
        <v>80</v>
      </c>
      <c r="AY140" s="245" t="s">
        <v>130</v>
      </c>
    </row>
    <row r="141" s="2" customFormat="1" ht="33" customHeight="1">
      <c r="A141" s="40"/>
      <c r="B141" s="41"/>
      <c r="C141" s="216" t="s">
        <v>218</v>
      </c>
      <c r="D141" s="216" t="s">
        <v>133</v>
      </c>
      <c r="E141" s="217" t="s">
        <v>307</v>
      </c>
      <c r="F141" s="218" t="s">
        <v>308</v>
      </c>
      <c r="G141" s="219" t="s">
        <v>182</v>
      </c>
      <c r="H141" s="220">
        <v>73.799999999999997</v>
      </c>
      <c r="I141" s="221"/>
      <c r="J141" s="222">
        <f>ROUND(I141*H141,2)</f>
        <v>0</v>
      </c>
      <c r="K141" s="218" t="s">
        <v>137</v>
      </c>
      <c r="L141" s="46"/>
      <c r="M141" s="223" t="s">
        <v>19</v>
      </c>
      <c r="N141" s="224" t="s">
        <v>45</v>
      </c>
      <c r="O141" s="86"/>
      <c r="P141" s="225">
        <f>O141*H141</f>
        <v>0</v>
      </c>
      <c r="Q141" s="225">
        <v>0.0027399999999999998</v>
      </c>
      <c r="R141" s="225">
        <f>Q141*H141</f>
        <v>0.20221199999999998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183</v>
      </c>
      <c r="AT141" s="227" t="s">
        <v>133</v>
      </c>
      <c r="AU141" s="227" t="s">
        <v>82</v>
      </c>
      <c r="AY141" s="19" t="s">
        <v>130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80</v>
      </c>
      <c r="BK141" s="228">
        <f>ROUND(I141*H141,2)</f>
        <v>0</v>
      </c>
      <c r="BL141" s="19" t="s">
        <v>183</v>
      </c>
      <c r="BM141" s="227" t="s">
        <v>309</v>
      </c>
    </row>
    <row r="142" s="2" customFormat="1">
      <c r="A142" s="40"/>
      <c r="B142" s="41"/>
      <c r="C142" s="42"/>
      <c r="D142" s="229" t="s">
        <v>140</v>
      </c>
      <c r="E142" s="42"/>
      <c r="F142" s="230" t="s">
        <v>310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140</v>
      </c>
      <c r="AU142" s="19" t="s">
        <v>82</v>
      </c>
    </row>
    <row r="143" s="13" customFormat="1">
      <c r="A143" s="13"/>
      <c r="B143" s="234"/>
      <c r="C143" s="235"/>
      <c r="D143" s="236" t="s">
        <v>146</v>
      </c>
      <c r="E143" s="237" t="s">
        <v>19</v>
      </c>
      <c r="F143" s="238" t="s">
        <v>229</v>
      </c>
      <c r="G143" s="235"/>
      <c r="H143" s="239">
        <v>73.799999999999997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146</v>
      </c>
      <c r="AU143" s="245" t="s">
        <v>82</v>
      </c>
      <c r="AV143" s="13" t="s">
        <v>82</v>
      </c>
      <c r="AW143" s="13" t="s">
        <v>34</v>
      </c>
      <c r="AX143" s="13" t="s">
        <v>80</v>
      </c>
      <c r="AY143" s="245" t="s">
        <v>130</v>
      </c>
    </row>
    <row r="144" s="2" customFormat="1" ht="37.8" customHeight="1">
      <c r="A144" s="40"/>
      <c r="B144" s="41"/>
      <c r="C144" s="216" t="s">
        <v>224</v>
      </c>
      <c r="D144" s="216" t="s">
        <v>133</v>
      </c>
      <c r="E144" s="217" t="s">
        <v>311</v>
      </c>
      <c r="F144" s="218" t="s">
        <v>312</v>
      </c>
      <c r="G144" s="219" t="s">
        <v>136</v>
      </c>
      <c r="H144" s="220">
        <v>8</v>
      </c>
      <c r="I144" s="221"/>
      <c r="J144" s="222">
        <f>ROUND(I144*H144,2)</f>
        <v>0</v>
      </c>
      <c r="K144" s="218" t="s">
        <v>137</v>
      </c>
      <c r="L144" s="46"/>
      <c r="M144" s="223" t="s">
        <v>19</v>
      </c>
      <c r="N144" s="224" t="s">
        <v>45</v>
      </c>
      <c r="O144" s="86"/>
      <c r="P144" s="225">
        <f>O144*H144</f>
        <v>0</v>
      </c>
      <c r="Q144" s="225">
        <v>0.00029999999999999997</v>
      </c>
      <c r="R144" s="225">
        <f>Q144*H144</f>
        <v>0.0023999999999999998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183</v>
      </c>
      <c r="AT144" s="227" t="s">
        <v>133</v>
      </c>
      <c r="AU144" s="227" t="s">
        <v>82</v>
      </c>
      <c r="AY144" s="19" t="s">
        <v>130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80</v>
      </c>
      <c r="BK144" s="228">
        <f>ROUND(I144*H144,2)</f>
        <v>0</v>
      </c>
      <c r="BL144" s="19" t="s">
        <v>183</v>
      </c>
      <c r="BM144" s="227" t="s">
        <v>313</v>
      </c>
    </row>
    <row r="145" s="2" customFormat="1">
      <c r="A145" s="40"/>
      <c r="B145" s="41"/>
      <c r="C145" s="42"/>
      <c r="D145" s="229" t="s">
        <v>140</v>
      </c>
      <c r="E145" s="42"/>
      <c r="F145" s="230" t="s">
        <v>314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140</v>
      </c>
      <c r="AU145" s="19" t="s">
        <v>82</v>
      </c>
    </row>
    <row r="146" s="13" customFormat="1">
      <c r="A146" s="13"/>
      <c r="B146" s="234"/>
      <c r="C146" s="235"/>
      <c r="D146" s="236" t="s">
        <v>146</v>
      </c>
      <c r="E146" s="237" t="s">
        <v>19</v>
      </c>
      <c r="F146" s="238" t="s">
        <v>315</v>
      </c>
      <c r="G146" s="235"/>
      <c r="H146" s="239">
        <v>8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146</v>
      </c>
      <c r="AU146" s="245" t="s">
        <v>82</v>
      </c>
      <c r="AV146" s="13" t="s">
        <v>82</v>
      </c>
      <c r="AW146" s="13" t="s">
        <v>34</v>
      </c>
      <c r="AX146" s="13" t="s">
        <v>80</v>
      </c>
      <c r="AY146" s="245" t="s">
        <v>130</v>
      </c>
    </row>
    <row r="147" s="2" customFormat="1" ht="37.8" customHeight="1">
      <c r="A147" s="40"/>
      <c r="B147" s="41"/>
      <c r="C147" s="216" t="s">
        <v>183</v>
      </c>
      <c r="D147" s="216" t="s">
        <v>133</v>
      </c>
      <c r="E147" s="217" t="s">
        <v>316</v>
      </c>
      <c r="F147" s="218" t="s">
        <v>317</v>
      </c>
      <c r="G147" s="219" t="s">
        <v>182</v>
      </c>
      <c r="H147" s="220">
        <v>65.599999999999994</v>
      </c>
      <c r="I147" s="221"/>
      <c r="J147" s="222">
        <f>ROUND(I147*H147,2)</f>
        <v>0</v>
      </c>
      <c r="K147" s="218" t="s">
        <v>137</v>
      </c>
      <c r="L147" s="46"/>
      <c r="M147" s="223" t="s">
        <v>19</v>
      </c>
      <c r="N147" s="224" t="s">
        <v>45</v>
      </c>
      <c r="O147" s="86"/>
      <c r="P147" s="225">
        <f>O147*H147</f>
        <v>0</v>
      </c>
      <c r="Q147" s="225">
        <v>0.0011100000000000001</v>
      </c>
      <c r="R147" s="225">
        <f>Q147*H147</f>
        <v>0.072816000000000006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183</v>
      </c>
      <c r="AT147" s="227" t="s">
        <v>133</v>
      </c>
      <c r="AU147" s="227" t="s">
        <v>82</v>
      </c>
      <c r="AY147" s="19" t="s">
        <v>130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80</v>
      </c>
      <c r="BK147" s="228">
        <f>ROUND(I147*H147,2)</f>
        <v>0</v>
      </c>
      <c r="BL147" s="19" t="s">
        <v>183</v>
      </c>
      <c r="BM147" s="227" t="s">
        <v>318</v>
      </c>
    </row>
    <row r="148" s="2" customFormat="1">
      <c r="A148" s="40"/>
      <c r="B148" s="41"/>
      <c r="C148" s="42"/>
      <c r="D148" s="229" t="s">
        <v>140</v>
      </c>
      <c r="E148" s="42"/>
      <c r="F148" s="230" t="s">
        <v>319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140</v>
      </c>
      <c r="AU148" s="19" t="s">
        <v>82</v>
      </c>
    </row>
    <row r="149" s="13" customFormat="1">
      <c r="A149" s="13"/>
      <c r="B149" s="234"/>
      <c r="C149" s="235"/>
      <c r="D149" s="236" t="s">
        <v>146</v>
      </c>
      <c r="E149" s="237" t="s">
        <v>19</v>
      </c>
      <c r="F149" s="238" t="s">
        <v>240</v>
      </c>
      <c r="G149" s="235"/>
      <c r="H149" s="239">
        <v>65.599999999999994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146</v>
      </c>
      <c r="AU149" s="245" t="s">
        <v>82</v>
      </c>
      <c r="AV149" s="13" t="s">
        <v>82</v>
      </c>
      <c r="AW149" s="13" t="s">
        <v>34</v>
      </c>
      <c r="AX149" s="13" t="s">
        <v>80</v>
      </c>
      <c r="AY149" s="245" t="s">
        <v>130</v>
      </c>
    </row>
    <row r="150" s="2" customFormat="1" ht="49.05" customHeight="1">
      <c r="A150" s="40"/>
      <c r="B150" s="41"/>
      <c r="C150" s="216" t="s">
        <v>235</v>
      </c>
      <c r="D150" s="216" t="s">
        <v>133</v>
      </c>
      <c r="E150" s="217" t="s">
        <v>320</v>
      </c>
      <c r="F150" s="218" t="s">
        <v>321</v>
      </c>
      <c r="G150" s="219" t="s">
        <v>156</v>
      </c>
      <c r="H150" s="220">
        <v>0.57399999999999995</v>
      </c>
      <c r="I150" s="221"/>
      <c r="J150" s="222">
        <f>ROUND(I150*H150,2)</f>
        <v>0</v>
      </c>
      <c r="K150" s="218" t="s">
        <v>137</v>
      </c>
      <c r="L150" s="46"/>
      <c r="M150" s="223" t="s">
        <v>19</v>
      </c>
      <c r="N150" s="224" t="s">
        <v>45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183</v>
      </c>
      <c r="AT150" s="227" t="s">
        <v>133</v>
      </c>
      <c r="AU150" s="227" t="s">
        <v>82</v>
      </c>
      <c r="AY150" s="19" t="s">
        <v>130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80</v>
      </c>
      <c r="BK150" s="228">
        <f>ROUND(I150*H150,2)</f>
        <v>0</v>
      </c>
      <c r="BL150" s="19" t="s">
        <v>183</v>
      </c>
      <c r="BM150" s="227" t="s">
        <v>322</v>
      </c>
    </row>
    <row r="151" s="2" customFormat="1">
      <c r="A151" s="40"/>
      <c r="B151" s="41"/>
      <c r="C151" s="42"/>
      <c r="D151" s="229" t="s">
        <v>140</v>
      </c>
      <c r="E151" s="42"/>
      <c r="F151" s="230" t="s">
        <v>323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140</v>
      </c>
      <c r="AU151" s="19" t="s">
        <v>82</v>
      </c>
    </row>
    <row r="152" s="12" customFormat="1" ht="22.8" customHeight="1">
      <c r="A152" s="12"/>
      <c r="B152" s="200"/>
      <c r="C152" s="201"/>
      <c r="D152" s="202" t="s">
        <v>73</v>
      </c>
      <c r="E152" s="214" t="s">
        <v>324</v>
      </c>
      <c r="F152" s="214" t="s">
        <v>325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SUM(P153:P160)</f>
        <v>0</v>
      </c>
      <c r="Q152" s="208"/>
      <c r="R152" s="209">
        <f>SUM(R153:R160)</f>
        <v>7.0730835999999995</v>
      </c>
      <c r="S152" s="208"/>
      <c r="T152" s="210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82</v>
      </c>
      <c r="AT152" s="212" t="s">
        <v>73</v>
      </c>
      <c r="AU152" s="212" t="s">
        <v>80</v>
      </c>
      <c r="AY152" s="211" t="s">
        <v>130</v>
      </c>
      <c r="BK152" s="213">
        <f>SUM(BK153:BK160)</f>
        <v>0</v>
      </c>
    </row>
    <row r="153" s="2" customFormat="1" ht="24.15" customHeight="1">
      <c r="A153" s="40"/>
      <c r="B153" s="41"/>
      <c r="C153" s="216" t="s">
        <v>326</v>
      </c>
      <c r="D153" s="216" t="s">
        <v>133</v>
      </c>
      <c r="E153" s="217" t="s">
        <v>327</v>
      </c>
      <c r="F153" s="218" t="s">
        <v>328</v>
      </c>
      <c r="G153" s="219" t="s">
        <v>208</v>
      </c>
      <c r="H153" s="220">
        <v>690.02999999999997</v>
      </c>
      <c r="I153" s="221"/>
      <c r="J153" s="222">
        <f>ROUND(I153*H153,2)</f>
        <v>0</v>
      </c>
      <c r="K153" s="218" t="s">
        <v>137</v>
      </c>
      <c r="L153" s="46"/>
      <c r="M153" s="223" t="s">
        <v>19</v>
      </c>
      <c r="N153" s="224" t="s">
        <v>45</v>
      </c>
      <c r="O153" s="86"/>
      <c r="P153" s="225">
        <f>O153*H153</f>
        <v>0</v>
      </c>
      <c r="Q153" s="225">
        <v>0.00027999999999999998</v>
      </c>
      <c r="R153" s="225">
        <f>Q153*H153</f>
        <v>0.19320839999999998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183</v>
      </c>
      <c r="AT153" s="227" t="s">
        <v>133</v>
      </c>
      <c r="AU153" s="227" t="s">
        <v>82</v>
      </c>
      <c r="AY153" s="19" t="s">
        <v>130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80</v>
      </c>
      <c r="BK153" s="228">
        <f>ROUND(I153*H153,2)</f>
        <v>0</v>
      </c>
      <c r="BL153" s="19" t="s">
        <v>183</v>
      </c>
      <c r="BM153" s="227" t="s">
        <v>329</v>
      </c>
    </row>
    <row r="154" s="2" customFormat="1">
      <c r="A154" s="40"/>
      <c r="B154" s="41"/>
      <c r="C154" s="42"/>
      <c r="D154" s="229" t="s">
        <v>140</v>
      </c>
      <c r="E154" s="42"/>
      <c r="F154" s="230" t="s">
        <v>330</v>
      </c>
      <c r="G154" s="42"/>
      <c r="H154" s="42"/>
      <c r="I154" s="231"/>
      <c r="J154" s="42"/>
      <c r="K154" s="42"/>
      <c r="L154" s="46"/>
      <c r="M154" s="232"/>
      <c r="N154" s="23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140</v>
      </c>
      <c r="AU154" s="19" t="s">
        <v>82</v>
      </c>
    </row>
    <row r="155" s="13" customFormat="1">
      <c r="A155" s="13"/>
      <c r="B155" s="234"/>
      <c r="C155" s="235"/>
      <c r="D155" s="236" t="s">
        <v>146</v>
      </c>
      <c r="E155" s="237" t="s">
        <v>19</v>
      </c>
      <c r="F155" s="238" t="s">
        <v>211</v>
      </c>
      <c r="G155" s="235"/>
      <c r="H155" s="239">
        <v>690.02999999999997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146</v>
      </c>
      <c r="AU155" s="245" t="s">
        <v>82</v>
      </c>
      <c r="AV155" s="13" t="s">
        <v>82</v>
      </c>
      <c r="AW155" s="13" t="s">
        <v>34</v>
      </c>
      <c r="AX155" s="13" t="s">
        <v>80</v>
      </c>
      <c r="AY155" s="245" t="s">
        <v>130</v>
      </c>
    </row>
    <row r="156" s="2" customFormat="1" ht="16.5" customHeight="1">
      <c r="A156" s="40"/>
      <c r="B156" s="41"/>
      <c r="C156" s="249" t="s">
        <v>331</v>
      </c>
      <c r="D156" s="249" t="s">
        <v>250</v>
      </c>
      <c r="E156" s="250" t="s">
        <v>332</v>
      </c>
      <c r="F156" s="251" t="s">
        <v>333</v>
      </c>
      <c r="G156" s="252" t="s">
        <v>208</v>
      </c>
      <c r="H156" s="253">
        <v>781.80399999999997</v>
      </c>
      <c r="I156" s="254"/>
      <c r="J156" s="255">
        <f>ROUND(I156*H156,2)</f>
        <v>0</v>
      </c>
      <c r="K156" s="251" t="s">
        <v>137</v>
      </c>
      <c r="L156" s="256"/>
      <c r="M156" s="257" t="s">
        <v>19</v>
      </c>
      <c r="N156" s="258" t="s">
        <v>45</v>
      </c>
      <c r="O156" s="86"/>
      <c r="P156" s="225">
        <f>O156*H156</f>
        <v>0</v>
      </c>
      <c r="Q156" s="225">
        <v>0.0088000000000000005</v>
      </c>
      <c r="R156" s="225">
        <f>Q156*H156</f>
        <v>6.8798751999999999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270</v>
      </c>
      <c r="AT156" s="227" t="s">
        <v>250</v>
      </c>
      <c r="AU156" s="227" t="s">
        <v>82</v>
      </c>
      <c r="AY156" s="19" t="s">
        <v>130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80</v>
      </c>
      <c r="BK156" s="228">
        <f>ROUND(I156*H156,2)</f>
        <v>0</v>
      </c>
      <c r="BL156" s="19" t="s">
        <v>183</v>
      </c>
      <c r="BM156" s="227" t="s">
        <v>334</v>
      </c>
    </row>
    <row r="157" s="13" customFormat="1">
      <c r="A157" s="13"/>
      <c r="B157" s="234"/>
      <c r="C157" s="235"/>
      <c r="D157" s="236" t="s">
        <v>146</v>
      </c>
      <c r="E157" s="237" t="s">
        <v>19</v>
      </c>
      <c r="F157" s="238" t="s">
        <v>211</v>
      </c>
      <c r="G157" s="235"/>
      <c r="H157" s="239">
        <v>690.02999999999997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146</v>
      </c>
      <c r="AU157" s="245" t="s">
        <v>82</v>
      </c>
      <c r="AV157" s="13" t="s">
        <v>82</v>
      </c>
      <c r="AW157" s="13" t="s">
        <v>34</v>
      </c>
      <c r="AX157" s="13" t="s">
        <v>80</v>
      </c>
      <c r="AY157" s="245" t="s">
        <v>130</v>
      </c>
    </row>
    <row r="158" s="13" customFormat="1">
      <c r="A158" s="13"/>
      <c r="B158" s="234"/>
      <c r="C158" s="235"/>
      <c r="D158" s="236" t="s">
        <v>146</v>
      </c>
      <c r="E158" s="235"/>
      <c r="F158" s="238" t="s">
        <v>335</v>
      </c>
      <c r="G158" s="235"/>
      <c r="H158" s="239">
        <v>781.80399999999997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146</v>
      </c>
      <c r="AU158" s="245" t="s">
        <v>82</v>
      </c>
      <c r="AV158" s="13" t="s">
        <v>82</v>
      </c>
      <c r="AW158" s="13" t="s">
        <v>4</v>
      </c>
      <c r="AX158" s="13" t="s">
        <v>80</v>
      </c>
      <c r="AY158" s="245" t="s">
        <v>130</v>
      </c>
    </row>
    <row r="159" s="2" customFormat="1" ht="49.05" customHeight="1">
      <c r="A159" s="40"/>
      <c r="B159" s="41"/>
      <c r="C159" s="216" t="s">
        <v>336</v>
      </c>
      <c r="D159" s="216" t="s">
        <v>133</v>
      </c>
      <c r="E159" s="217" t="s">
        <v>337</v>
      </c>
      <c r="F159" s="218" t="s">
        <v>338</v>
      </c>
      <c r="G159" s="219" t="s">
        <v>156</v>
      </c>
      <c r="H159" s="220">
        <v>7.0730000000000004</v>
      </c>
      <c r="I159" s="221"/>
      <c r="J159" s="222">
        <f>ROUND(I159*H159,2)</f>
        <v>0</v>
      </c>
      <c r="K159" s="218" t="s">
        <v>137</v>
      </c>
      <c r="L159" s="46"/>
      <c r="M159" s="223" t="s">
        <v>19</v>
      </c>
      <c r="N159" s="224" t="s">
        <v>45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183</v>
      </c>
      <c r="AT159" s="227" t="s">
        <v>133</v>
      </c>
      <c r="AU159" s="227" t="s">
        <v>82</v>
      </c>
      <c r="AY159" s="19" t="s">
        <v>130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80</v>
      </c>
      <c r="BK159" s="228">
        <f>ROUND(I159*H159,2)</f>
        <v>0</v>
      </c>
      <c r="BL159" s="19" t="s">
        <v>183</v>
      </c>
      <c r="BM159" s="227" t="s">
        <v>339</v>
      </c>
    </row>
    <row r="160" s="2" customFormat="1">
      <c r="A160" s="40"/>
      <c r="B160" s="41"/>
      <c r="C160" s="42"/>
      <c r="D160" s="229" t="s">
        <v>140</v>
      </c>
      <c r="E160" s="42"/>
      <c r="F160" s="230" t="s">
        <v>340</v>
      </c>
      <c r="G160" s="42"/>
      <c r="H160" s="42"/>
      <c r="I160" s="231"/>
      <c r="J160" s="42"/>
      <c r="K160" s="42"/>
      <c r="L160" s="46"/>
      <c r="M160" s="281"/>
      <c r="N160" s="282"/>
      <c r="O160" s="283"/>
      <c r="P160" s="283"/>
      <c r="Q160" s="283"/>
      <c r="R160" s="283"/>
      <c r="S160" s="283"/>
      <c r="T160" s="28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140</v>
      </c>
      <c r="AU160" s="19" t="s">
        <v>82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ReLnf2T+R54SsPxkJ7OIgUHMtQfq0XqnRT/vTWC0X0I7mE9TEGz0vl4ZfMZcKWTSTsMWf3K+9qrIigp9s0NCDQ==" hashValue="fzu53yy5BG6++J/IJeIWFKtCr3Fkp4FB345Xc8Olx4t0AysN/nm/dkO3r3jL7q+AddFnloYb+ShNqQu5HdzhuA==" algorithmName="SHA-512" password="CC35"/>
  <autoFilter ref="C98:K1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8" r:id="rId1" display="https://podminky.urs.cz/item/CS_URS_2024_02/998021021"/>
    <hyperlink ref="F112" r:id="rId2" display="https://podminky.urs.cz/item/CS_URS_2024_02/741420001"/>
    <hyperlink ref="F126" r:id="rId3" display="https://podminky.urs.cz/item/CS_URS_2024_02/998741102"/>
    <hyperlink ref="F133" r:id="rId4" display="https://podminky.urs.cz/item/CS_URS_2024_02/998762102"/>
    <hyperlink ref="F136" r:id="rId5" display="https://podminky.urs.cz/item/CS_URS_2024_02/764211614"/>
    <hyperlink ref="F139" r:id="rId6" display="https://podminky.urs.cz/item/CS_URS_2024_02/764212634"/>
    <hyperlink ref="F142" r:id="rId7" display="https://podminky.urs.cz/item/CS_URS_2024_02/764511602"/>
    <hyperlink ref="F145" r:id="rId8" display="https://podminky.urs.cz/item/CS_URS_2024_02/764511642"/>
    <hyperlink ref="F148" r:id="rId9" display="https://podminky.urs.cz/item/CS_URS_2024_02/764518622"/>
    <hyperlink ref="F151" r:id="rId10" display="https://podminky.urs.cz/item/CS_URS_2024_02/998764102"/>
    <hyperlink ref="F154" r:id="rId11" display="https://podminky.urs.cz/item/CS_URS_2024_02/767391112"/>
    <hyperlink ref="F160" r:id="rId12" display="https://podminky.urs.cz/item/CS_URS_2024_02/998767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98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Oprava střechy tenisové haly u zimního stadionu Ústí nad Labem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99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341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50" t="str">
        <f>'Rekapitulace stavby'!AN8</f>
        <v>28. 10. 2024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tr">
        <f>IF('Rekapitulace stavby'!AN10="","",'Rekapitulace stavby'!AN10)</f>
        <v/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5" t="s">
        <v>28</v>
      </c>
      <c r="J15" s="135" t="str">
        <f>IF('Rekapitulace stavby'!AN11="","",'Rekapitulace stavby'!AN11)</f>
        <v/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36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40</v>
      </c>
      <c r="E30" s="40"/>
      <c r="F30" s="40"/>
      <c r="G30" s="40"/>
      <c r="H30" s="40"/>
      <c r="I30" s="40"/>
      <c r="J30" s="157">
        <f>ROUND(J83,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42</v>
      </c>
      <c r="G32" s="40"/>
      <c r="H32" s="40"/>
      <c r="I32" s="158" t="s">
        <v>41</v>
      </c>
      <c r="J32" s="158" t="s">
        <v>43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7" t="s">
        <v>44</v>
      </c>
      <c r="E33" s="145" t="s">
        <v>45</v>
      </c>
      <c r="F33" s="159">
        <f>ROUND((SUM(BE83:BE96)),  2)</f>
        <v>0</v>
      </c>
      <c r="G33" s="40"/>
      <c r="H33" s="40"/>
      <c r="I33" s="160">
        <v>0.20999999999999999</v>
      </c>
      <c r="J33" s="159">
        <f>ROUND(((SUM(BE83:BE96))*I33),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ROUND((SUM(BF83:BF96)),  2)</f>
        <v>0</v>
      </c>
      <c r="G34" s="40"/>
      <c r="H34" s="40"/>
      <c r="I34" s="160">
        <v>0.12</v>
      </c>
      <c r="J34" s="159">
        <f>ROUND(((SUM(BF83:BF96))*I34),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ROUND((SUM(BG83:BG96)),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ROUND((SUM(BH83:BH96)),  2)</f>
        <v>0</v>
      </c>
      <c r="G36" s="40"/>
      <c r="H36" s="40"/>
      <c r="I36" s="160">
        <v>0.12</v>
      </c>
      <c r="J36" s="159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ROUND((SUM(BI83:BI96)),  2)</f>
        <v>0</v>
      </c>
      <c r="G37" s="40"/>
      <c r="H37" s="40"/>
      <c r="I37" s="160">
        <v>0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Oprava střechy tenisové haly u zimního stadionu Ústí nad Labem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28. 10. 2024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Specta s.r.o.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Milan Křehla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106</v>
      </c>
      <c r="D57" s="175"/>
      <c r="E57" s="175"/>
      <c r="F57" s="175"/>
      <c r="G57" s="175"/>
      <c r="H57" s="175"/>
      <c r="I57" s="175"/>
      <c r="J57" s="176" t="s">
        <v>107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78"/>
      <c r="C60" s="179"/>
      <c r="D60" s="180" t="s">
        <v>342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6"/>
      <c r="D61" s="185" t="s">
        <v>343</v>
      </c>
      <c r="E61" s="186"/>
      <c r="F61" s="186"/>
      <c r="G61" s="186"/>
      <c r="H61" s="186"/>
      <c r="I61" s="186"/>
      <c r="J61" s="187">
        <f>J85</f>
        <v>0</v>
      </c>
      <c r="K61" s="126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6"/>
      <c r="D62" s="185" t="s">
        <v>344</v>
      </c>
      <c r="E62" s="186"/>
      <c r="F62" s="186"/>
      <c r="G62" s="186"/>
      <c r="H62" s="186"/>
      <c r="I62" s="186"/>
      <c r="J62" s="187">
        <f>J88</f>
        <v>0</v>
      </c>
      <c r="K62" s="126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6"/>
      <c r="D63" s="185" t="s">
        <v>345</v>
      </c>
      <c r="E63" s="186"/>
      <c r="F63" s="186"/>
      <c r="G63" s="186"/>
      <c r="H63" s="186"/>
      <c r="I63" s="186"/>
      <c r="J63" s="187">
        <f>J91</f>
        <v>0</v>
      </c>
      <c r="K63" s="126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115</v>
      </c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Oprava střechy tenisové haly u zimního stadionu Ústí nad Labem</v>
      </c>
      <c r="F73" s="34"/>
      <c r="G73" s="34"/>
      <c r="H73" s="34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99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99 - Vedlejší a ostatní náklady</v>
      </c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Ústí nad Labem</v>
      </c>
      <c r="G77" s="42"/>
      <c r="H77" s="42"/>
      <c r="I77" s="34" t="s">
        <v>23</v>
      </c>
      <c r="J77" s="74" t="str">
        <f>IF(J12="","",J12)</f>
        <v>28. 10. 2024</v>
      </c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Specta s.r.o.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Milan Křehla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9"/>
      <c r="B82" s="190"/>
      <c r="C82" s="191" t="s">
        <v>116</v>
      </c>
      <c r="D82" s="192" t="s">
        <v>59</v>
      </c>
      <c r="E82" s="192" t="s">
        <v>55</v>
      </c>
      <c r="F82" s="192" t="s">
        <v>56</v>
      </c>
      <c r="G82" s="192" t="s">
        <v>117</v>
      </c>
      <c r="H82" s="192" t="s">
        <v>118</v>
      </c>
      <c r="I82" s="192" t="s">
        <v>119</v>
      </c>
      <c r="J82" s="192" t="s">
        <v>107</v>
      </c>
      <c r="K82" s="193" t="s">
        <v>120</v>
      </c>
      <c r="L82" s="194"/>
      <c r="M82" s="94" t="s">
        <v>19</v>
      </c>
      <c r="N82" s="95" t="s">
        <v>44</v>
      </c>
      <c r="O82" s="95" t="s">
        <v>121</v>
      </c>
      <c r="P82" s="95" t="s">
        <v>122</v>
      </c>
      <c r="Q82" s="95" t="s">
        <v>123</v>
      </c>
      <c r="R82" s="95" t="s">
        <v>124</v>
      </c>
      <c r="S82" s="95" t="s">
        <v>125</v>
      </c>
      <c r="T82" s="96" t="s">
        <v>126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0"/>
      <c r="B83" s="41"/>
      <c r="C83" s="101" t="s">
        <v>127</v>
      </c>
      <c r="D83" s="42"/>
      <c r="E83" s="42"/>
      <c r="F83" s="42"/>
      <c r="G83" s="42"/>
      <c r="H83" s="42"/>
      <c r="I83" s="42"/>
      <c r="J83" s="195">
        <f>BK83</f>
        <v>0</v>
      </c>
      <c r="K83" s="42"/>
      <c r="L83" s="46"/>
      <c r="M83" s="97"/>
      <c r="N83" s="196"/>
      <c r="O83" s="98"/>
      <c r="P83" s="197">
        <f>P84</f>
        <v>0</v>
      </c>
      <c r="Q83" s="98"/>
      <c r="R83" s="197">
        <f>R84</f>
        <v>0</v>
      </c>
      <c r="S83" s="98"/>
      <c r="T83" s="19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108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346</v>
      </c>
      <c r="F84" s="203" t="s">
        <v>347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P85+P88+P91</f>
        <v>0</v>
      </c>
      <c r="Q84" s="208"/>
      <c r="R84" s="209">
        <f>R85+R88+R91</f>
        <v>0</v>
      </c>
      <c r="S84" s="208"/>
      <c r="T84" s="210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159</v>
      </c>
      <c r="AT84" s="212" t="s">
        <v>73</v>
      </c>
      <c r="AU84" s="212" t="s">
        <v>74</v>
      </c>
      <c r="AY84" s="211" t="s">
        <v>130</v>
      </c>
      <c r="BK84" s="213">
        <f>BK85+BK88+BK91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348</v>
      </c>
      <c r="F85" s="214" t="s">
        <v>349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159</v>
      </c>
      <c r="AT85" s="212" t="s">
        <v>73</v>
      </c>
      <c r="AU85" s="212" t="s">
        <v>80</v>
      </c>
      <c r="AY85" s="211" t="s">
        <v>130</v>
      </c>
      <c r="BK85" s="213">
        <f>SUM(BK86:BK87)</f>
        <v>0</v>
      </c>
    </row>
    <row r="86" s="2" customFormat="1" ht="16.5" customHeight="1">
      <c r="A86" s="40"/>
      <c r="B86" s="41"/>
      <c r="C86" s="216" t="s">
        <v>80</v>
      </c>
      <c r="D86" s="216" t="s">
        <v>133</v>
      </c>
      <c r="E86" s="217" t="s">
        <v>350</v>
      </c>
      <c r="F86" s="218" t="s">
        <v>349</v>
      </c>
      <c r="G86" s="219" t="s">
        <v>351</v>
      </c>
      <c r="H86" s="220">
        <v>0.029999999999999999</v>
      </c>
      <c r="I86" s="221"/>
      <c r="J86" s="222">
        <f>ROUND(I86*H86,2)</f>
        <v>0</v>
      </c>
      <c r="K86" s="218" t="s">
        <v>137</v>
      </c>
      <c r="L86" s="46"/>
      <c r="M86" s="223" t="s">
        <v>19</v>
      </c>
      <c r="N86" s="224" t="s">
        <v>45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352</v>
      </c>
      <c r="AT86" s="227" t="s">
        <v>133</v>
      </c>
      <c r="AU86" s="227" t="s">
        <v>82</v>
      </c>
      <c r="AY86" s="19" t="s">
        <v>130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80</v>
      </c>
      <c r="BK86" s="228">
        <f>ROUND(I86*H86,2)</f>
        <v>0</v>
      </c>
      <c r="BL86" s="19" t="s">
        <v>352</v>
      </c>
      <c r="BM86" s="227" t="s">
        <v>353</v>
      </c>
    </row>
    <row r="87" s="2" customFormat="1">
      <c r="A87" s="40"/>
      <c r="B87" s="41"/>
      <c r="C87" s="42"/>
      <c r="D87" s="229" t="s">
        <v>140</v>
      </c>
      <c r="E87" s="42"/>
      <c r="F87" s="230" t="s">
        <v>354</v>
      </c>
      <c r="G87" s="42"/>
      <c r="H87" s="42"/>
      <c r="I87" s="231"/>
      <c r="J87" s="42"/>
      <c r="K87" s="42"/>
      <c r="L87" s="46"/>
      <c r="M87" s="232"/>
      <c r="N87" s="23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140</v>
      </c>
      <c r="AU87" s="19" t="s">
        <v>82</v>
      </c>
    </row>
    <row r="88" s="12" customFormat="1" ht="22.8" customHeight="1">
      <c r="A88" s="12"/>
      <c r="B88" s="200"/>
      <c r="C88" s="201"/>
      <c r="D88" s="202" t="s">
        <v>73</v>
      </c>
      <c r="E88" s="214" t="s">
        <v>355</v>
      </c>
      <c r="F88" s="214" t="s">
        <v>356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SUM(P89:P90)</f>
        <v>0</v>
      </c>
      <c r="Q88" s="208"/>
      <c r="R88" s="209">
        <f>SUM(R89:R90)</f>
        <v>0</v>
      </c>
      <c r="S88" s="208"/>
      <c r="T88" s="21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159</v>
      </c>
      <c r="AT88" s="212" t="s">
        <v>73</v>
      </c>
      <c r="AU88" s="212" t="s">
        <v>80</v>
      </c>
      <c r="AY88" s="211" t="s">
        <v>130</v>
      </c>
      <c r="BK88" s="213">
        <f>SUM(BK89:BK90)</f>
        <v>0</v>
      </c>
    </row>
    <row r="89" s="2" customFormat="1" ht="16.5" customHeight="1">
      <c r="A89" s="40"/>
      <c r="B89" s="41"/>
      <c r="C89" s="216" t="s">
        <v>82</v>
      </c>
      <c r="D89" s="216" t="s">
        <v>133</v>
      </c>
      <c r="E89" s="217" t="s">
        <v>357</v>
      </c>
      <c r="F89" s="218" t="s">
        <v>356</v>
      </c>
      <c r="G89" s="219" t="s">
        <v>358</v>
      </c>
      <c r="H89" s="220">
        <v>0.02</v>
      </c>
      <c r="I89" s="221"/>
      <c r="J89" s="222">
        <f>ROUND(I89*H89,2)</f>
        <v>0</v>
      </c>
      <c r="K89" s="218" t="s">
        <v>137</v>
      </c>
      <c r="L89" s="46"/>
      <c r="M89" s="223" t="s">
        <v>19</v>
      </c>
      <c r="N89" s="224" t="s">
        <v>45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352</v>
      </c>
      <c r="AT89" s="227" t="s">
        <v>133</v>
      </c>
      <c r="AU89" s="227" t="s">
        <v>82</v>
      </c>
      <c r="AY89" s="19" t="s">
        <v>130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80</v>
      </c>
      <c r="BK89" s="228">
        <f>ROUND(I89*H89,2)</f>
        <v>0</v>
      </c>
      <c r="BL89" s="19" t="s">
        <v>352</v>
      </c>
      <c r="BM89" s="227" t="s">
        <v>359</v>
      </c>
    </row>
    <row r="90" s="2" customFormat="1">
      <c r="A90" s="40"/>
      <c r="B90" s="41"/>
      <c r="C90" s="42"/>
      <c r="D90" s="229" t="s">
        <v>140</v>
      </c>
      <c r="E90" s="42"/>
      <c r="F90" s="230" t="s">
        <v>360</v>
      </c>
      <c r="G90" s="42"/>
      <c r="H90" s="42"/>
      <c r="I90" s="231"/>
      <c r="J90" s="42"/>
      <c r="K90" s="42"/>
      <c r="L90" s="46"/>
      <c r="M90" s="232"/>
      <c r="N90" s="23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140</v>
      </c>
      <c r="AU90" s="19" t="s">
        <v>82</v>
      </c>
    </row>
    <row r="91" s="12" customFormat="1" ht="22.8" customHeight="1">
      <c r="A91" s="12"/>
      <c r="B91" s="200"/>
      <c r="C91" s="201"/>
      <c r="D91" s="202" t="s">
        <v>73</v>
      </c>
      <c r="E91" s="214" t="s">
        <v>361</v>
      </c>
      <c r="F91" s="214" t="s">
        <v>362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SUM(P92:P96)</f>
        <v>0</v>
      </c>
      <c r="Q91" s="208"/>
      <c r="R91" s="209">
        <f>SUM(R92:R96)</f>
        <v>0</v>
      </c>
      <c r="S91" s="208"/>
      <c r="T91" s="210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159</v>
      </c>
      <c r="AT91" s="212" t="s">
        <v>73</v>
      </c>
      <c r="AU91" s="212" t="s">
        <v>80</v>
      </c>
      <c r="AY91" s="211" t="s">
        <v>130</v>
      </c>
      <c r="BK91" s="213">
        <f>SUM(BK92:BK96)</f>
        <v>0</v>
      </c>
    </row>
    <row r="92" s="2" customFormat="1" ht="16.5" customHeight="1">
      <c r="A92" s="40"/>
      <c r="B92" s="41"/>
      <c r="C92" s="216" t="s">
        <v>90</v>
      </c>
      <c r="D92" s="216" t="s">
        <v>133</v>
      </c>
      <c r="E92" s="217" t="s">
        <v>363</v>
      </c>
      <c r="F92" s="218" t="s">
        <v>364</v>
      </c>
      <c r="G92" s="219" t="s">
        <v>365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352</v>
      </c>
      <c r="AT92" s="227" t="s">
        <v>133</v>
      </c>
      <c r="AU92" s="227" t="s">
        <v>82</v>
      </c>
      <c r="AY92" s="19" t="s">
        <v>130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80</v>
      </c>
      <c r="BK92" s="228">
        <f>ROUND(I92*H92,2)</f>
        <v>0</v>
      </c>
      <c r="BL92" s="19" t="s">
        <v>352</v>
      </c>
      <c r="BM92" s="227" t="s">
        <v>366</v>
      </c>
    </row>
    <row r="93" s="2" customFormat="1">
      <c r="A93" s="40"/>
      <c r="B93" s="41"/>
      <c r="C93" s="42"/>
      <c r="D93" s="236" t="s">
        <v>367</v>
      </c>
      <c r="E93" s="42"/>
      <c r="F93" s="285" t="s">
        <v>368</v>
      </c>
      <c r="G93" s="42"/>
      <c r="H93" s="42"/>
      <c r="I93" s="231"/>
      <c r="J93" s="42"/>
      <c r="K93" s="42"/>
      <c r="L93" s="46"/>
      <c r="M93" s="232"/>
      <c r="N93" s="23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367</v>
      </c>
      <c r="AU93" s="19" t="s">
        <v>82</v>
      </c>
    </row>
    <row r="94" s="2" customFormat="1" ht="16.5" customHeight="1">
      <c r="A94" s="40"/>
      <c r="B94" s="41"/>
      <c r="C94" s="216" t="s">
        <v>138</v>
      </c>
      <c r="D94" s="216" t="s">
        <v>133</v>
      </c>
      <c r="E94" s="217" t="s">
        <v>369</v>
      </c>
      <c r="F94" s="218" t="s">
        <v>370</v>
      </c>
      <c r="G94" s="219" t="s">
        <v>371</v>
      </c>
      <c r="H94" s="220">
        <v>10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352</v>
      </c>
      <c r="AT94" s="227" t="s">
        <v>133</v>
      </c>
      <c r="AU94" s="227" t="s">
        <v>82</v>
      </c>
      <c r="AY94" s="19" t="s">
        <v>130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80</v>
      </c>
      <c r="BK94" s="228">
        <f>ROUND(I94*H94,2)</f>
        <v>0</v>
      </c>
      <c r="BL94" s="19" t="s">
        <v>352</v>
      </c>
      <c r="BM94" s="227" t="s">
        <v>372</v>
      </c>
    </row>
    <row r="95" s="2" customFormat="1" ht="24.15" customHeight="1">
      <c r="A95" s="40"/>
      <c r="B95" s="41"/>
      <c r="C95" s="216" t="s">
        <v>159</v>
      </c>
      <c r="D95" s="216" t="s">
        <v>133</v>
      </c>
      <c r="E95" s="217" t="s">
        <v>373</v>
      </c>
      <c r="F95" s="218" t="s">
        <v>374</v>
      </c>
      <c r="G95" s="219" t="s">
        <v>365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352</v>
      </c>
      <c r="AT95" s="227" t="s">
        <v>133</v>
      </c>
      <c r="AU95" s="227" t="s">
        <v>82</v>
      </c>
      <c r="AY95" s="19" t="s">
        <v>130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80</v>
      </c>
      <c r="BK95" s="228">
        <f>ROUND(I95*H95,2)</f>
        <v>0</v>
      </c>
      <c r="BL95" s="19" t="s">
        <v>352</v>
      </c>
      <c r="BM95" s="227" t="s">
        <v>375</v>
      </c>
    </row>
    <row r="96" s="2" customFormat="1" ht="16.5" customHeight="1">
      <c r="A96" s="40"/>
      <c r="B96" s="41"/>
      <c r="C96" s="216" t="s">
        <v>164</v>
      </c>
      <c r="D96" s="216" t="s">
        <v>133</v>
      </c>
      <c r="E96" s="217" t="s">
        <v>376</v>
      </c>
      <c r="F96" s="218" t="s">
        <v>377</v>
      </c>
      <c r="G96" s="219" t="s">
        <v>365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86" t="s">
        <v>19</v>
      </c>
      <c r="N96" s="287" t="s">
        <v>45</v>
      </c>
      <c r="O96" s="283"/>
      <c r="P96" s="288">
        <f>O96*H96</f>
        <v>0</v>
      </c>
      <c r="Q96" s="288">
        <v>0</v>
      </c>
      <c r="R96" s="288">
        <f>Q96*H96</f>
        <v>0</v>
      </c>
      <c r="S96" s="288">
        <v>0</v>
      </c>
      <c r="T96" s="28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352</v>
      </c>
      <c r="AT96" s="227" t="s">
        <v>133</v>
      </c>
      <c r="AU96" s="227" t="s">
        <v>82</v>
      </c>
      <c r="AY96" s="19" t="s">
        <v>130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80</v>
      </c>
      <c r="BK96" s="228">
        <f>ROUND(I96*H96,2)</f>
        <v>0</v>
      </c>
      <c r="BL96" s="19" t="s">
        <v>352</v>
      </c>
      <c r="BM96" s="227" t="s">
        <v>378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uk1lkM5dAZxMqdoL+98hI7Z4nbSj5uuQslYXXTR5lgprUw8Z9VgL+Ut9FPbCfw82VXj0T83ihohJFhyceiJ0sQ==" hashValue="excYviEHyeL31TyTXZjHF+P5cTEqU/fYVOUHkrk5ZyzpQq8O3xFCAS0aAma0xwWgQ0vLyk9W1YkYOEdUN8XpNg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30001000"/>
    <hyperlink ref="F90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6" customFormat="1" ht="45" customHeight="1">
      <c r="B3" s="294"/>
      <c r="C3" s="295" t="s">
        <v>379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380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381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382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383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384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385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386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387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388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389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79</v>
      </c>
      <c r="F18" s="301" t="s">
        <v>390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391</v>
      </c>
      <c r="F19" s="301" t="s">
        <v>392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393</v>
      </c>
      <c r="F20" s="301" t="s">
        <v>394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395</v>
      </c>
      <c r="F21" s="301" t="s">
        <v>96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396</v>
      </c>
      <c r="F22" s="301" t="s">
        <v>397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85</v>
      </c>
      <c r="F23" s="301" t="s">
        <v>398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399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400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401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402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403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404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405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406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407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116</v>
      </c>
      <c r="F36" s="301"/>
      <c r="G36" s="301" t="s">
        <v>408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409</v>
      </c>
      <c r="F37" s="301"/>
      <c r="G37" s="301" t="s">
        <v>410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55</v>
      </c>
      <c r="F38" s="301"/>
      <c r="G38" s="301" t="s">
        <v>411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56</v>
      </c>
      <c r="F39" s="301"/>
      <c r="G39" s="301" t="s">
        <v>412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117</v>
      </c>
      <c r="F40" s="301"/>
      <c r="G40" s="301" t="s">
        <v>413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118</v>
      </c>
      <c r="F41" s="301"/>
      <c r="G41" s="301" t="s">
        <v>414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415</v>
      </c>
      <c r="F42" s="301"/>
      <c r="G42" s="301" t="s">
        <v>416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417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418</v>
      </c>
      <c r="F44" s="301"/>
      <c r="G44" s="301" t="s">
        <v>419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120</v>
      </c>
      <c r="F45" s="301"/>
      <c r="G45" s="301" t="s">
        <v>420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421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422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423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424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425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426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427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428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429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430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431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432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433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434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435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436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437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438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439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440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441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442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443</v>
      </c>
      <c r="D76" s="319"/>
      <c r="E76" s="319"/>
      <c r="F76" s="319" t="s">
        <v>444</v>
      </c>
      <c r="G76" s="320"/>
      <c r="H76" s="319" t="s">
        <v>56</v>
      </c>
      <c r="I76" s="319" t="s">
        <v>59</v>
      </c>
      <c r="J76" s="319" t="s">
        <v>445</v>
      </c>
      <c r="K76" s="318"/>
    </row>
    <row r="77" s="1" customFormat="1" ht="17.25" customHeight="1">
      <c r="B77" s="316"/>
      <c r="C77" s="321" t="s">
        <v>446</v>
      </c>
      <c r="D77" s="321"/>
      <c r="E77" s="321"/>
      <c r="F77" s="322" t="s">
        <v>447</v>
      </c>
      <c r="G77" s="323"/>
      <c r="H77" s="321"/>
      <c r="I77" s="321"/>
      <c r="J77" s="321" t="s">
        <v>448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55</v>
      </c>
      <c r="D79" s="326"/>
      <c r="E79" s="326"/>
      <c r="F79" s="327" t="s">
        <v>449</v>
      </c>
      <c r="G79" s="328"/>
      <c r="H79" s="304" t="s">
        <v>450</v>
      </c>
      <c r="I79" s="304" t="s">
        <v>451</v>
      </c>
      <c r="J79" s="304">
        <v>20</v>
      </c>
      <c r="K79" s="318"/>
    </row>
    <row r="80" s="1" customFormat="1" ht="15" customHeight="1">
      <c r="B80" s="316"/>
      <c r="C80" s="304" t="s">
        <v>452</v>
      </c>
      <c r="D80" s="304"/>
      <c r="E80" s="304"/>
      <c r="F80" s="327" t="s">
        <v>449</v>
      </c>
      <c r="G80" s="328"/>
      <c r="H80" s="304" t="s">
        <v>453</v>
      </c>
      <c r="I80" s="304" t="s">
        <v>451</v>
      </c>
      <c r="J80" s="304">
        <v>120</v>
      </c>
      <c r="K80" s="318"/>
    </row>
    <row r="81" s="1" customFormat="1" ht="15" customHeight="1">
      <c r="B81" s="329"/>
      <c r="C81" s="304" t="s">
        <v>454</v>
      </c>
      <c r="D81" s="304"/>
      <c r="E81" s="304"/>
      <c r="F81" s="327" t="s">
        <v>455</v>
      </c>
      <c r="G81" s="328"/>
      <c r="H81" s="304" t="s">
        <v>456</v>
      </c>
      <c r="I81" s="304" t="s">
        <v>451</v>
      </c>
      <c r="J81" s="304">
        <v>50</v>
      </c>
      <c r="K81" s="318"/>
    </row>
    <row r="82" s="1" customFormat="1" ht="15" customHeight="1">
      <c r="B82" s="329"/>
      <c r="C82" s="304" t="s">
        <v>457</v>
      </c>
      <c r="D82" s="304"/>
      <c r="E82" s="304"/>
      <c r="F82" s="327" t="s">
        <v>449</v>
      </c>
      <c r="G82" s="328"/>
      <c r="H82" s="304" t="s">
        <v>458</v>
      </c>
      <c r="I82" s="304" t="s">
        <v>459</v>
      </c>
      <c r="J82" s="304"/>
      <c r="K82" s="318"/>
    </row>
    <row r="83" s="1" customFormat="1" ht="15" customHeight="1">
      <c r="B83" s="329"/>
      <c r="C83" s="330" t="s">
        <v>460</v>
      </c>
      <c r="D83" s="330"/>
      <c r="E83" s="330"/>
      <c r="F83" s="331" t="s">
        <v>455</v>
      </c>
      <c r="G83" s="330"/>
      <c r="H83" s="330" t="s">
        <v>461</v>
      </c>
      <c r="I83" s="330" t="s">
        <v>451</v>
      </c>
      <c r="J83" s="330">
        <v>15</v>
      </c>
      <c r="K83" s="318"/>
    </row>
    <row r="84" s="1" customFormat="1" ht="15" customHeight="1">
      <c r="B84" s="329"/>
      <c r="C84" s="330" t="s">
        <v>462</v>
      </c>
      <c r="D84" s="330"/>
      <c r="E84" s="330"/>
      <c r="F84" s="331" t="s">
        <v>455</v>
      </c>
      <c r="G84" s="330"/>
      <c r="H84" s="330" t="s">
        <v>463</v>
      </c>
      <c r="I84" s="330" t="s">
        <v>451</v>
      </c>
      <c r="J84" s="330">
        <v>15</v>
      </c>
      <c r="K84" s="318"/>
    </row>
    <row r="85" s="1" customFormat="1" ht="15" customHeight="1">
      <c r="B85" s="329"/>
      <c r="C85" s="330" t="s">
        <v>464</v>
      </c>
      <c r="D85" s="330"/>
      <c r="E85" s="330"/>
      <c r="F85" s="331" t="s">
        <v>455</v>
      </c>
      <c r="G85" s="330"/>
      <c r="H85" s="330" t="s">
        <v>465</v>
      </c>
      <c r="I85" s="330" t="s">
        <v>451</v>
      </c>
      <c r="J85" s="330">
        <v>20</v>
      </c>
      <c r="K85" s="318"/>
    </row>
    <row r="86" s="1" customFormat="1" ht="15" customHeight="1">
      <c r="B86" s="329"/>
      <c r="C86" s="330" t="s">
        <v>466</v>
      </c>
      <c r="D86" s="330"/>
      <c r="E86" s="330"/>
      <c r="F86" s="331" t="s">
        <v>455</v>
      </c>
      <c r="G86" s="330"/>
      <c r="H86" s="330" t="s">
        <v>467</v>
      </c>
      <c r="I86" s="330" t="s">
        <v>451</v>
      </c>
      <c r="J86" s="330">
        <v>20</v>
      </c>
      <c r="K86" s="318"/>
    </row>
    <row r="87" s="1" customFormat="1" ht="15" customHeight="1">
      <c r="B87" s="329"/>
      <c r="C87" s="304" t="s">
        <v>468</v>
      </c>
      <c r="D87" s="304"/>
      <c r="E87" s="304"/>
      <c r="F87" s="327" t="s">
        <v>455</v>
      </c>
      <c r="G87" s="328"/>
      <c r="H87" s="304" t="s">
        <v>469</v>
      </c>
      <c r="I87" s="304" t="s">
        <v>451</v>
      </c>
      <c r="J87" s="304">
        <v>50</v>
      </c>
      <c r="K87" s="318"/>
    </row>
    <row r="88" s="1" customFormat="1" ht="15" customHeight="1">
      <c r="B88" s="329"/>
      <c r="C88" s="304" t="s">
        <v>470</v>
      </c>
      <c r="D88" s="304"/>
      <c r="E88" s="304"/>
      <c r="F88" s="327" t="s">
        <v>455</v>
      </c>
      <c r="G88" s="328"/>
      <c r="H88" s="304" t="s">
        <v>471</v>
      </c>
      <c r="I88" s="304" t="s">
        <v>451</v>
      </c>
      <c r="J88" s="304">
        <v>20</v>
      </c>
      <c r="K88" s="318"/>
    </row>
    <row r="89" s="1" customFormat="1" ht="15" customHeight="1">
      <c r="B89" s="329"/>
      <c r="C89" s="304" t="s">
        <v>472</v>
      </c>
      <c r="D89" s="304"/>
      <c r="E89" s="304"/>
      <c r="F89" s="327" t="s">
        <v>455</v>
      </c>
      <c r="G89" s="328"/>
      <c r="H89" s="304" t="s">
        <v>473</v>
      </c>
      <c r="I89" s="304" t="s">
        <v>451</v>
      </c>
      <c r="J89" s="304">
        <v>20</v>
      </c>
      <c r="K89" s="318"/>
    </row>
    <row r="90" s="1" customFormat="1" ht="15" customHeight="1">
      <c r="B90" s="329"/>
      <c r="C90" s="304" t="s">
        <v>474</v>
      </c>
      <c r="D90" s="304"/>
      <c r="E90" s="304"/>
      <c r="F90" s="327" t="s">
        <v>455</v>
      </c>
      <c r="G90" s="328"/>
      <c r="H90" s="304" t="s">
        <v>475</v>
      </c>
      <c r="I90" s="304" t="s">
        <v>451</v>
      </c>
      <c r="J90" s="304">
        <v>50</v>
      </c>
      <c r="K90" s="318"/>
    </row>
    <row r="91" s="1" customFormat="1" ht="15" customHeight="1">
      <c r="B91" s="329"/>
      <c r="C91" s="304" t="s">
        <v>476</v>
      </c>
      <c r="D91" s="304"/>
      <c r="E91" s="304"/>
      <c r="F91" s="327" t="s">
        <v>455</v>
      </c>
      <c r="G91" s="328"/>
      <c r="H91" s="304" t="s">
        <v>476</v>
      </c>
      <c r="I91" s="304" t="s">
        <v>451</v>
      </c>
      <c r="J91" s="304">
        <v>50</v>
      </c>
      <c r="K91" s="318"/>
    </row>
    <row r="92" s="1" customFormat="1" ht="15" customHeight="1">
      <c r="B92" s="329"/>
      <c r="C92" s="304" t="s">
        <v>477</v>
      </c>
      <c r="D92" s="304"/>
      <c r="E92" s="304"/>
      <c r="F92" s="327" t="s">
        <v>455</v>
      </c>
      <c r="G92" s="328"/>
      <c r="H92" s="304" t="s">
        <v>478</v>
      </c>
      <c r="I92" s="304" t="s">
        <v>451</v>
      </c>
      <c r="J92" s="304">
        <v>255</v>
      </c>
      <c r="K92" s="318"/>
    </row>
    <row r="93" s="1" customFormat="1" ht="15" customHeight="1">
      <c r="B93" s="329"/>
      <c r="C93" s="304" t="s">
        <v>479</v>
      </c>
      <c r="D93" s="304"/>
      <c r="E93" s="304"/>
      <c r="F93" s="327" t="s">
        <v>449</v>
      </c>
      <c r="G93" s="328"/>
      <c r="H93" s="304" t="s">
        <v>480</v>
      </c>
      <c r="I93" s="304" t="s">
        <v>481</v>
      </c>
      <c r="J93" s="304"/>
      <c r="K93" s="318"/>
    </row>
    <row r="94" s="1" customFormat="1" ht="15" customHeight="1">
      <c r="B94" s="329"/>
      <c r="C94" s="304" t="s">
        <v>482</v>
      </c>
      <c r="D94" s="304"/>
      <c r="E94" s="304"/>
      <c r="F94" s="327" t="s">
        <v>449</v>
      </c>
      <c r="G94" s="328"/>
      <c r="H94" s="304" t="s">
        <v>483</v>
      </c>
      <c r="I94" s="304" t="s">
        <v>484</v>
      </c>
      <c r="J94" s="304"/>
      <c r="K94" s="318"/>
    </row>
    <row r="95" s="1" customFormat="1" ht="15" customHeight="1">
      <c r="B95" s="329"/>
      <c r="C95" s="304" t="s">
        <v>485</v>
      </c>
      <c r="D95" s="304"/>
      <c r="E95" s="304"/>
      <c r="F95" s="327" t="s">
        <v>449</v>
      </c>
      <c r="G95" s="328"/>
      <c r="H95" s="304" t="s">
        <v>485</v>
      </c>
      <c r="I95" s="304" t="s">
        <v>484</v>
      </c>
      <c r="J95" s="304"/>
      <c r="K95" s="318"/>
    </row>
    <row r="96" s="1" customFormat="1" ht="15" customHeight="1">
      <c r="B96" s="329"/>
      <c r="C96" s="304" t="s">
        <v>40</v>
      </c>
      <c r="D96" s="304"/>
      <c r="E96" s="304"/>
      <c r="F96" s="327" t="s">
        <v>449</v>
      </c>
      <c r="G96" s="328"/>
      <c r="H96" s="304" t="s">
        <v>486</v>
      </c>
      <c r="I96" s="304" t="s">
        <v>484</v>
      </c>
      <c r="J96" s="304"/>
      <c r="K96" s="318"/>
    </row>
    <row r="97" s="1" customFormat="1" ht="15" customHeight="1">
      <c r="B97" s="329"/>
      <c r="C97" s="304" t="s">
        <v>50</v>
      </c>
      <c r="D97" s="304"/>
      <c r="E97" s="304"/>
      <c r="F97" s="327" t="s">
        <v>449</v>
      </c>
      <c r="G97" s="328"/>
      <c r="H97" s="304" t="s">
        <v>487</v>
      </c>
      <c r="I97" s="304" t="s">
        <v>484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488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443</v>
      </c>
      <c r="D103" s="319"/>
      <c r="E103" s="319"/>
      <c r="F103" s="319" t="s">
        <v>444</v>
      </c>
      <c r="G103" s="320"/>
      <c r="H103" s="319" t="s">
        <v>56</v>
      </c>
      <c r="I103" s="319" t="s">
        <v>59</v>
      </c>
      <c r="J103" s="319" t="s">
        <v>445</v>
      </c>
      <c r="K103" s="318"/>
    </row>
    <row r="104" s="1" customFormat="1" ht="17.25" customHeight="1">
      <c r="B104" s="316"/>
      <c r="C104" s="321" t="s">
        <v>446</v>
      </c>
      <c r="D104" s="321"/>
      <c r="E104" s="321"/>
      <c r="F104" s="322" t="s">
        <v>447</v>
      </c>
      <c r="G104" s="323"/>
      <c r="H104" s="321"/>
      <c r="I104" s="321"/>
      <c r="J104" s="321" t="s">
        <v>448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55</v>
      </c>
      <c r="D106" s="326"/>
      <c r="E106" s="326"/>
      <c r="F106" s="327" t="s">
        <v>449</v>
      </c>
      <c r="G106" s="304"/>
      <c r="H106" s="304" t="s">
        <v>489</v>
      </c>
      <c r="I106" s="304" t="s">
        <v>451</v>
      </c>
      <c r="J106" s="304">
        <v>20</v>
      </c>
      <c r="K106" s="318"/>
    </row>
    <row r="107" s="1" customFormat="1" ht="15" customHeight="1">
      <c r="B107" s="316"/>
      <c r="C107" s="304" t="s">
        <v>452</v>
      </c>
      <c r="D107" s="304"/>
      <c r="E107" s="304"/>
      <c r="F107" s="327" t="s">
        <v>449</v>
      </c>
      <c r="G107" s="304"/>
      <c r="H107" s="304" t="s">
        <v>489</v>
      </c>
      <c r="I107" s="304" t="s">
        <v>451</v>
      </c>
      <c r="J107" s="304">
        <v>120</v>
      </c>
      <c r="K107" s="318"/>
    </row>
    <row r="108" s="1" customFormat="1" ht="15" customHeight="1">
      <c r="B108" s="329"/>
      <c r="C108" s="304" t="s">
        <v>454</v>
      </c>
      <c r="D108" s="304"/>
      <c r="E108" s="304"/>
      <c r="F108" s="327" t="s">
        <v>455</v>
      </c>
      <c r="G108" s="304"/>
      <c r="H108" s="304" t="s">
        <v>489</v>
      </c>
      <c r="I108" s="304" t="s">
        <v>451</v>
      </c>
      <c r="J108" s="304">
        <v>50</v>
      </c>
      <c r="K108" s="318"/>
    </row>
    <row r="109" s="1" customFormat="1" ht="15" customHeight="1">
      <c r="B109" s="329"/>
      <c r="C109" s="304" t="s">
        <v>457</v>
      </c>
      <c r="D109" s="304"/>
      <c r="E109" s="304"/>
      <c r="F109" s="327" t="s">
        <v>449</v>
      </c>
      <c r="G109" s="304"/>
      <c r="H109" s="304" t="s">
        <v>489</v>
      </c>
      <c r="I109" s="304" t="s">
        <v>459</v>
      </c>
      <c r="J109" s="304"/>
      <c r="K109" s="318"/>
    </row>
    <row r="110" s="1" customFormat="1" ht="15" customHeight="1">
      <c r="B110" s="329"/>
      <c r="C110" s="304" t="s">
        <v>468</v>
      </c>
      <c r="D110" s="304"/>
      <c r="E110" s="304"/>
      <c r="F110" s="327" t="s">
        <v>455</v>
      </c>
      <c r="G110" s="304"/>
      <c r="H110" s="304" t="s">
        <v>489</v>
      </c>
      <c r="I110" s="304" t="s">
        <v>451</v>
      </c>
      <c r="J110" s="304">
        <v>50</v>
      </c>
      <c r="K110" s="318"/>
    </row>
    <row r="111" s="1" customFormat="1" ht="15" customHeight="1">
      <c r="B111" s="329"/>
      <c r="C111" s="304" t="s">
        <v>476</v>
      </c>
      <c r="D111" s="304"/>
      <c r="E111" s="304"/>
      <c r="F111" s="327" t="s">
        <v>455</v>
      </c>
      <c r="G111" s="304"/>
      <c r="H111" s="304" t="s">
        <v>489</v>
      </c>
      <c r="I111" s="304" t="s">
        <v>451</v>
      </c>
      <c r="J111" s="304">
        <v>50</v>
      </c>
      <c r="K111" s="318"/>
    </row>
    <row r="112" s="1" customFormat="1" ht="15" customHeight="1">
      <c r="B112" s="329"/>
      <c r="C112" s="304" t="s">
        <v>474</v>
      </c>
      <c r="D112" s="304"/>
      <c r="E112" s="304"/>
      <c r="F112" s="327" t="s">
        <v>455</v>
      </c>
      <c r="G112" s="304"/>
      <c r="H112" s="304" t="s">
        <v>489</v>
      </c>
      <c r="I112" s="304" t="s">
        <v>451</v>
      </c>
      <c r="J112" s="304">
        <v>50</v>
      </c>
      <c r="K112" s="318"/>
    </row>
    <row r="113" s="1" customFormat="1" ht="15" customHeight="1">
      <c r="B113" s="329"/>
      <c r="C113" s="304" t="s">
        <v>55</v>
      </c>
      <c r="D113" s="304"/>
      <c r="E113" s="304"/>
      <c r="F113" s="327" t="s">
        <v>449</v>
      </c>
      <c r="G113" s="304"/>
      <c r="H113" s="304" t="s">
        <v>490</v>
      </c>
      <c r="I113" s="304" t="s">
        <v>451</v>
      </c>
      <c r="J113" s="304">
        <v>20</v>
      </c>
      <c r="K113" s="318"/>
    </row>
    <row r="114" s="1" customFormat="1" ht="15" customHeight="1">
      <c r="B114" s="329"/>
      <c r="C114" s="304" t="s">
        <v>491</v>
      </c>
      <c r="D114" s="304"/>
      <c r="E114" s="304"/>
      <c r="F114" s="327" t="s">
        <v>449</v>
      </c>
      <c r="G114" s="304"/>
      <c r="H114" s="304" t="s">
        <v>492</v>
      </c>
      <c r="I114" s="304" t="s">
        <v>451</v>
      </c>
      <c r="J114" s="304">
        <v>120</v>
      </c>
      <c r="K114" s="318"/>
    </row>
    <row r="115" s="1" customFormat="1" ht="15" customHeight="1">
      <c r="B115" s="329"/>
      <c r="C115" s="304" t="s">
        <v>40</v>
      </c>
      <c r="D115" s="304"/>
      <c r="E115" s="304"/>
      <c r="F115" s="327" t="s">
        <v>449</v>
      </c>
      <c r="G115" s="304"/>
      <c r="H115" s="304" t="s">
        <v>493</v>
      </c>
      <c r="I115" s="304" t="s">
        <v>484</v>
      </c>
      <c r="J115" s="304"/>
      <c r="K115" s="318"/>
    </row>
    <row r="116" s="1" customFormat="1" ht="15" customHeight="1">
      <c r="B116" s="329"/>
      <c r="C116" s="304" t="s">
        <v>50</v>
      </c>
      <c r="D116" s="304"/>
      <c r="E116" s="304"/>
      <c r="F116" s="327" t="s">
        <v>449</v>
      </c>
      <c r="G116" s="304"/>
      <c r="H116" s="304" t="s">
        <v>494</v>
      </c>
      <c r="I116" s="304" t="s">
        <v>484</v>
      </c>
      <c r="J116" s="304"/>
      <c r="K116" s="318"/>
    </row>
    <row r="117" s="1" customFormat="1" ht="15" customHeight="1">
      <c r="B117" s="329"/>
      <c r="C117" s="304" t="s">
        <v>59</v>
      </c>
      <c r="D117" s="304"/>
      <c r="E117" s="304"/>
      <c r="F117" s="327" t="s">
        <v>449</v>
      </c>
      <c r="G117" s="304"/>
      <c r="H117" s="304" t="s">
        <v>495</v>
      </c>
      <c r="I117" s="304" t="s">
        <v>496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497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443</v>
      </c>
      <c r="D123" s="319"/>
      <c r="E123" s="319"/>
      <c r="F123" s="319" t="s">
        <v>444</v>
      </c>
      <c r="G123" s="320"/>
      <c r="H123" s="319" t="s">
        <v>56</v>
      </c>
      <c r="I123" s="319" t="s">
        <v>59</v>
      </c>
      <c r="J123" s="319" t="s">
        <v>445</v>
      </c>
      <c r="K123" s="348"/>
    </row>
    <row r="124" s="1" customFormat="1" ht="17.25" customHeight="1">
      <c r="B124" s="347"/>
      <c r="C124" s="321" t="s">
        <v>446</v>
      </c>
      <c r="D124" s="321"/>
      <c r="E124" s="321"/>
      <c r="F124" s="322" t="s">
        <v>447</v>
      </c>
      <c r="G124" s="323"/>
      <c r="H124" s="321"/>
      <c r="I124" s="321"/>
      <c r="J124" s="321" t="s">
        <v>448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452</v>
      </c>
      <c r="D126" s="326"/>
      <c r="E126" s="326"/>
      <c r="F126" s="327" t="s">
        <v>449</v>
      </c>
      <c r="G126" s="304"/>
      <c r="H126" s="304" t="s">
        <v>489</v>
      </c>
      <c r="I126" s="304" t="s">
        <v>451</v>
      </c>
      <c r="J126" s="304">
        <v>120</v>
      </c>
      <c r="K126" s="352"/>
    </row>
    <row r="127" s="1" customFormat="1" ht="15" customHeight="1">
      <c r="B127" s="349"/>
      <c r="C127" s="304" t="s">
        <v>498</v>
      </c>
      <c r="D127" s="304"/>
      <c r="E127" s="304"/>
      <c r="F127" s="327" t="s">
        <v>449</v>
      </c>
      <c r="G127" s="304"/>
      <c r="H127" s="304" t="s">
        <v>499</v>
      </c>
      <c r="I127" s="304" t="s">
        <v>451</v>
      </c>
      <c r="J127" s="304" t="s">
        <v>500</v>
      </c>
      <c r="K127" s="352"/>
    </row>
    <row r="128" s="1" customFormat="1" ht="15" customHeight="1">
      <c r="B128" s="349"/>
      <c r="C128" s="304" t="s">
        <v>85</v>
      </c>
      <c r="D128" s="304"/>
      <c r="E128" s="304"/>
      <c r="F128" s="327" t="s">
        <v>449</v>
      </c>
      <c r="G128" s="304"/>
      <c r="H128" s="304" t="s">
        <v>501</v>
      </c>
      <c r="I128" s="304" t="s">
        <v>451</v>
      </c>
      <c r="J128" s="304" t="s">
        <v>500</v>
      </c>
      <c r="K128" s="352"/>
    </row>
    <row r="129" s="1" customFormat="1" ht="15" customHeight="1">
      <c r="B129" s="349"/>
      <c r="C129" s="304" t="s">
        <v>460</v>
      </c>
      <c r="D129" s="304"/>
      <c r="E129" s="304"/>
      <c r="F129" s="327" t="s">
        <v>455</v>
      </c>
      <c r="G129" s="304"/>
      <c r="H129" s="304" t="s">
        <v>461</v>
      </c>
      <c r="I129" s="304" t="s">
        <v>451</v>
      </c>
      <c r="J129" s="304">
        <v>15</v>
      </c>
      <c r="K129" s="352"/>
    </row>
    <row r="130" s="1" customFormat="1" ht="15" customHeight="1">
      <c r="B130" s="349"/>
      <c r="C130" s="330" t="s">
        <v>462</v>
      </c>
      <c r="D130" s="330"/>
      <c r="E130" s="330"/>
      <c r="F130" s="331" t="s">
        <v>455</v>
      </c>
      <c r="G130" s="330"/>
      <c r="H130" s="330" t="s">
        <v>463</v>
      </c>
      <c r="I130" s="330" t="s">
        <v>451</v>
      </c>
      <c r="J130" s="330">
        <v>15</v>
      </c>
      <c r="K130" s="352"/>
    </row>
    <row r="131" s="1" customFormat="1" ht="15" customHeight="1">
      <c r="B131" s="349"/>
      <c r="C131" s="330" t="s">
        <v>464</v>
      </c>
      <c r="D131" s="330"/>
      <c r="E131" s="330"/>
      <c r="F131" s="331" t="s">
        <v>455</v>
      </c>
      <c r="G131" s="330"/>
      <c r="H131" s="330" t="s">
        <v>465</v>
      </c>
      <c r="I131" s="330" t="s">
        <v>451</v>
      </c>
      <c r="J131" s="330">
        <v>20</v>
      </c>
      <c r="K131" s="352"/>
    </row>
    <row r="132" s="1" customFormat="1" ht="15" customHeight="1">
      <c r="B132" s="349"/>
      <c r="C132" s="330" t="s">
        <v>466</v>
      </c>
      <c r="D132" s="330"/>
      <c r="E132" s="330"/>
      <c r="F132" s="331" t="s">
        <v>455</v>
      </c>
      <c r="G132" s="330"/>
      <c r="H132" s="330" t="s">
        <v>467</v>
      </c>
      <c r="I132" s="330" t="s">
        <v>451</v>
      </c>
      <c r="J132" s="330">
        <v>20</v>
      </c>
      <c r="K132" s="352"/>
    </row>
    <row r="133" s="1" customFormat="1" ht="15" customHeight="1">
      <c r="B133" s="349"/>
      <c r="C133" s="304" t="s">
        <v>454</v>
      </c>
      <c r="D133" s="304"/>
      <c r="E133" s="304"/>
      <c r="F133" s="327" t="s">
        <v>455</v>
      </c>
      <c r="G133" s="304"/>
      <c r="H133" s="304" t="s">
        <v>489</v>
      </c>
      <c r="I133" s="304" t="s">
        <v>451</v>
      </c>
      <c r="J133" s="304">
        <v>50</v>
      </c>
      <c r="K133" s="352"/>
    </row>
    <row r="134" s="1" customFormat="1" ht="15" customHeight="1">
      <c r="B134" s="349"/>
      <c r="C134" s="304" t="s">
        <v>468</v>
      </c>
      <c r="D134" s="304"/>
      <c r="E134" s="304"/>
      <c r="F134" s="327" t="s">
        <v>455</v>
      </c>
      <c r="G134" s="304"/>
      <c r="H134" s="304" t="s">
        <v>489</v>
      </c>
      <c r="I134" s="304" t="s">
        <v>451</v>
      </c>
      <c r="J134" s="304">
        <v>50</v>
      </c>
      <c r="K134" s="352"/>
    </row>
    <row r="135" s="1" customFormat="1" ht="15" customHeight="1">
      <c r="B135" s="349"/>
      <c r="C135" s="304" t="s">
        <v>474</v>
      </c>
      <c r="D135" s="304"/>
      <c r="E135" s="304"/>
      <c r="F135" s="327" t="s">
        <v>455</v>
      </c>
      <c r="G135" s="304"/>
      <c r="H135" s="304" t="s">
        <v>489</v>
      </c>
      <c r="I135" s="304" t="s">
        <v>451</v>
      </c>
      <c r="J135" s="304">
        <v>50</v>
      </c>
      <c r="K135" s="352"/>
    </row>
    <row r="136" s="1" customFormat="1" ht="15" customHeight="1">
      <c r="B136" s="349"/>
      <c r="C136" s="304" t="s">
        <v>476</v>
      </c>
      <c r="D136" s="304"/>
      <c r="E136" s="304"/>
      <c r="F136" s="327" t="s">
        <v>455</v>
      </c>
      <c r="G136" s="304"/>
      <c r="H136" s="304" t="s">
        <v>489</v>
      </c>
      <c r="I136" s="304" t="s">
        <v>451</v>
      </c>
      <c r="J136" s="304">
        <v>50</v>
      </c>
      <c r="K136" s="352"/>
    </row>
    <row r="137" s="1" customFormat="1" ht="15" customHeight="1">
      <c r="B137" s="349"/>
      <c r="C137" s="304" t="s">
        <v>477</v>
      </c>
      <c r="D137" s="304"/>
      <c r="E137" s="304"/>
      <c r="F137" s="327" t="s">
        <v>455</v>
      </c>
      <c r="G137" s="304"/>
      <c r="H137" s="304" t="s">
        <v>502</v>
      </c>
      <c r="I137" s="304" t="s">
        <v>451</v>
      </c>
      <c r="J137" s="304">
        <v>255</v>
      </c>
      <c r="K137" s="352"/>
    </row>
    <row r="138" s="1" customFormat="1" ht="15" customHeight="1">
      <c r="B138" s="349"/>
      <c r="C138" s="304" t="s">
        <v>479</v>
      </c>
      <c r="D138" s="304"/>
      <c r="E138" s="304"/>
      <c r="F138" s="327" t="s">
        <v>449</v>
      </c>
      <c r="G138" s="304"/>
      <c r="H138" s="304" t="s">
        <v>503</v>
      </c>
      <c r="I138" s="304" t="s">
        <v>481</v>
      </c>
      <c r="J138" s="304"/>
      <c r="K138" s="352"/>
    </row>
    <row r="139" s="1" customFormat="1" ht="15" customHeight="1">
      <c r="B139" s="349"/>
      <c r="C139" s="304" t="s">
        <v>482</v>
      </c>
      <c r="D139" s="304"/>
      <c r="E139" s="304"/>
      <c r="F139" s="327" t="s">
        <v>449</v>
      </c>
      <c r="G139" s="304"/>
      <c r="H139" s="304" t="s">
        <v>504</v>
      </c>
      <c r="I139" s="304" t="s">
        <v>484</v>
      </c>
      <c r="J139" s="304"/>
      <c r="K139" s="352"/>
    </row>
    <row r="140" s="1" customFormat="1" ht="15" customHeight="1">
      <c r="B140" s="349"/>
      <c r="C140" s="304" t="s">
        <v>485</v>
      </c>
      <c r="D140" s="304"/>
      <c r="E140" s="304"/>
      <c r="F140" s="327" t="s">
        <v>449</v>
      </c>
      <c r="G140" s="304"/>
      <c r="H140" s="304" t="s">
        <v>485</v>
      </c>
      <c r="I140" s="304" t="s">
        <v>484</v>
      </c>
      <c r="J140" s="304"/>
      <c r="K140" s="352"/>
    </row>
    <row r="141" s="1" customFormat="1" ht="15" customHeight="1">
      <c r="B141" s="349"/>
      <c r="C141" s="304" t="s">
        <v>40</v>
      </c>
      <c r="D141" s="304"/>
      <c r="E141" s="304"/>
      <c r="F141" s="327" t="s">
        <v>449</v>
      </c>
      <c r="G141" s="304"/>
      <c r="H141" s="304" t="s">
        <v>505</v>
      </c>
      <c r="I141" s="304" t="s">
        <v>484</v>
      </c>
      <c r="J141" s="304"/>
      <c r="K141" s="352"/>
    </row>
    <row r="142" s="1" customFormat="1" ht="15" customHeight="1">
      <c r="B142" s="349"/>
      <c r="C142" s="304" t="s">
        <v>506</v>
      </c>
      <c r="D142" s="304"/>
      <c r="E142" s="304"/>
      <c r="F142" s="327" t="s">
        <v>449</v>
      </c>
      <c r="G142" s="304"/>
      <c r="H142" s="304" t="s">
        <v>507</v>
      </c>
      <c r="I142" s="304" t="s">
        <v>484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508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443</v>
      </c>
      <c r="D148" s="319"/>
      <c r="E148" s="319"/>
      <c r="F148" s="319" t="s">
        <v>444</v>
      </c>
      <c r="G148" s="320"/>
      <c r="H148" s="319" t="s">
        <v>56</v>
      </c>
      <c r="I148" s="319" t="s">
        <v>59</v>
      </c>
      <c r="J148" s="319" t="s">
        <v>445</v>
      </c>
      <c r="K148" s="318"/>
    </row>
    <row r="149" s="1" customFormat="1" ht="17.25" customHeight="1">
      <c r="B149" s="316"/>
      <c r="C149" s="321" t="s">
        <v>446</v>
      </c>
      <c r="D149" s="321"/>
      <c r="E149" s="321"/>
      <c r="F149" s="322" t="s">
        <v>447</v>
      </c>
      <c r="G149" s="323"/>
      <c r="H149" s="321"/>
      <c r="I149" s="321"/>
      <c r="J149" s="321" t="s">
        <v>448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452</v>
      </c>
      <c r="D151" s="304"/>
      <c r="E151" s="304"/>
      <c r="F151" s="357" t="s">
        <v>449</v>
      </c>
      <c r="G151" s="304"/>
      <c r="H151" s="356" t="s">
        <v>489</v>
      </c>
      <c r="I151" s="356" t="s">
        <v>451</v>
      </c>
      <c r="J151" s="356">
        <v>120</v>
      </c>
      <c r="K151" s="352"/>
    </row>
    <row r="152" s="1" customFormat="1" ht="15" customHeight="1">
      <c r="B152" s="329"/>
      <c r="C152" s="356" t="s">
        <v>498</v>
      </c>
      <c r="D152" s="304"/>
      <c r="E152" s="304"/>
      <c r="F152" s="357" t="s">
        <v>449</v>
      </c>
      <c r="G152" s="304"/>
      <c r="H152" s="356" t="s">
        <v>509</v>
      </c>
      <c r="I152" s="356" t="s">
        <v>451</v>
      </c>
      <c r="J152" s="356" t="s">
        <v>500</v>
      </c>
      <c r="K152" s="352"/>
    </row>
    <row r="153" s="1" customFormat="1" ht="15" customHeight="1">
      <c r="B153" s="329"/>
      <c r="C153" s="356" t="s">
        <v>85</v>
      </c>
      <c r="D153" s="304"/>
      <c r="E153" s="304"/>
      <c r="F153" s="357" t="s">
        <v>449</v>
      </c>
      <c r="G153" s="304"/>
      <c r="H153" s="356" t="s">
        <v>510</v>
      </c>
      <c r="I153" s="356" t="s">
        <v>451</v>
      </c>
      <c r="J153" s="356" t="s">
        <v>500</v>
      </c>
      <c r="K153" s="352"/>
    </row>
    <row r="154" s="1" customFormat="1" ht="15" customHeight="1">
      <c r="B154" s="329"/>
      <c r="C154" s="356" t="s">
        <v>454</v>
      </c>
      <c r="D154" s="304"/>
      <c r="E154" s="304"/>
      <c r="F154" s="357" t="s">
        <v>455</v>
      </c>
      <c r="G154" s="304"/>
      <c r="H154" s="356" t="s">
        <v>489</v>
      </c>
      <c r="I154" s="356" t="s">
        <v>451</v>
      </c>
      <c r="J154" s="356">
        <v>50</v>
      </c>
      <c r="K154" s="352"/>
    </row>
    <row r="155" s="1" customFormat="1" ht="15" customHeight="1">
      <c r="B155" s="329"/>
      <c r="C155" s="356" t="s">
        <v>457</v>
      </c>
      <c r="D155" s="304"/>
      <c r="E155" s="304"/>
      <c r="F155" s="357" t="s">
        <v>449</v>
      </c>
      <c r="G155" s="304"/>
      <c r="H155" s="356" t="s">
        <v>489</v>
      </c>
      <c r="I155" s="356" t="s">
        <v>459</v>
      </c>
      <c r="J155" s="356"/>
      <c r="K155" s="352"/>
    </row>
    <row r="156" s="1" customFormat="1" ht="15" customHeight="1">
      <c r="B156" s="329"/>
      <c r="C156" s="356" t="s">
        <v>468</v>
      </c>
      <c r="D156" s="304"/>
      <c r="E156" s="304"/>
      <c r="F156" s="357" t="s">
        <v>455</v>
      </c>
      <c r="G156" s="304"/>
      <c r="H156" s="356" t="s">
        <v>489</v>
      </c>
      <c r="I156" s="356" t="s">
        <v>451</v>
      </c>
      <c r="J156" s="356">
        <v>50</v>
      </c>
      <c r="K156" s="352"/>
    </row>
    <row r="157" s="1" customFormat="1" ht="15" customHeight="1">
      <c r="B157" s="329"/>
      <c r="C157" s="356" t="s">
        <v>476</v>
      </c>
      <c r="D157" s="304"/>
      <c r="E157" s="304"/>
      <c r="F157" s="357" t="s">
        <v>455</v>
      </c>
      <c r="G157" s="304"/>
      <c r="H157" s="356" t="s">
        <v>489</v>
      </c>
      <c r="I157" s="356" t="s">
        <v>451</v>
      </c>
      <c r="J157" s="356">
        <v>50</v>
      </c>
      <c r="K157" s="352"/>
    </row>
    <row r="158" s="1" customFormat="1" ht="15" customHeight="1">
      <c r="B158" s="329"/>
      <c r="C158" s="356" t="s">
        <v>474</v>
      </c>
      <c r="D158" s="304"/>
      <c r="E158" s="304"/>
      <c r="F158" s="357" t="s">
        <v>455</v>
      </c>
      <c r="G158" s="304"/>
      <c r="H158" s="356" t="s">
        <v>489</v>
      </c>
      <c r="I158" s="356" t="s">
        <v>451</v>
      </c>
      <c r="J158" s="356">
        <v>50</v>
      </c>
      <c r="K158" s="352"/>
    </row>
    <row r="159" s="1" customFormat="1" ht="15" customHeight="1">
      <c r="B159" s="329"/>
      <c r="C159" s="356" t="s">
        <v>106</v>
      </c>
      <c r="D159" s="304"/>
      <c r="E159" s="304"/>
      <c r="F159" s="357" t="s">
        <v>449</v>
      </c>
      <c r="G159" s="304"/>
      <c r="H159" s="356" t="s">
        <v>511</v>
      </c>
      <c r="I159" s="356" t="s">
        <v>451</v>
      </c>
      <c r="J159" s="356" t="s">
        <v>512</v>
      </c>
      <c r="K159" s="352"/>
    </row>
    <row r="160" s="1" customFormat="1" ht="15" customHeight="1">
      <c r="B160" s="329"/>
      <c r="C160" s="356" t="s">
        <v>513</v>
      </c>
      <c r="D160" s="304"/>
      <c r="E160" s="304"/>
      <c r="F160" s="357" t="s">
        <v>449</v>
      </c>
      <c r="G160" s="304"/>
      <c r="H160" s="356" t="s">
        <v>514</v>
      </c>
      <c r="I160" s="356" t="s">
        <v>484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515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443</v>
      </c>
      <c r="D166" s="319"/>
      <c r="E166" s="319"/>
      <c r="F166" s="319" t="s">
        <v>444</v>
      </c>
      <c r="G166" s="361"/>
      <c r="H166" s="362" t="s">
        <v>56</v>
      </c>
      <c r="I166" s="362" t="s">
        <v>59</v>
      </c>
      <c r="J166" s="319" t="s">
        <v>445</v>
      </c>
      <c r="K166" s="296"/>
    </row>
    <row r="167" s="1" customFormat="1" ht="17.25" customHeight="1">
      <c r="B167" s="297"/>
      <c r="C167" s="321" t="s">
        <v>446</v>
      </c>
      <c r="D167" s="321"/>
      <c r="E167" s="321"/>
      <c r="F167" s="322" t="s">
        <v>447</v>
      </c>
      <c r="G167" s="363"/>
      <c r="H167" s="364"/>
      <c r="I167" s="364"/>
      <c r="J167" s="321" t="s">
        <v>448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452</v>
      </c>
      <c r="D169" s="304"/>
      <c r="E169" s="304"/>
      <c r="F169" s="327" t="s">
        <v>449</v>
      </c>
      <c r="G169" s="304"/>
      <c r="H169" s="304" t="s">
        <v>489</v>
      </c>
      <c r="I169" s="304" t="s">
        <v>451</v>
      </c>
      <c r="J169" s="304">
        <v>120</v>
      </c>
      <c r="K169" s="352"/>
    </row>
    <row r="170" s="1" customFormat="1" ht="15" customHeight="1">
      <c r="B170" s="329"/>
      <c r="C170" s="304" t="s">
        <v>498</v>
      </c>
      <c r="D170" s="304"/>
      <c r="E170" s="304"/>
      <c r="F170" s="327" t="s">
        <v>449</v>
      </c>
      <c r="G170" s="304"/>
      <c r="H170" s="304" t="s">
        <v>499</v>
      </c>
      <c r="I170" s="304" t="s">
        <v>451</v>
      </c>
      <c r="J170" s="304" t="s">
        <v>500</v>
      </c>
      <c r="K170" s="352"/>
    </row>
    <row r="171" s="1" customFormat="1" ht="15" customHeight="1">
      <c r="B171" s="329"/>
      <c r="C171" s="304" t="s">
        <v>85</v>
      </c>
      <c r="D171" s="304"/>
      <c r="E171" s="304"/>
      <c r="F171" s="327" t="s">
        <v>449</v>
      </c>
      <c r="G171" s="304"/>
      <c r="H171" s="304" t="s">
        <v>516</v>
      </c>
      <c r="I171" s="304" t="s">
        <v>451</v>
      </c>
      <c r="J171" s="304" t="s">
        <v>500</v>
      </c>
      <c r="K171" s="352"/>
    </row>
    <row r="172" s="1" customFormat="1" ht="15" customHeight="1">
      <c r="B172" s="329"/>
      <c r="C172" s="304" t="s">
        <v>454</v>
      </c>
      <c r="D172" s="304"/>
      <c r="E172" s="304"/>
      <c r="F172" s="327" t="s">
        <v>455</v>
      </c>
      <c r="G172" s="304"/>
      <c r="H172" s="304" t="s">
        <v>516</v>
      </c>
      <c r="I172" s="304" t="s">
        <v>451</v>
      </c>
      <c r="J172" s="304">
        <v>50</v>
      </c>
      <c r="K172" s="352"/>
    </row>
    <row r="173" s="1" customFormat="1" ht="15" customHeight="1">
      <c r="B173" s="329"/>
      <c r="C173" s="304" t="s">
        <v>457</v>
      </c>
      <c r="D173" s="304"/>
      <c r="E173" s="304"/>
      <c r="F173" s="327" t="s">
        <v>449</v>
      </c>
      <c r="G173" s="304"/>
      <c r="H173" s="304" t="s">
        <v>516</v>
      </c>
      <c r="I173" s="304" t="s">
        <v>459</v>
      </c>
      <c r="J173" s="304"/>
      <c r="K173" s="352"/>
    </row>
    <row r="174" s="1" customFormat="1" ht="15" customHeight="1">
      <c r="B174" s="329"/>
      <c r="C174" s="304" t="s">
        <v>468</v>
      </c>
      <c r="D174" s="304"/>
      <c r="E174" s="304"/>
      <c r="F174" s="327" t="s">
        <v>455</v>
      </c>
      <c r="G174" s="304"/>
      <c r="H174" s="304" t="s">
        <v>516</v>
      </c>
      <c r="I174" s="304" t="s">
        <v>451</v>
      </c>
      <c r="J174" s="304">
        <v>50</v>
      </c>
      <c r="K174" s="352"/>
    </row>
    <row r="175" s="1" customFormat="1" ht="15" customHeight="1">
      <c r="B175" s="329"/>
      <c r="C175" s="304" t="s">
        <v>476</v>
      </c>
      <c r="D175" s="304"/>
      <c r="E175" s="304"/>
      <c r="F175" s="327" t="s">
        <v>455</v>
      </c>
      <c r="G175" s="304"/>
      <c r="H175" s="304" t="s">
        <v>516</v>
      </c>
      <c r="I175" s="304" t="s">
        <v>451</v>
      </c>
      <c r="J175" s="304">
        <v>50</v>
      </c>
      <c r="K175" s="352"/>
    </row>
    <row r="176" s="1" customFormat="1" ht="15" customHeight="1">
      <c r="B176" s="329"/>
      <c r="C176" s="304" t="s">
        <v>474</v>
      </c>
      <c r="D176" s="304"/>
      <c r="E176" s="304"/>
      <c r="F176" s="327" t="s">
        <v>455</v>
      </c>
      <c r="G176" s="304"/>
      <c r="H176" s="304" t="s">
        <v>516</v>
      </c>
      <c r="I176" s="304" t="s">
        <v>451</v>
      </c>
      <c r="J176" s="304">
        <v>50</v>
      </c>
      <c r="K176" s="352"/>
    </row>
    <row r="177" s="1" customFormat="1" ht="15" customHeight="1">
      <c r="B177" s="329"/>
      <c r="C177" s="304" t="s">
        <v>116</v>
      </c>
      <c r="D177" s="304"/>
      <c r="E177" s="304"/>
      <c r="F177" s="327" t="s">
        <v>449</v>
      </c>
      <c r="G177" s="304"/>
      <c r="H177" s="304" t="s">
        <v>517</v>
      </c>
      <c r="I177" s="304" t="s">
        <v>518</v>
      </c>
      <c r="J177" s="304"/>
      <c r="K177" s="352"/>
    </row>
    <row r="178" s="1" customFormat="1" ht="15" customHeight="1">
      <c r="B178" s="329"/>
      <c r="C178" s="304" t="s">
        <v>59</v>
      </c>
      <c r="D178" s="304"/>
      <c r="E178" s="304"/>
      <c r="F178" s="327" t="s">
        <v>449</v>
      </c>
      <c r="G178" s="304"/>
      <c r="H178" s="304" t="s">
        <v>519</v>
      </c>
      <c r="I178" s="304" t="s">
        <v>520</v>
      </c>
      <c r="J178" s="304">
        <v>1</v>
      </c>
      <c r="K178" s="352"/>
    </row>
    <row r="179" s="1" customFormat="1" ht="15" customHeight="1">
      <c r="B179" s="329"/>
      <c r="C179" s="304" t="s">
        <v>55</v>
      </c>
      <c r="D179" s="304"/>
      <c r="E179" s="304"/>
      <c r="F179" s="327" t="s">
        <v>449</v>
      </c>
      <c r="G179" s="304"/>
      <c r="H179" s="304" t="s">
        <v>521</v>
      </c>
      <c r="I179" s="304" t="s">
        <v>451</v>
      </c>
      <c r="J179" s="304">
        <v>20</v>
      </c>
      <c r="K179" s="352"/>
    </row>
    <row r="180" s="1" customFormat="1" ht="15" customHeight="1">
      <c r="B180" s="329"/>
      <c r="C180" s="304" t="s">
        <v>56</v>
      </c>
      <c r="D180" s="304"/>
      <c r="E180" s="304"/>
      <c r="F180" s="327" t="s">
        <v>449</v>
      </c>
      <c r="G180" s="304"/>
      <c r="H180" s="304" t="s">
        <v>522</v>
      </c>
      <c r="I180" s="304" t="s">
        <v>451</v>
      </c>
      <c r="J180" s="304">
        <v>255</v>
      </c>
      <c r="K180" s="352"/>
    </row>
    <row r="181" s="1" customFormat="1" ht="15" customHeight="1">
      <c r="B181" s="329"/>
      <c r="C181" s="304" t="s">
        <v>117</v>
      </c>
      <c r="D181" s="304"/>
      <c r="E181" s="304"/>
      <c r="F181" s="327" t="s">
        <v>449</v>
      </c>
      <c r="G181" s="304"/>
      <c r="H181" s="304" t="s">
        <v>413</v>
      </c>
      <c r="I181" s="304" t="s">
        <v>451</v>
      </c>
      <c r="J181" s="304">
        <v>10</v>
      </c>
      <c r="K181" s="352"/>
    </row>
    <row r="182" s="1" customFormat="1" ht="15" customHeight="1">
      <c r="B182" s="329"/>
      <c r="C182" s="304" t="s">
        <v>118</v>
      </c>
      <c r="D182" s="304"/>
      <c r="E182" s="304"/>
      <c r="F182" s="327" t="s">
        <v>449</v>
      </c>
      <c r="G182" s="304"/>
      <c r="H182" s="304" t="s">
        <v>523</v>
      </c>
      <c r="I182" s="304" t="s">
        <v>484</v>
      </c>
      <c r="J182" s="304"/>
      <c r="K182" s="352"/>
    </row>
    <row r="183" s="1" customFormat="1" ht="15" customHeight="1">
      <c r="B183" s="329"/>
      <c r="C183" s="304" t="s">
        <v>524</v>
      </c>
      <c r="D183" s="304"/>
      <c r="E183" s="304"/>
      <c r="F183" s="327" t="s">
        <v>449</v>
      </c>
      <c r="G183" s="304"/>
      <c r="H183" s="304" t="s">
        <v>525</v>
      </c>
      <c r="I183" s="304" t="s">
        <v>484</v>
      </c>
      <c r="J183" s="304"/>
      <c r="K183" s="352"/>
    </row>
    <row r="184" s="1" customFormat="1" ht="15" customHeight="1">
      <c r="B184" s="329"/>
      <c r="C184" s="304" t="s">
        <v>513</v>
      </c>
      <c r="D184" s="304"/>
      <c r="E184" s="304"/>
      <c r="F184" s="327" t="s">
        <v>449</v>
      </c>
      <c r="G184" s="304"/>
      <c r="H184" s="304" t="s">
        <v>526</v>
      </c>
      <c r="I184" s="304" t="s">
        <v>484</v>
      </c>
      <c r="J184" s="304"/>
      <c r="K184" s="352"/>
    </row>
    <row r="185" s="1" customFormat="1" ht="15" customHeight="1">
      <c r="B185" s="329"/>
      <c r="C185" s="304" t="s">
        <v>120</v>
      </c>
      <c r="D185" s="304"/>
      <c r="E185" s="304"/>
      <c r="F185" s="327" t="s">
        <v>455</v>
      </c>
      <c r="G185" s="304"/>
      <c r="H185" s="304" t="s">
        <v>527</v>
      </c>
      <c r="I185" s="304" t="s">
        <v>451</v>
      </c>
      <c r="J185" s="304">
        <v>50</v>
      </c>
      <c r="K185" s="352"/>
    </row>
    <row r="186" s="1" customFormat="1" ht="15" customHeight="1">
      <c r="B186" s="329"/>
      <c r="C186" s="304" t="s">
        <v>528</v>
      </c>
      <c r="D186" s="304"/>
      <c r="E186" s="304"/>
      <c r="F186" s="327" t="s">
        <v>455</v>
      </c>
      <c r="G186" s="304"/>
      <c r="H186" s="304" t="s">
        <v>529</v>
      </c>
      <c r="I186" s="304" t="s">
        <v>530</v>
      </c>
      <c r="J186" s="304"/>
      <c r="K186" s="352"/>
    </row>
    <row r="187" s="1" customFormat="1" ht="15" customHeight="1">
      <c r="B187" s="329"/>
      <c r="C187" s="304" t="s">
        <v>531</v>
      </c>
      <c r="D187" s="304"/>
      <c r="E187" s="304"/>
      <c r="F187" s="327" t="s">
        <v>455</v>
      </c>
      <c r="G187" s="304"/>
      <c r="H187" s="304" t="s">
        <v>532</v>
      </c>
      <c r="I187" s="304" t="s">
        <v>530</v>
      </c>
      <c r="J187" s="304"/>
      <c r="K187" s="352"/>
    </row>
    <row r="188" s="1" customFormat="1" ht="15" customHeight="1">
      <c r="B188" s="329"/>
      <c r="C188" s="304" t="s">
        <v>533</v>
      </c>
      <c r="D188" s="304"/>
      <c r="E188" s="304"/>
      <c r="F188" s="327" t="s">
        <v>455</v>
      </c>
      <c r="G188" s="304"/>
      <c r="H188" s="304" t="s">
        <v>534</v>
      </c>
      <c r="I188" s="304" t="s">
        <v>530</v>
      </c>
      <c r="J188" s="304"/>
      <c r="K188" s="352"/>
    </row>
    <row r="189" s="1" customFormat="1" ht="15" customHeight="1">
      <c r="B189" s="329"/>
      <c r="C189" s="365" t="s">
        <v>535</v>
      </c>
      <c r="D189" s="304"/>
      <c r="E189" s="304"/>
      <c r="F189" s="327" t="s">
        <v>455</v>
      </c>
      <c r="G189" s="304"/>
      <c r="H189" s="304" t="s">
        <v>536</v>
      </c>
      <c r="I189" s="304" t="s">
        <v>537</v>
      </c>
      <c r="J189" s="366" t="s">
        <v>538</v>
      </c>
      <c r="K189" s="352"/>
    </row>
    <row r="190" s="17" customFormat="1" ht="15" customHeight="1">
      <c r="B190" s="367"/>
      <c r="C190" s="368" t="s">
        <v>539</v>
      </c>
      <c r="D190" s="369"/>
      <c r="E190" s="369"/>
      <c r="F190" s="370" t="s">
        <v>455</v>
      </c>
      <c r="G190" s="369"/>
      <c r="H190" s="369" t="s">
        <v>540</v>
      </c>
      <c r="I190" s="369" t="s">
        <v>537</v>
      </c>
      <c r="J190" s="371" t="s">
        <v>538</v>
      </c>
      <c r="K190" s="372"/>
    </row>
    <row r="191" s="1" customFormat="1" ht="15" customHeight="1">
      <c r="B191" s="329"/>
      <c r="C191" s="365" t="s">
        <v>44</v>
      </c>
      <c r="D191" s="304"/>
      <c r="E191" s="304"/>
      <c r="F191" s="327" t="s">
        <v>449</v>
      </c>
      <c r="G191" s="304"/>
      <c r="H191" s="301" t="s">
        <v>541</v>
      </c>
      <c r="I191" s="304" t="s">
        <v>542</v>
      </c>
      <c r="J191" s="304"/>
      <c r="K191" s="352"/>
    </row>
    <row r="192" s="1" customFormat="1" ht="15" customHeight="1">
      <c r="B192" s="329"/>
      <c r="C192" s="365" t="s">
        <v>543</v>
      </c>
      <c r="D192" s="304"/>
      <c r="E192" s="304"/>
      <c r="F192" s="327" t="s">
        <v>449</v>
      </c>
      <c r="G192" s="304"/>
      <c r="H192" s="304" t="s">
        <v>544</v>
      </c>
      <c r="I192" s="304" t="s">
        <v>484</v>
      </c>
      <c r="J192" s="304"/>
      <c r="K192" s="352"/>
    </row>
    <row r="193" s="1" customFormat="1" ht="15" customHeight="1">
      <c r="B193" s="329"/>
      <c r="C193" s="365" t="s">
        <v>545</v>
      </c>
      <c r="D193" s="304"/>
      <c r="E193" s="304"/>
      <c r="F193" s="327" t="s">
        <v>449</v>
      </c>
      <c r="G193" s="304"/>
      <c r="H193" s="304" t="s">
        <v>546</v>
      </c>
      <c r="I193" s="304" t="s">
        <v>484</v>
      </c>
      <c r="J193" s="304"/>
      <c r="K193" s="352"/>
    </row>
    <row r="194" s="1" customFormat="1" ht="15" customHeight="1">
      <c r="B194" s="329"/>
      <c r="C194" s="365" t="s">
        <v>547</v>
      </c>
      <c r="D194" s="304"/>
      <c r="E194" s="304"/>
      <c r="F194" s="327" t="s">
        <v>455</v>
      </c>
      <c r="G194" s="304"/>
      <c r="H194" s="304" t="s">
        <v>548</v>
      </c>
      <c r="I194" s="304" t="s">
        <v>484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549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550</v>
      </c>
      <c r="D201" s="374"/>
      <c r="E201" s="374"/>
      <c r="F201" s="374" t="s">
        <v>551</v>
      </c>
      <c r="G201" s="375"/>
      <c r="H201" s="374" t="s">
        <v>552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542</v>
      </c>
      <c r="D203" s="304"/>
      <c r="E203" s="304"/>
      <c r="F203" s="327" t="s">
        <v>45</v>
      </c>
      <c r="G203" s="304"/>
      <c r="H203" s="304" t="s">
        <v>553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46</v>
      </c>
      <c r="G204" s="304"/>
      <c r="H204" s="304" t="s">
        <v>554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49</v>
      </c>
      <c r="G205" s="304"/>
      <c r="H205" s="304" t="s">
        <v>555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47</v>
      </c>
      <c r="G206" s="304"/>
      <c r="H206" s="304" t="s">
        <v>556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48</v>
      </c>
      <c r="G207" s="304"/>
      <c r="H207" s="304" t="s">
        <v>557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496</v>
      </c>
      <c r="D209" s="304"/>
      <c r="E209" s="304"/>
      <c r="F209" s="327" t="s">
        <v>79</v>
      </c>
      <c r="G209" s="304"/>
      <c r="H209" s="304" t="s">
        <v>558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393</v>
      </c>
      <c r="G210" s="304"/>
      <c r="H210" s="304" t="s">
        <v>394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391</v>
      </c>
      <c r="G211" s="304"/>
      <c r="H211" s="304" t="s">
        <v>559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395</v>
      </c>
      <c r="G212" s="365"/>
      <c r="H212" s="356" t="s">
        <v>96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396</v>
      </c>
      <c r="G213" s="365"/>
      <c r="H213" s="356" t="s">
        <v>362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520</v>
      </c>
      <c r="D215" s="304"/>
      <c r="E215" s="304"/>
      <c r="F215" s="327">
        <v>1</v>
      </c>
      <c r="G215" s="365"/>
      <c r="H215" s="356" t="s">
        <v>560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561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562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563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2024-11-07T13:58:44Z</dcterms:created>
  <dcterms:modified xsi:type="dcterms:W3CDTF">2024-11-07T13:58:49Z</dcterms:modified>
</cp:coreProperties>
</file>