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KUlicna\Desktop\ODM\Veřejné zakázky\Výběrové řízení\24-3. Realizace energosloupky v MSUL (2024 - 2025)\VV\"/>
    </mc:Choice>
  </mc:AlternateContent>
  <bookViews>
    <workbookView xWindow="0" yWindow="0" windowWidth="28800" windowHeight="12435" activeTab="2"/>
  </bookViews>
  <sheets>
    <sheet name="Rekapitulace stavby" sheetId="1" r:id="rId1"/>
    <sheet name="SADY-UL-RK1-mat - SADY-UL..." sheetId="2" r:id="rId2"/>
    <sheet name="SADY-UL-RK1-pr - SADY-UL-..." sheetId="3" r:id="rId3"/>
  </sheets>
  <definedNames>
    <definedName name="_xlnm._FilterDatabase" localSheetId="1" hidden="1">'SADY-UL-RK1-mat - SADY-UL...'!$C$119:$K$144</definedName>
    <definedName name="_xlnm._FilterDatabase" localSheetId="2" hidden="1">'SADY-UL-RK1-pr - SADY-UL-...'!$C$126:$K$176</definedName>
    <definedName name="_xlnm.Print_Titles" localSheetId="0">'Rekapitulace stavby'!$92:$92</definedName>
    <definedName name="_xlnm.Print_Titles" localSheetId="1">'SADY-UL-RK1-mat - SADY-UL...'!$119:$119</definedName>
    <definedName name="_xlnm.Print_Titles" localSheetId="2">'SADY-UL-RK1-pr - SADY-UL-...'!$126:$126</definedName>
    <definedName name="_xlnm.Print_Area" localSheetId="0">'Rekapitulace stavby'!$D$4:$AO$76,'Rekapitulace stavby'!$C$82:$AQ$97</definedName>
    <definedName name="_xlnm.Print_Area" localSheetId="1">'SADY-UL-RK1-mat - SADY-UL...'!$C$4:$J$76,'SADY-UL-RK1-mat - SADY-UL...'!$C$82:$J$101,'SADY-UL-RK1-mat - SADY-UL...'!$C$107:$J$144</definedName>
    <definedName name="_xlnm.Print_Area" localSheetId="2">'SADY-UL-RK1-pr - SADY-UL-...'!$C$4:$J$76,'SADY-UL-RK1-pr - SADY-UL-...'!$C$82:$J$108,'SADY-UL-RK1-pr - SADY-UL-...'!$C$114:$J$176</definedName>
  </definedNames>
  <calcPr calcId="152511"/>
</workbook>
</file>

<file path=xl/calcChain.xml><?xml version="1.0" encoding="utf-8"?>
<calcChain xmlns="http://schemas.openxmlformats.org/spreadsheetml/2006/main">
  <c r="J161" i="3" l="1"/>
  <c r="J162" i="3"/>
  <c r="J20" i="3"/>
  <c r="E21" i="3"/>
  <c r="J21" i="3"/>
  <c r="J174" i="3"/>
  <c r="J37" i="3" l="1"/>
  <c r="J36" i="3"/>
  <c r="AY96" i="1"/>
  <c r="J35" i="3"/>
  <c r="AX96" i="1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T130" i="3" s="1"/>
  <c r="T129" i="3" s="1"/>
  <c r="T128" i="3" s="1"/>
  <c r="R131" i="3"/>
  <c r="R130" i="3" s="1"/>
  <c r="R129" i="3" s="1"/>
  <c r="R128" i="3" s="1"/>
  <c r="P131" i="3"/>
  <c r="P130" i="3"/>
  <c r="P129" i="3" s="1"/>
  <c r="P128" i="3" s="1"/>
  <c r="F121" i="3"/>
  <c r="E119" i="3"/>
  <c r="F89" i="3"/>
  <c r="E87" i="3"/>
  <c r="J24" i="3"/>
  <c r="E24" i="3"/>
  <c r="J92" i="3"/>
  <c r="J23" i="3"/>
  <c r="J123" i="3"/>
  <c r="F124" i="3"/>
  <c r="E15" i="3"/>
  <c r="F123" i="3"/>
  <c r="J89" i="3"/>
  <c r="E7" i="3"/>
  <c r="E85" i="3"/>
  <c r="J37" i="2"/>
  <c r="J36" i="2"/>
  <c r="AY95" i="1" s="1"/>
  <c r="J35" i="2"/>
  <c r="AX95" i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/>
  <c r="J23" i="2"/>
  <c r="J21" i="2"/>
  <c r="E21" i="2"/>
  <c r="J91" i="2" s="1"/>
  <c r="J20" i="2"/>
  <c r="J18" i="2"/>
  <c r="E18" i="2"/>
  <c r="F117" i="2"/>
  <c r="J17" i="2"/>
  <c r="J15" i="2"/>
  <c r="E15" i="2"/>
  <c r="F91" i="2"/>
  <c r="J14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131" i="2"/>
  <c r="BK127" i="2"/>
  <c r="J142" i="2"/>
  <c r="BK137" i="2"/>
  <c r="J131" i="2"/>
  <c r="J126" i="2"/>
  <c r="BK142" i="2"/>
  <c r="J139" i="2"/>
  <c r="BK136" i="2"/>
  <c r="BK128" i="2"/>
  <c r="J124" i="2"/>
  <c r="J168" i="3"/>
  <c r="J163" i="3"/>
  <c r="J154" i="3"/>
  <c r="J141" i="3"/>
  <c r="J173" i="3"/>
  <c r="BK175" i="3"/>
  <c r="BK163" i="3"/>
  <c r="BK166" i="3"/>
  <c r="BK157" i="3"/>
  <c r="BK151" i="3"/>
  <c r="BK142" i="3"/>
  <c r="J135" i="3"/>
  <c r="J159" i="3"/>
  <c r="J151" i="3"/>
  <c r="BK141" i="3"/>
  <c r="BK160" i="3"/>
  <c r="J153" i="3"/>
  <c r="J146" i="3"/>
  <c r="BK144" i="3"/>
  <c r="J131" i="3"/>
  <c r="J140" i="2"/>
  <c r="BK129" i="2"/>
  <c r="BK144" i="2"/>
  <c r="BK139" i="2"/>
  <c r="BK132" i="2"/>
  <c r="J128" i="2"/>
  <c r="J144" i="2"/>
  <c r="J141" i="2"/>
  <c r="J138" i="2"/>
  <c r="J135" i="2"/>
  <c r="J127" i="2"/>
  <c r="J166" i="3"/>
  <c r="BK159" i="3"/>
  <c r="BK143" i="3"/>
  <c r="BK171" i="3"/>
  <c r="J175" i="3"/>
  <c r="BK173" i="3"/>
  <c r="BK162" i="3"/>
  <c r="BK154" i="3"/>
  <c r="J144" i="3"/>
  <c r="BK139" i="3"/>
  <c r="J155" i="3"/>
  <c r="BK152" i="3"/>
  <c r="J142" i="3"/>
  <c r="BK131" i="3"/>
  <c r="BK148" i="3"/>
  <c r="J143" i="3"/>
  <c r="BK135" i="2"/>
  <c r="BK124" i="2"/>
  <c r="BK141" i="2"/>
  <c r="J136" i="2"/>
  <c r="J130" i="2"/>
  <c r="BK143" i="2"/>
  <c r="BK140" i="2"/>
  <c r="J137" i="2"/>
  <c r="J134" i="2"/>
  <c r="BK126" i="2"/>
  <c r="J172" i="3"/>
  <c r="BK164" i="3"/>
  <c r="J157" i="3"/>
  <c r="J145" i="3"/>
  <c r="J176" i="3"/>
  <c r="J171" i="3"/>
  <c r="BK176" i="3"/>
  <c r="BK172" i="3"/>
  <c r="J160" i="3"/>
  <c r="BK150" i="3"/>
  <c r="J140" i="3"/>
  <c r="J134" i="3"/>
  <c r="J158" i="3"/>
  <c r="BK153" i="3"/>
  <c r="BK146" i="3"/>
  <c r="BK135" i="3"/>
  <c r="BK156" i="3"/>
  <c r="J150" i="3"/>
  <c r="BK145" i="3"/>
  <c r="BK140" i="3"/>
  <c r="J143" i="2"/>
  <c r="BK130" i="2"/>
  <c r="BK123" i="2"/>
  <c r="BK138" i="2"/>
  <c r="BK134" i="2"/>
  <c r="J129" i="2"/>
  <c r="AS94" i="1"/>
  <c r="J132" i="2"/>
  <c r="J123" i="2"/>
  <c r="J167" i="3"/>
  <c r="J152" i="3"/>
  <c r="BK134" i="3"/>
  <c r="BK168" i="3"/>
  <c r="BK167" i="3"/>
  <c r="BK174" i="3"/>
  <c r="J164" i="3"/>
  <c r="BK155" i="3"/>
  <c r="BK149" i="3"/>
  <c r="J138" i="3"/>
  <c r="BK161" i="3"/>
  <c r="J156" i="3"/>
  <c r="J148" i="3"/>
  <c r="J139" i="3"/>
  <c r="BK158" i="3"/>
  <c r="J149" i="3"/>
  <c r="BK138" i="3"/>
  <c r="P122" i="2" l="1"/>
  <c r="BK133" i="2"/>
  <c r="J133" i="2" s="1"/>
  <c r="J100" i="2" s="1"/>
  <c r="R122" i="2"/>
  <c r="P125" i="2"/>
  <c r="P133" i="2"/>
  <c r="P133" i="3"/>
  <c r="P132" i="3"/>
  <c r="P137" i="3"/>
  <c r="T137" i="3"/>
  <c r="R147" i="3"/>
  <c r="P170" i="3"/>
  <c r="P169" i="3" s="1"/>
  <c r="BK125" i="2"/>
  <c r="J125" i="2" s="1"/>
  <c r="J99" i="2" s="1"/>
  <c r="R125" i="2"/>
  <c r="R133" i="2"/>
  <c r="BK133" i="3"/>
  <c r="BK132" i="3"/>
  <c r="J132" i="3" s="1"/>
  <c r="J100" i="3" s="1"/>
  <c r="T133" i="3"/>
  <c r="T132" i="3" s="1"/>
  <c r="R137" i="3"/>
  <c r="R136" i="3" s="1"/>
  <c r="R127" i="3" s="1"/>
  <c r="T147" i="3"/>
  <c r="P165" i="3"/>
  <c r="T165" i="3"/>
  <c r="BK170" i="3"/>
  <c r="J170" i="3"/>
  <c r="J107" i="3"/>
  <c r="R170" i="3"/>
  <c r="R169" i="3"/>
  <c r="BK122" i="2"/>
  <c r="J122" i="2" s="1"/>
  <c r="J98" i="2" s="1"/>
  <c r="T122" i="2"/>
  <c r="T125" i="2"/>
  <c r="T133" i="2"/>
  <c r="R133" i="3"/>
  <c r="R132" i="3"/>
  <c r="BK137" i="3"/>
  <c r="J137" i="3" s="1"/>
  <c r="J103" i="3" s="1"/>
  <c r="BK147" i="3"/>
  <c r="J147" i="3" s="1"/>
  <c r="J104" i="3" s="1"/>
  <c r="P147" i="3"/>
  <c r="BK165" i="3"/>
  <c r="J165" i="3" s="1"/>
  <c r="J105" i="3" s="1"/>
  <c r="R165" i="3"/>
  <c r="T170" i="3"/>
  <c r="T169" i="3"/>
  <c r="BK130" i="3"/>
  <c r="BK129" i="3"/>
  <c r="J129" i="3"/>
  <c r="J98" i="3" s="1"/>
  <c r="F92" i="3"/>
  <c r="BE135" i="3"/>
  <c r="BE153" i="3"/>
  <c r="BE156" i="3"/>
  <c r="BE160" i="3"/>
  <c r="J91" i="3"/>
  <c r="E117" i="3"/>
  <c r="J121" i="3"/>
  <c r="J124" i="3"/>
  <c r="BE134" i="3"/>
  <c r="BE144" i="3"/>
  <c r="BE148" i="3"/>
  <c r="BE149" i="3"/>
  <c r="BE151" i="3"/>
  <c r="BE154" i="3"/>
  <c r="BE158" i="3"/>
  <c r="BE159" i="3"/>
  <c r="BE131" i="3"/>
  <c r="BE141" i="3"/>
  <c r="BE142" i="3"/>
  <c r="BE143" i="3"/>
  <c r="BE146" i="3"/>
  <c r="BE161" i="3"/>
  <c r="BE164" i="3"/>
  <c r="BE168" i="3"/>
  <c r="BE171" i="3"/>
  <c r="BE176" i="3"/>
  <c r="BE167" i="3"/>
  <c r="BE172" i="3"/>
  <c r="BE163" i="3"/>
  <c r="BE174" i="3"/>
  <c r="F91" i="3"/>
  <c r="BE138" i="3"/>
  <c r="BE139" i="3"/>
  <c r="BE140" i="3"/>
  <c r="BE145" i="3"/>
  <c r="BE150" i="3"/>
  <c r="BE152" i="3"/>
  <c r="BE155" i="3"/>
  <c r="BE157" i="3"/>
  <c r="BE162" i="3"/>
  <c r="BE166" i="3"/>
  <c r="BE173" i="3"/>
  <c r="BE175" i="3"/>
  <c r="F92" i="2"/>
  <c r="F116" i="2"/>
  <c r="BE127" i="2"/>
  <c r="BE131" i="2"/>
  <c r="BE137" i="2"/>
  <c r="BE139" i="2"/>
  <c r="J92" i="2"/>
  <c r="J116" i="2"/>
  <c r="BE128" i="2"/>
  <c r="BE130" i="2"/>
  <c r="BE140" i="2"/>
  <c r="BE141" i="2"/>
  <c r="BE142" i="2"/>
  <c r="BE143" i="2"/>
  <c r="BE144" i="2"/>
  <c r="E85" i="2"/>
  <c r="J89" i="2"/>
  <c r="BE123" i="2"/>
  <c r="BE124" i="2"/>
  <c r="BE126" i="2"/>
  <c r="BE129" i="2"/>
  <c r="BE132" i="2"/>
  <c r="BE134" i="2"/>
  <c r="BE135" i="2"/>
  <c r="BE136" i="2"/>
  <c r="BE138" i="2"/>
  <c r="F36" i="2"/>
  <c r="BC95" i="1" s="1"/>
  <c r="F35" i="3"/>
  <c r="BB96" i="1" s="1"/>
  <c r="F37" i="2"/>
  <c r="BD95" i="1" s="1"/>
  <c r="J34" i="3"/>
  <c r="AW96" i="1" s="1"/>
  <c r="F37" i="3"/>
  <c r="BD96" i="1" s="1"/>
  <c r="F34" i="2"/>
  <c r="BA95" i="1"/>
  <c r="F35" i="2"/>
  <c r="BB95" i="1" s="1"/>
  <c r="F34" i="3"/>
  <c r="BA96" i="1" s="1"/>
  <c r="J34" i="2"/>
  <c r="AW95" i="1" s="1"/>
  <c r="F36" i="3"/>
  <c r="BC96" i="1" s="1"/>
  <c r="T121" i="2" l="1"/>
  <c r="T120" i="2" s="1"/>
  <c r="P136" i="3"/>
  <c r="P127" i="3"/>
  <c r="AU96" i="1"/>
  <c r="T136" i="3"/>
  <c r="T127" i="3"/>
  <c r="R121" i="2"/>
  <c r="R120" i="2"/>
  <c r="P121" i="2"/>
  <c r="P120" i="2" s="1"/>
  <c r="AU95" i="1" s="1"/>
  <c r="BK128" i="3"/>
  <c r="J128" i="3" s="1"/>
  <c r="J97" i="3" s="1"/>
  <c r="BK136" i="3"/>
  <c r="J136" i="3" s="1"/>
  <c r="J102" i="3" s="1"/>
  <c r="BK121" i="2"/>
  <c r="J121" i="2" s="1"/>
  <c r="J97" i="2" s="1"/>
  <c r="J130" i="3"/>
  <c r="J99" i="3"/>
  <c r="J133" i="3"/>
  <c r="J101" i="3" s="1"/>
  <c r="BK169" i="3"/>
  <c r="J169" i="3"/>
  <c r="J106" i="3"/>
  <c r="F33" i="2"/>
  <c r="AZ95" i="1"/>
  <c r="J33" i="2"/>
  <c r="AV95" i="1" s="1"/>
  <c r="AT95" i="1" s="1"/>
  <c r="BA94" i="1"/>
  <c r="W30" i="1" s="1"/>
  <c r="BD94" i="1"/>
  <c r="W33" i="1" s="1"/>
  <c r="BC94" i="1"/>
  <c r="AY94" i="1" s="1"/>
  <c r="BB94" i="1"/>
  <c r="AX94" i="1" s="1"/>
  <c r="F33" i="3"/>
  <c r="AZ96" i="1" s="1"/>
  <c r="J33" i="3"/>
  <c r="AV96" i="1" s="1"/>
  <c r="AT96" i="1" s="1"/>
  <c r="BK120" i="2" l="1"/>
  <c r="J120" i="2"/>
  <c r="BK127" i="3"/>
  <c r="J127" i="3" s="1"/>
  <c r="J96" i="3" s="1"/>
  <c r="AU94" i="1"/>
  <c r="J30" i="2"/>
  <c r="AG95" i="1"/>
  <c r="AZ94" i="1"/>
  <c r="AV94" i="1" s="1"/>
  <c r="AK29" i="1" s="1"/>
  <c r="AW94" i="1"/>
  <c r="AK30" i="1" s="1"/>
  <c r="W31" i="1"/>
  <c r="W32" i="1"/>
  <c r="J39" i="2" l="1"/>
  <c r="J96" i="2"/>
  <c r="AN95" i="1"/>
  <c r="J30" i="3"/>
  <c r="AG96" i="1" s="1"/>
  <c r="AG94" i="1" s="1"/>
  <c r="AK26" i="1" s="1"/>
  <c r="AK35" i="1" s="1"/>
  <c r="AT94" i="1"/>
  <c r="W29" i="1"/>
  <c r="J39" i="3" l="1"/>
  <c r="AN94" i="1"/>
  <c r="AN96" i="1"/>
</calcChain>
</file>

<file path=xl/sharedStrings.xml><?xml version="1.0" encoding="utf-8"?>
<sst xmlns="http://schemas.openxmlformats.org/spreadsheetml/2006/main" count="1278" uniqueCount="392">
  <si>
    <t>Export Komplet</t>
  </si>
  <si>
    <t/>
  </si>
  <si>
    <t>2.0</t>
  </si>
  <si>
    <t>False</t>
  </si>
  <si>
    <t>{f9ded176-bf69-4728-bea5-26e36a43de10}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</si>
  <si>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</si>
  <si>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</si>
  <si>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</si>
  <si>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</si>
  <si>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</si>
  <si>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</si>
  <si>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</si>
  <si>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</si>
  <si>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</si>
  <si>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2023-SADY-UL-RK1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</si>
  <si>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</si>
  <si>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</si>
  <si>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SADY-UL-ROZVADĚČ-RK1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</si>
  <si>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</si>
  <si>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</si>
  <si>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</si>
  <si>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</si>
  <si>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</si>
  <si>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</si>
  <si>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</si>
  <si>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</si>
  <si>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</si>
  <si>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</si>
  <si>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</si>
  <si>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</si>
  <si>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</si>
  <si>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</si>
  <si>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</si>
  <si>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</si>
  <si>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</si>
  <si>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</si>
  <si>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</si>
  <si>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</si>
  <si>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</si>
  <si>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</si>
  <si>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</si>
  <si>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</si>
  <si>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</si>
  <si>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</si>
  <si>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</si>
  <si>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</si>
  <si>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</si>
  <si>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</si>
  <si>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</si>
  <si>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</si>
  <si>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</si>
  <si>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</si>
  <si>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</si>
  <si>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</si>
  <si>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</si>
  <si>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</si>
  <si>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</si>
  <si>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</si>
  <si>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</si>
  <si>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</si>
  <si>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</si>
  <si>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</si>
  <si>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</si>
  <si>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</si>
  <si>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</si>
  <si>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</si>
  <si>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</si>
  <si>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</si>
  <si>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</si>
  <si>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</si>
  <si>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</si>
  <si>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</si>
  <si>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</si>
  <si>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</si>
  <si>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</si>
  <si>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</si>
  <si>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</si>
  <si>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</si>
  <si>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SADY-UL-RK1-mat</t>
  </si>
  <si>
    <t>SADY-UL-RK1-materiál</t>
  </si>
  <si>
    <t>STA</t>
  </si>
  <si>
    <t>1</t>
  </si>
  <si>
    <t>{d28e41d9-eac3-4011-965a-841ac7f7e26d}</t>
  </si>
  <si>
    <t>2</t>
  </si>
  <si>
    <t>SADY-UL-RK1-pr</t>
  </si>
  <si>
    <t>SADY-UL-RK1-práce</t>
  </si>
  <si>
    <t>{5c893106-30d0-4138-b32a-08d7a611cd37}</t>
  </si>
  <si>
    <t>KRYCÍ LIST SOUPISU PRACÍ</t>
  </si>
  <si>
    <t>Objekt:</t>
  </si>
  <si>
    <t>SADY-UL-RK1-mat - SADY-UL-RK1-materiál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</si>
  <si>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</si>
  <si>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</si>
  <si>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</si>
  <si>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</si>
  <si>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</si>
  <si>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</si>
  <si>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</si>
  <si>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</si>
  <si>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</si>
  <si>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</si>
  <si>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</si>
  <si>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</si>
  <si>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</si>
  <si>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</si>
  <si>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</si>
  <si>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</si>
  <si>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</si>
  <si>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</si>
  <si>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</si>
  <si>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</si>
  <si>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</si>
  <si>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</si>
  <si>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</si>
  <si>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</si>
  <si>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</si>
  <si>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</si>
  <si>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</si>
  <si>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</si>
  <si>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</si>
  <si>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RK1-PODZEMNÍ, rozvaděčová část-výsuvný sloupek, KOMPLET</t>
  </si>
  <si>
    <t>ks</t>
  </si>
  <si>
    <t>256</t>
  </si>
  <si>
    <t>1031595706</t>
  </si>
  <si>
    <t>65</t>
  </si>
  <si>
    <t>pol2.1</t>
  </si>
  <si>
    <t>RK1-PODZEMNÍ,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</si>
  <si>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</si>
  <si>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</si>
  <si>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</si>
  <si>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</si>
  <si>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</si>
  <si>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</si>
  <si>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</si>
  <si>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28</t>
  </si>
  <si>
    <t>pol2.21</t>
  </si>
  <si>
    <t>krabice svorkovací 5-pol,pro 3 x cyky 5x4,IP67</t>
  </si>
  <si>
    <t>91527546</t>
  </si>
  <si>
    <t>29</t>
  </si>
  <si>
    <t>pol3.21</t>
  </si>
  <si>
    <t>kabelová spojka zemní 4-pol,pro cyky 4x25</t>
  </si>
  <si>
    <t>1454475832</t>
  </si>
  <si>
    <t>30</t>
  </si>
  <si>
    <t>pol4.21</t>
  </si>
  <si>
    <t>kabelová spojka zemní 5-pol,pro cyky 5x4</t>
  </si>
  <si>
    <t>-551361079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</si>
  <si>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</si>
  <si>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</si>
  <si>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</si>
  <si>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</si>
  <si>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</si>
  <si>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</si>
  <si>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</si>
  <si>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</si>
  <si>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</si>
  <si>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</si>
  <si>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</si>
  <si>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</si>
  <si>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</si>
  <si>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</si>
  <si>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</si>
  <si>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</si>
  <si>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</si>
  <si>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</si>
  <si>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</si>
  <si>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43</t>
  </si>
  <si>
    <t>pol2.22</t>
  </si>
  <si>
    <t>CYKY 5x4</t>
  </si>
  <si>
    <t>1642116694</t>
  </si>
  <si>
    <t>44</t>
  </si>
  <si>
    <t>pol3.22</t>
  </si>
  <si>
    <t>CYKY 5x2,5</t>
  </si>
  <si>
    <t>-573482033</t>
  </si>
  <si>
    <t>45</t>
  </si>
  <si>
    <t>pol4.22</t>
  </si>
  <si>
    <t>CYKY 3x1,5</t>
  </si>
  <si>
    <t>707751541</t>
  </si>
  <si>
    <t>61</t>
  </si>
  <si>
    <t>pol8.22</t>
  </si>
  <si>
    <t>CYKY 5x1,5</t>
  </si>
  <si>
    <t>1662731730</t>
  </si>
  <si>
    <t>63</t>
  </si>
  <si>
    <t>pol10.22</t>
  </si>
  <si>
    <t>CGSG 5x16</t>
  </si>
  <si>
    <t>367513546</t>
  </si>
  <si>
    <t>66</t>
  </si>
  <si>
    <t>pol11.22</t>
  </si>
  <si>
    <t>CGSG 5x4</t>
  </si>
  <si>
    <t>827964570</t>
  </si>
  <si>
    <t>67</t>
  </si>
  <si>
    <t>pol12.22</t>
  </si>
  <si>
    <t>CGSG 5x2,5</t>
  </si>
  <si>
    <t>-1103701377</t>
  </si>
  <si>
    <t>68</t>
  </si>
  <si>
    <t>pol13.22</t>
  </si>
  <si>
    <t>CGSG 5x1,5</t>
  </si>
  <si>
    <t>-1530942881</t>
  </si>
  <si>
    <t>69</t>
  </si>
  <si>
    <t>pol14.22</t>
  </si>
  <si>
    <t>CGSG 3x1,5</t>
  </si>
  <si>
    <t>-860007366</t>
  </si>
  <si>
    <t>70</t>
  </si>
  <si>
    <t>pol15.22</t>
  </si>
  <si>
    <t>CY16</t>
  </si>
  <si>
    <t>-795376343</t>
  </si>
  <si>
    <t>SADY-UL-RK1-pr - SADY-UL-RK1-práce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</si>
  <si>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</si>
  <si>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</si>
  <si>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</si>
  <si>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</si>
  <si>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</si>
  <si>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</si>
  <si>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</si>
  <si>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</si>
  <si>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</si>
  <si>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</si>
  <si>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</si>
  <si>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</si>
  <si>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</si>
  <si>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</si>
  <si>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</si>
  <si>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</si>
  <si>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</si>
  <si>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</si>
  <si>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</si>
  <si>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</si>
  <si>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</si>
  <si>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</si>
  <si>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</si>
  <si>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</si>
  <si>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</si>
  <si>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</si>
  <si>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741112111</t>
  </si>
  <si>
    <t>Montáž rozvodka nástěnná plastová čtyřhranná vodič D do 4 mm2</t>
  </si>
  <si>
    <t>kus</t>
  </si>
  <si>
    <t>16</t>
  </si>
  <si>
    <t>827719920</t>
  </si>
  <si>
    <t>741112113</t>
  </si>
  <si>
    <t>Montáž rozvodka nástěnná plastová čtyřhranná vodič D do 10 mm2</t>
  </si>
  <si>
    <t>1576195616</t>
  </si>
  <si>
    <t>Práce a dodávky M</t>
  </si>
  <si>
    <t>21-M</t>
  </si>
  <si>
    <t>Elektromontáže</t>
  </si>
  <si>
    <t>210100252</t>
  </si>
  <si>
    <t>Ukončení kabelů smršťovací záklopkou nebo páskou se zapojením bez letování žíly do 4x25 mm2</t>
  </si>
  <si>
    <t>-883660197</t>
  </si>
  <si>
    <t>8</t>
  </si>
  <si>
    <t>210100235</t>
  </si>
  <si>
    <t>Ukončení šňůr se zapojením počtu a průřezu žil do 5x4 mm2</t>
  </si>
  <si>
    <t>1270911044</t>
  </si>
  <si>
    <t>54</t>
  </si>
  <si>
    <t>210101234</t>
  </si>
  <si>
    <t>Propojení kabelů celoplastových spojkou do 1 kV venkovní smršťovací SVCZ 1 až 5 žíly do 4x25 až 35 mm2</t>
  </si>
  <si>
    <t>2006018689</t>
  </si>
  <si>
    <t>53</t>
  </si>
  <si>
    <t>210101233</t>
  </si>
  <si>
    <t>Propojení kabelů celoplastových spojkou do 1 kV venkovní smršťovací SVCZ 1 až 5 žíly do 4x10 až 16 mm2</t>
  </si>
  <si>
    <t>962394518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</si>
  <si>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</si>
  <si>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</si>
  <si>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</si>
  <si>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</si>
  <si>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</si>
  <si>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</si>
  <si>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</si>
  <si>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</si>
  <si>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</si>
  <si>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</si>
  <si>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17</t>
  </si>
  <si>
    <t>210800116</t>
  </si>
  <si>
    <t>Montáž měděných kabelů CYKY,CYBY,CYMY,NYM,CYKYLS,CYKYLo 5x2,5 mm2 uložených pod omítku ve stěně</t>
  </si>
  <si>
    <t>842571620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</si>
  <si>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</si>
  <si>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</si>
  <si>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</si>
  <si>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</si>
  <si>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</si>
  <si>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</si>
  <si>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</si>
  <si>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</si>
  <si>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</si>
  <si>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</si>
  <si>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</si>
  <si>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</si>
  <si>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</si>
  <si>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</si>
  <si>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</si>
  <si>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</si>
  <si>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</si>
  <si>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</si>
  <si>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</si>
  <si>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</si>
  <si>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</si>
  <si>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</si>
  <si>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</si>
  <si>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</si>
  <si>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>potěr cementový  CP 20 kamenivo do 4 mm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</si>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</sst>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7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2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E5" s="174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E6" s="175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5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5"/>
      <c r="BS8" s="14" t="s">
        <v>6</v>
      </c>
    </row>
    <row r="9" spans="1:74" s="1" customFormat="1" ht="14.45" customHeight="1">
      <c r="B9" s="17"/>
      <c r="AR9" s="17"/>
      <c r="BE9" s="175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75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75"/>
      <c r="BS11" s="14" t="s">
        <v>6</v>
      </c>
    </row>
    <row r="12" spans="1:74" s="1" customFormat="1" ht="6.95" customHeight="1">
      <c r="B12" s="17"/>
      <c r="AR12" s="17"/>
      <c r="BE12" s="175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75"/>
      <c r="BS13" s="14" t="s">
        <v>6</v>
      </c>
    </row>
    <row r="14" spans="1:74" ht="12.75">
      <c r="B14" s="17"/>
      <c r="E14" s="180" t="s">
        <v>28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4" t="s">
        <v>26</v>
      </c>
      <c r="AN14" s="26" t="s">
        <v>28</v>
      </c>
      <c r="AR14" s="17"/>
      <c r="BE14" s="175"/>
      <c r="BS14" s="14" t="s">
        <v>6</v>
      </c>
    </row>
    <row r="15" spans="1:74" s="1" customFormat="1" ht="6.95" customHeight="1">
      <c r="B15" s="17"/>
      <c r="AR15" s="17"/>
      <c r="BE15" s="175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75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75"/>
      <c r="BS17" s="14" t="s">
        <v>30</v>
      </c>
    </row>
    <row r="18" spans="1:71" s="1" customFormat="1" ht="6.95" customHeight="1">
      <c r="B18" s="17"/>
      <c r="AR18" s="17"/>
      <c r="BE18" s="17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75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175"/>
      <c r="BS20" s="14" t="s">
        <v>30</v>
      </c>
    </row>
    <row r="21" spans="1:71" s="1" customFormat="1" ht="6.95" customHeight="1">
      <c r="B21" s="17"/>
      <c r="AR21" s="17"/>
      <c r="BE21" s="175"/>
    </row>
    <row r="22" spans="1:71" s="1" customFormat="1" ht="12" customHeight="1">
      <c r="B22" s="17"/>
      <c r="D22" s="24" t="s">
        <v>32</v>
      </c>
      <c r="AR22" s="17"/>
      <c r="BE22" s="175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  <c r="BE23" s="175"/>
    </row>
    <row r="24" spans="1:71" s="1" customFormat="1" ht="6.95" customHeight="1">
      <c r="B24" s="17"/>
      <c r="AR24" s="17"/>
      <c r="BE24" s="175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5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3">
        <f>ROUND(AG94,2)</f>
        <v>0</v>
      </c>
      <c r="AL26" s="184"/>
      <c r="AM26" s="184"/>
      <c r="AN26" s="184"/>
      <c r="AO26" s="184"/>
      <c r="AP26" s="29"/>
      <c r="AQ26" s="29"/>
      <c r="AR26" s="30"/>
      <c r="BE26" s="175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5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5" t="s">
        <v>34</v>
      </c>
      <c r="M28" s="185"/>
      <c r="N28" s="185"/>
      <c r="O28" s="185"/>
      <c r="P28" s="185"/>
      <c r="Q28" s="29"/>
      <c r="R28" s="29"/>
      <c r="S28" s="29"/>
      <c r="T28" s="29"/>
      <c r="U28" s="29"/>
      <c r="V28" s="29"/>
      <c r="W28" s="185" t="s">
        <v>35</v>
      </c>
      <c r="X28" s="185"/>
      <c r="Y28" s="185"/>
      <c r="Z28" s="185"/>
      <c r="AA28" s="185"/>
      <c r="AB28" s="185"/>
      <c r="AC28" s="185"/>
      <c r="AD28" s="185"/>
      <c r="AE28" s="185"/>
      <c r="AF28" s="29"/>
      <c r="AG28" s="29"/>
      <c r="AH28" s="29"/>
      <c r="AI28" s="29"/>
      <c r="AJ28" s="29"/>
      <c r="AK28" s="185" t="s">
        <v>36</v>
      </c>
      <c r="AL28" s="185"/>
      <c r="AM28" s="185"/>
      <c r="AN28" s="185"/>
      <c r="AO28" s="185"/>
      <c r="AP28" s="29"/>
      <c r="AQ28" s="29"/>
      <c r="AR28" s="30"/>
      <c r="BE28" s="175"/>
    </row>
    <row r="29" spans="1:71" s="3" customFormat="1" ht="14.45" customHeight="1">
      <c r="B29" s="34"/>
      <c r="D29" s="24" t="s">
        <v>37</v>
      </c>
      <c r="F29" s="24" t="s">
        <v>38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4"/>
      <c r="BE29" s="176"/>
    </row>
    <row r="30" spans="1:71" s="3" customFormat="1" ht="14.45" customHeight="1">
      <c r="B30" s="34"/>
      <c r="F30" s="24" t="s">
        <v>39</v>
      </c>
      <c r="L30" s="188">
        <v>0.15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4"/>
      <c r="BE30" s="176"/>
    </row>
    <row r="31" spans="1:71" s="3" customFormat="1" ht="14.45" hidden="1" customHeight="1">
      <c r="B31" s="34"/>
      <c r="F31" s="24" t="s">
        <v>40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4"/>
      <c r="BE31" s="176"/>
    </row>
    <row r="32" spans="1:71" s="3" customFormat="1" ht="14.45" hidden="1" customHeight="1">
      <c r="B32" s="34"/>
      <c r="F32" s="24" t="s">
        <v>41</v>
      </c>
      <c r="L32" s="188">
        <v>0.15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4"/>
      <c r="BE32" s="176"/>
    </row>
    <row r="33" spans="1:57" s="3" customFormat="1" ht="14.45" hidden="1" customHeight="1">
      <c r="B33" s="34"/>
      <c r="F33" s="24" t="s">
        <v>42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4"/>
      <c r="BE33" s="176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5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9" t="s">
        <v>45</v>
      </c>
      <c r="Y35" s="190"/>
      <c r="Z35" s="190"/>
      <c r="AA35" s="190"/>
      <c r="AB35" s="190"/>
      <c r="AC35" s="37"/>
      <c r="AD35" s="37"/>
      <c r="AE35" s="37"/>
      <c r="AF35" s="37"/>
      <c r="AG35" s="37"/>
      <c r="AH35" s="37"/>
      <c r="AI35" s="37"/>
      <c r="AJ35" s="37"/>
      <c r="AK35" s="191">
        <f>SUM(AK26:AK33)</f>
        <v>0</v>
      </c>
      <c r="AL35" s="190"/>
      <c r="AM35" s="190"/>
      <c r="AN35" s="190"/>
      <c r="AO35" s="192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2023-SADY-UL-RK1</v>
      </c>
      <c r="AR84" s="48"/>
    </row>
    <row r="85" spans="1:91" s="5" customFormat="1" ht="36.950000000000003" customHeight="1">
      <c r="B85" s="49"/>
      <c r="C85" s="50" t="s">
        <v>16</v>
      </c>
      <c r="L85" s="193" t="str">
        <f>K6</f>
        <v>SADY-UL-ROZVADĚČ-RK1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5" t="str">
        <f>IF(AN8= "","",AN8)</f>
        <v>24. 10. 2023</v>
      </c>
      <c r="AN87" s="19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96" t="str">
        <f>IF(E17="","",E17)</f>
        <v xml:space="preserve"> </v>
      </c>
      <c r="AN89" s="197"/>
      <c r="AO89" s="197"/>
      <c r="AP89" s="197"/>
      <c r="AQ89" s="29"/>
      <c r="AR89" s="30"/>
      <c r="AS89" s="198" t="s">
        <v>53</v>
      </c>
      <c r="AT89" s="19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96" t="str">
        <f>IF(E20="","",E20)</f>
        <v xml:space="preserve"> </v>
      </c>
      <c r="AN90" s="197"/>
      <c r="AO90" s="197"/>
      <c r="AP90" s="197"/>
      <c r="AQ90" s="29"/>
      <c r="AR90" s="30"/>
      <c r="AS90" s="200"/>
      <c r="AT90" s="20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0"/>
      <c r="AT91" s="20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2" t="s">
        <v>54</v>
      </c>
      <c r="D92" s="203"/>
      <c r="E92" s="203"/>
      <c r="F92" s="203"/>
      <c r="G92" s="203"/>
      <c r="H92" s="57"/>
      <c r="I92" s="204" t="s">
        <v>55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56</v>
      </c>
      <c r="AH92" s="203"/>
      <c r="AI92" s="203"/>
      <c r="AJ92" s="203"/>
      <c r="AK92" s="203"/>
      <c r="AL92" s="203"/>
      <c r="AM92" s="203"/>
      <c r="AN92" s="204" t="s">
        <v>57</v>
      </c>
      <c r="AO92" s="203"/>
      <c r="AP92" s="206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0">
        <f>ROUND(SUM(AG95:AG96),2)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37.5" customHeight="1">
      <c r="A95" s="76" t="s">
        <v>77</v>
      </c>
      <c r="B95" s="77"/>
      <c r="C95" s="78"/>
      <c r="D95" s="209" t="s">
        <v>78</v>
      </c>
      <c r="E95" s="209"/>
      <c r="F95" s="209"/>
      <c r="G95" s="209"/>
      <c r="H95" s="209"/>
      <c r="I95" s="79"/>
      <c r="J95" s="209" t="s">
        <v>79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'SADY-UL-RK1-mat - SADY-UL...'!J30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80" t="s">
        <v>80</v>
      </c>
      <c r="AR95" s="77"/>
      <c r="AS95" s="81">
        <v>0</v>
      </c>
      <c r="AT95" s="82">
        <f>ROUND(SUM(AV95:AW95),2)</f>
        <v>0</v>
      </c>
      <c r="AU95" s="83">
        <f>'SADY-UL-RK1-mat - SADY-UL...'!P120</f>
        <v>0</v>
      </c>
      <c r="AV95" s="82">
        <f>'SADY-UL-RK1-mat - SADY-UL...'!J33</f>
        <v>0</v>
      </c>
      <c r="AW95" s="82">
        <f>'SADY-UL-RK1-mat - SADY-UL...'!J34</f>
        <v>0</v>
      </c>
      <c r="AX95" s="82">
        <f>'SADY-UL-RK1-mat - SADY-UL...'!J35</f>
        <v>0</v>
      </c>
      <c r="AY95" s="82">
        <f>'SADY-UL-RK1-mat - SADY-UL...'!J36</f>
        <v>0</v>
      </c>
      <c r="AZ95" s="82">
        <f>'SADY-UL-RK1-mat - SADY-UL...'!F33</f>
        <v>0</v>
      </c>
      <c r="BA95" s="82">
        <f>'SADY-UL-RK1-mat - SADY-UL...'!F34</f>
        <v>0</v>
      </c>
      <c r="BB95" s="82">
        <f>'SADY-UL-RK1-mat - SADY-UL...'!F35</f>
        <v>0</v>
      </c>
      <c r="BC95" s="82">
        <f>'SADY-UL-RK1-mat - SADY-UL...'!F36</f>
        <v>0</v>
      </c>
      <c r="BD95" s="84">
        <f>'SADY-UL-RK1-mat - SADY-UL...'!F37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83</v>
      </c>
    </row>
    <row r="96" spans="1:91" s="7" customFormat="1" ht="37.5" customHeight="1">
      <c r="A96" s="76" t="s">
        <v>77</v>
      </c>
      <c r="B96" s="77"/>
      <c r="C96" s="78"/>
      <c r="D96" s="209" t="s">
        <v>84</v>
      </c>
      <c r="E96" s="209"/>
      <c r="F96" s="209"/>
      <c r="G96" s="209"/>
      <c r="H96" s="209"/>
      <c r="I96" s="79"/>
      <c r="J96" s="209" t="s">
        <v>85</v>
      </c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7">
        <f>'SADY-UL-RK1-pr - SADY-UL-...'!J30</f>
        <v>0</v>
      </c>
      <c r="AH96" s="208"/>
      <c r="AI96" s="208"/>
      <c r="AJ96" s="208"/>
      <c r="AK96" s="208"/>
      <c r="AL96" s="208"/>
      <c r="AM96" s="208"/>
      <c r="AN96" s="207">
        <f>SUM(AG96,AT96)</f>
        <v>0</v>
      </c>
      <c r="AO96" s="208"/>
      <c r="AP96" s="208"/>
      <c r="AQ96" s="80" t="s">
        <v>80</v>
      </c>
      <c r="AR96" s="77"/>
      <c r="AS96" s="86">
        <v>0</v>
      </c>
      <c r="AT96" s="87">
        <f>ROUND(SUM(AV96:AW96),2)</f>
        <v>0</v>
      </c>
      <c r="AU96" s="88">
        <f>'SADY-UL-RK1-pr - SADY-UL-...'!P127</f>
        <v>0</v>
      </c>
      <c r="AV96" s="87">
        <f>'SADY-UL-RK1-pr - SADY-UL-...'!J33</f>
        <v>0</v>
      </c>
      <c r="AW96" s="87">
        <f>'SADY-UL-RK1-pr - SADY-UL-...'!J34</f>
        <v>0</v>
      </c>
      <c r="AX96" s="87">
        <f>'SADY-UL-RK1-pr - SADY-UL-...'!J35</f>
        <v>0</v>
      </c>
      <c r="AY96" s="87">
        <f>'SADY-UL-RK1-pr - SADY-UL-...'!J36</f>
        <v>0</v>
      </c>
      <c r="AZ96" s="87">
        <f>'SADY-UL-RK1-pr - SADY-UL-...'!F33</f>
        <v>0</v>
      </c>
      <c r="BA96" s="87">
        <f>'SADY-UL-RK1-pr - SADY-UL-...'!F34</f>
        <v>0</v>
      </c>
      <c r="BB96" s="87">
        <f>'SADY-UL-RK1-pr - SADY-UL-...'!F35</f>
        <v>0</v>
      </c>
      <c r="BC96" s="87">
        <f>'SADY-UL-RK1-pr - SADY-UL-...'!F36</f>
        <v>0</v>
      </c>
      <c r="BD96" s="89">
        <f>'SADY-UL-RK1-pr - SADY-UL-...'!F37</f>
        <v>0</v>
      </c>
      <c r="BT96" s="85" t="s">
        <v>81</v>
      </c>
      <c r="BV96" s="85" t="s">
        <v>75</v>
      </c>
      <c r="BW96" s="85" t="s">
        <v>86</v>
      </c>
      <c r="BX96" s="85" t="s">
        <v>4</v>
      </c>
      <c r="CL96" s="85" t="s">
        <v>1</v>
      </c>
      <c r="CM96" s="85" t="s">
        <v>83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algorithmName="SHA-512" hashValue="YQE3tsz4DuM3Gl1AiMI/sRhHsOEJN5tO07OB1oHwchb8uKu2RJ4PsTfIfltKbjXIGbcA3jxW1QA6I0Fmsa99Mw==" saltValue="SRAUm4c/lp/5Lwa0X5wsSA==" spinCount="100000" sheet="1" objects="1" scenarios="1"/>
  <protectedRanges>
    <protectedRange sqref="D7:AO23 C87:AP91" name="Oblast1"/>
  </protectedRanges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ADY-UL-RK1-mat - SADY-UL...'!C2" display="/"/>
    <hyperlink ref="A96" location="'SADY-UL-RK1-pr - SADY-UL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topLeftCell="A13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3" t="str">
        <f>'Rekapitulace stavby'!K6</f>
        <v>SADY-UL-ROZVADĚČ-RK1</v>
      </c>
      <c r="F7" s="214"/>
      <c r="G7" s="214"/>
      <c r="H7" s="214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3" t="s">
        <v>89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24. 10. 2023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 t="str">
        <f>'Rekapitulace stavby'!E14</f>
        <v>Vyplň údaj</v>
      </c>
      <c r="F18" s="177"/>
      <c r="G18" s="177"/>
      <c r="H18" s="177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ROUND((SUM(BE120:BE144)),  2)</f>
        <v>0</v>
      </c>
      <c r="G33" s="29"/>
      <c r="H33" s="29"/>
      <c r="I33" s="97">
        <v>0.21</v>
      </c>
      <c r="J33" s="96">
        <f>ROUND(((SUM(BE120:BE144))*I33),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ROUND((SUM(BF120:BF144)),  2)</f>
        <v>0</v>
      </c>
      <c r="G34" s="29"/>
      <c r="H34" s="29"/>
      <c r="I34" s="97">
        <v>0.15</v>
      </c>
      <c r="J34" s="96">
        <f>ROUND(((SUM(BF120:BF144))*I34),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ROUND((SUM(BG120:BG144)),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ROUND((SUM(BH120:BH144)),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ROUND((SUM(BI120:BI144)),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3" t="str">
        <f>E7</f>
        <v>SADY-UL-ROZVADĚČ-RK1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3" t="str">
        <f>E9</f>
        <v>SADY-UL-RK1-mat - SADY-UL-RK1-materiál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24. 10. 2023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91</v>
      </c>
      <c r="D94" s="98"/>
      <c r="E94" s="98"/>
      <c r="F94" s="98"/>
      <c r="G94" s="98"/>
      <c r="H94" s="98"/>
      <c r="I94" s="98"/>
      <c r="J94" s="107" t="s">
        <v>92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93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pans="1:31" s="9" customFormat="1" ht="24.95" customHeight="1">
      <c r="B97" s="109"/>
      <c r="D97" s="110" t="s">
        <v>95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97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1:31" s="9" customFormat="1" ht="24.95" customHeight="1">
      <c r="B100" s="109"/>
      <c r="D100" s="110" t="s">
        <v>98</v>
      </c>
      <c r="E100" s="111"/>
      <c r="F100" s="111"/>
      <c r="G100" s="111"/>
      <c r="H100" s="111"/>
      <c r="I100" s="111"/>
      <c r="J100" s="112">
        <f>J133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99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3" t="str">
        <f>E7</f>
        <v>SADY-UL-ROZVADĚČ-RK1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88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3" t="str">
        <f>E9</f>
        <v>SADY-UL-RK1-mat - SADY-UL-RK1-materiál</v>
      </c>
      <c r="F112" s="215"/>
      <c r="G112" s="215"/>
      <c r="H112" s="21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24. 10. 2023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24</v>
      </c>
      <c r="D116" s="29"/>
      <c r="E116" s="29"/>
      <c r="F116" s="22" t="str">
        <f>E15</f>
        <v xml:space="preserve"> </v>
      </c>
      <c r="G116" s="29"/>
      <c r="H116" s="29"/>
      <c r="I116" s="24" t="s">
        <v>29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100</v>
      </c>
      <c r="D119" s="120" t="s">
        <v>58</v>
      </c>
      <c r="E119" s="120" t="s">
        <v>54</v>
      </c>
      <c r="F119" s="120" t="s">
        <v>55</v>
      </c>
      <c r="G119" s="120" t="s">
        <v>101</v>
      </c>
      <c r="H119" s="120" t="s">
        <v>102</v>
      </c>
      <c r="I119" s="120" t="s">
        <v>103</v>
      </c>
      <c r="J119" s="121" t="s">
        <v>92</v>
      </c>
      <c r="K119" s="122" t="s">
        <v>104</v>
      </c>
      <c r="L119" s="123"/>
      <c r="M119" s="59" t="s">
        <v>1</v>
      </c>
      <c r="N119" s="60" t="s">
        <v>37</v>
      </c>
      <c r="O119" s="60" t="s">
        <v>105</v>
      </c>
      <c r="P119" s="60" t="s">
        <v>106</v>
      </c>
      <c r="Q119" s="60" t="s">
        <v>107</v>
      </c>
      <c r="R119" s="60" t="s">
        <v>108</v>
      </c>
      <c r="S119" s="60" t="s">
        <v>109</v>
      </c>
      <c r="T119" s="61" t="s">
        <v>110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111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P121+P133</f>
        <v>0</v>
      </c>
      <c r="Q120" s="63"/>
      <c r="R120" s="125">
        <f>R121+R133</f>
        <v>0</v>
      </c>
      <c r="S120" s="63"/>
      <c r="T120" s="126">
        <f>T121+T133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94</v>
      </c>
      <c r="BK120" s="127">
        <f>BK121+BK133</f>
        <v>0</v>
      </c>
    </row>
    <row r="121" spans="1:65" s="12" customFormat="1" ht="25.9" customHeight="1">
      <c r="B121" s="128"/>
      <c r="D121" s="129" t="s">
        <v>72</v>
      </c>
      <c r="E121" s="130" t="s">
        <v>112</v>
      </c>
      <c r="F121" s="130" t="s">
        <v>112</v>
      </c>
      <c r="I121" s="131"/>
      <c r="J121" s="132">
        <f>BK121</f>
        <v>0</v>
      </c>
      <c r="L121" s="128"/>
      <c r="M121" s="133"/>
      <c r="N121" s="134"/>
      <c r="O121" s="134"/>
      <c r="P121" s="135">
        <f>P122+P125</f>
        <v>0</v>
      </c>
      <c r="Q121" s="134"/>
      <c r="R121" s="135">
        <f>R122+R125</f>
        <v>0</v>
      </c>
      <c r="S121" s="134"/>
      <c r="T121" s="136">
        <f>T122+T125</f>
        <v>0</v>
      </c>
      <c r="AR121" s="129" t="s">
        <v>113</v>
      </c>
      <c r="AT121" s="137" t="s">
        <v>72</v>
      </c>
      <c r="AU121" s="137" t="s">
        <v>73</v>
      </c>
      <c r="AY121" s="129" t="s">
        <v>114</v>
      </c>
      <c r="BK121" s="138">
        <f>BK122+BK125</f>
        <v>0</v>
      </c>
    </row>
    <row r="122" spans="1:65" s="12" customFormat="1" ht="22.9" customHeight="1">
      <c r="B122" s="128"/>
      <c r="D122" s="129" t="s">
        <v>72</v>
      </c>
      <c r="E122" s="139" t="s">
        <v>115</v>
      </c>
      <c r="F122" s="139" t="s">
        <v>116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SUM(P123:P124)</f>
        <v>0</v>
      </c>
      <c r="Q122" s="134"/>
      <c r="R122" s="135">
        <f>SUM(R123:R124)</f>
        <v>0</v>
      </c>
      <c r="S122" s="134"/>
      <c r="T122" s="136">
        <f>SUM(T123:T124)</f>
        <v>0</v>
      </c>
      <c r="AR122" s="129" t="s">
        <v>113</v>
      </c>
      <c r="AT122" s="137" t="s">
        <v>72</v>
      </c>
      <c r="AU122" s="137" t="s">
        <v>81</v>
      </c>
      <c r="AY122" s="129" t="s">
        <v>114</v>
      </c>
      <c r="BK122" s="138">
        <f>SUM(BK123:BK124)</f>
        <v>0</v>
      </c>
    </row>
    <row r="123" spans="1:65" s="2" customFormat="1" ht="24.2" customHeight="1">
      <c r="A123" s="29"/>
      <c r="B123" s="141"/>
      <c r="C123" s="142" t="s">
        <v>117</v>
      </c>
      <c r="D123" s="142" t="s">
        <v>112</v>
      </c>
      <c r="E123" s="143" t="s">
        <v>118</v>
      </c>
      <c r="F123" s="144" t="s">
        <v>119</v>
      </c>
      <c r="G123" s="145" t="s">
        <v>120</v>
      </c>
      <c r="H123" s="146">
        <v>1</v>
      </c>
      <c r="I123" s="147"/>
      <c r="J123" s="148">
        <f>ROUND(I123*H123,2)</f>
        <v>0</v>
      </c>
      <c r="K123" s="149"/>
      <c r="L123" s="150"/>
      <c r="M123" s="151" t="s">
        <v>1</v>
      </c>
      <c r="N123" s="152" t="s">
        <v>38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121</v>
      </c>
      <c r="AT123" s="155" t="s">
        <v>112</v>
      </c>
      <c r="AU123" s="155" t="s">
        <v>83</v>
      </c>
      <c r="AY123" s="14" t="s">
        <v>114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81</v>
      </c>
      <c r="BK123" s="156">
        <f>ROUND(I123*H123,2)</f>
        <v>0</v>
      </c>
      <c r="BL123" s="14" t="s">
        <v>117</v>
      </c>
      <c r="BM123" s="155" t="s">
        <v>122</v>
      </c>
    </row>
    <row r="124" spans="1:65" s="2" customFormat="1" ht="24.2" customHeight="1">
      <c r="A124" s="29"/>
      <c r="B124" s="141"/>
      <c r="C124" s="142" t="s">
        <v>123</v>
      </c>
      <c r="D124" s="142" t="s">
        <v>112</v>
      </c>
      <c r="E124" s="143" t="s">
        <v>124</v>
      </c>
      <c r="F124" s="144" t="s">
        <v>125</v>
      </c>
      <c r="G124" s="145" t="s">
        <v>120</v>
      </c>
      <c r="H124" s="146">
        <v>1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38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121</v>
      </c>
      <c r="AT124" s="155" t="s">
        <v>112</v>
      </c>
      <c r="AU124" s="155" t="s">
        <v>83</v>
      </c>
      <c r="AY124" s="14" t="s">
        <v>114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81</v>
      </c>
      <c r="BK124" s="156">
        <f>ROUND(I124*H124,2)</f>
        <v>0</v>
      </c>
      <c r="BL124" s="14" t="s">
        <v>117</v>
      </c>
      <c r="BM124" s="155" t="s">
        <v>126</v>
      </c>
    </row>
    <row r="125" spans="1:65" s="12" customFormat="1" ht="22.9" customHeight="1">
      <c r="B125" s="128"/>
      <c r="D125" s="129" t="s">
        <v>72</v>
      </c>
      <c r="E125" s="139" t="s">
        <v>127</v>
      </c>
      <c r="F125" s="139" t="s">
        <v>128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SUM(P126:P132)</f>
        <v>0</v>
      </c>
      <c r="Q125" s="134"/>
      <c r="R125" s="135">
        <f>SUM(R126:R132)</f>
        <v>0</v>
      </c>
      <c r="S125" s="134"/>
      <c r="T125" s="136">
        <f>SUM(T126:T132)</f>
        <v>0</v>
      </c>
      <c r="AR125" s="129" t="s">
        <v>113</v>
      </c>
      <c r="AT125" s="137" t="s">
        <v>72</v>
      </c>
      <c r="AU125" s="137" t="s">
        <v>81</v>
      </c>
      <c r="AY125" s="129" t="s">
        <v>114</v>
      </c>
      <c r="BK125" s="138">
        <f>SUM(BK126:BK132)</f>
        <v>0</v>
      </c>
    </row>
    <row r="126" spans="1:65" s="2" customFormat="1" ht="16.5" customHeight="1">
      <c r="A126" s="29"/>
      <c r="B126" s="141"/>
      <c r="C126" s="142" t="s">
        <v>129</v>
      </c>
      <c r="D126" s="142" t="s">
        <v>112</v>
      </c>
      <c r="E126" s="143" t="s">
        <v>130</v>
      </c>
      <c r="F126" s="144" t="s">
        <v>131</v>
      </c>
      <c r="G126" s="145" t="s">
        <v>120</v>
      </c>
      <c r="H126" s="146">
        <v>1</v>
      </c>
      <c r="I126" s="147"/>
      <c r="J126" s="148">
        <f t="shared" ref="J126:J132" si="0">ROUND(I126*H126,2)</f>
        <v>0</v>
      </c>
      <c r="K126" s="149"/>
      <c r="L126" s="150"/>
      <c r="M126" s="151" t="s">
        <v>1</v>
      </c>
      <c r="N126" s="152" t="s">
        <v>38</v>
      </c>
      <c r="O126" s="55"/>
      <c r="P126" s="153">
        <f t="shared" ref="P126:P132" si="1">O126*H126</f>
        <v>0</v>
      </c>
      <c r="Q126" s="153">
        <v>0</v>
      </c>
      <c r="R126" s="153">
        <f t="shared" ref="R126:R132" si="2">Q126*H126</f>
        <v>0</v>
      </c>
      <c r="S126" s="153">
        <v>0</v>
      </c>
      <c r="T126" s="154">
        <f t="shared" ref="T126:T132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121</v>
      </c>
      <c r="AT126" s="155" t="s">
        <v>112</v>
      </c>
      <c r="AU126" s="155" t="s">
        <v>83</v>
      </c>
      <c r="AY126" s="14" t="s">
        <v>114</v>
      </c>
      <c r="BE126" s="156">
        <f t="shared" ref="BE126:BE132" si="4">IF(N126="základní",J126,0)</f>
        <v>0</v>
      </c>
      <c r="BF126" s="156">
        <f t="shared" ref="BF126:BF132" si="5">IF(N126="snížená",J126,0)</f>
        <v>0</v>
      </c>
      <c r="BG126" s="156">
        <f t="shared" ref="BG126:BG132" si="6">IF(N126="zákl. přenesená",J126,0)</f>
        <v>0</v>
      </c>
      <c r="BH126" s="156">
        <f t="shared" ref="BH126:BH132" si="7">IF(N126="sníž. přenesená",J126,0)</f>
        <v>0</v>
      </c>
      <c r="BI126" s="156">
        <f t="shared" ref="BI126:BI132" si="8">IF(N126="nulová",J126,0)</f>
        <v>0</v>
      </c>
      <c r="BJ126" s="14" t="s">
        <v>81</v>
      </c>
      <c r="BK126" s="156">
        <f t="shared" ref="BK126:BK132" si="9">ROUND(I126*H126,2)</f>
        <v>0</v>
      </c>
      <c r="BL126" s="14" t="s">
        <v>117</v>
      </c>
      <c r="BM126" s="155" t="s">
        <v>132</v>
      </c>
    </row>
    <row r="127" spans="1:65" s="2" customFormat="1" ht="16.5" customHeight="1">
      <c r="A127" s="29"/>
      <c r="B127" s="141"/>
      <c r="C127" s="142" t="s">
        <v>133</v>
      </c>
      <c r="D127" s="142" t="s">
        <v>112</v>
      </c>
      <c r="E127" s="143" t="s">
        <v>134</v>
      </c>
      <c r="F127" s="144" t="s">
        <v>135</v>
      </c>
      <c r="G127" s="145" t="s">
        <v>120</v>
      </c>
      <c r="H127" s="146">
        <v>6</v>
      </c>
      <c r="I127" s="147"/>
      <c r="J127" s="148">
        <f t="shared" si="0"/>
        <v>0</v>
      </c>
      <c r="K127" s="149"/>
      <c r="L127" s="150"/>
      <c r="M127" s="151" t="s">
        <v>1</v>
      </c>
      <c r="N127" s="152" t="s">
        <v>38</v>
      </c>
      <c r="O127" s="55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121</v>
      </c>
      <c r="AT127" s="155" t="s">
        <v>112</v>
      </c>
      <c r="AU127" s="155" t="s">
        <v>83</v>
      </c>
      <c r="AY127" s="14" t="s">
        <v>114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81</v>
      </c>
      <c r="BK127" s="156">
        <f t="shared" si="9"/>
        <v>0</v>
      </c>
      <c r="BL127" s="14" t="s">
        <v>117</v>
      </c>
      <c r="BM127" s="155" t="s">
        <v>136</v>
      </c>
    </row>
    <row r="128" spans="1:65" s="2" customFormat="1" ht="16.5" customHeight="1">
      <c r="A128" s="29"/>
      <c r="B128" s="141"/>
      <c r="C128" s="142" t="s">
        <v>137</v>
      </c>
      <c r="D128" s="142" t="s">
        <v>112</v>
      </c>
      <c r="E128" s="143" t="s">
        <v>138</v>
      </c>
      <c r="F128" s="144" t="s">
        <v>139</v>
      </c>
      <c r="G128" s="145" t="s">
        <v>120</v>
      </c>
      <c r="H128" s="146">
        <v>2</v>
      </c>
      <c r="I128" s="147"/>
      <c r="J128" s="148">
        <f t="shared" si="0"/>
        <v>0</v>
      </c>
      <c r="K128" s="149"/>
      <c r="L128" s="150"/>
      <c r="M128" s="151" t="s">
        <v>1</v>
      </c>
      <c r="N128" s="152" t="s">
        <v>38</v>
      </c>
      <c r="O128" s="55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121</v>
      </c>
      <c r="AT128" s="155" t="s">
        <v>112</v>
      </c>
      <c r="AU128" s="155" t="s">
        <v>83</v>
      </c>
      <c r="AY128" s="14" t="s">
        <v>114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81</v>
      </c>
      <c r="BK128" s="156">
        <f t="shared" si="9"/>
        <v>0</v>
      </c>
      <c r="BL128" s="14" t="s">
        <v>117</v>
      </c>
      <c r="BM128" s="155" t="s">
        <v>140</v>
      </c>
    </row>
    <row r="129" spans="1:65" s="2" customFormat="1" ht="16.5" customHeight="1">
      <c r="A129" s="29"/>
      <c r="B129" s="141"/>
      <c r="C129" s="142" t="s">
        <v>141</v>
      </c>
      <c r="D129" s="142" t="s">
        <v>112</v>
      </c>
      <c r="E129" s="143" t="s">
        <v>142</v>
      </c>
      <c r="F129" s="144" t="s">
        <v>143</v>
      </c>
      <c r="G129" s="145" t="s">
        <v>120</v>
      </c>
      <c r="H129" s="146">
        <v>6</v>
      </c>
      <c r="I129" s="147"/>
      <c r="J129" s="148">
        <f t="shared" si="0"/>
        <v>0</v>
      </c>
      <c r="K129" s="149"/>
      <c r="L129" s="150"/>
      <c r="M129" s="151" t="s">
        <v>1</v>
      </c>
      <c r="N129" s="152" t="s">
        <v>38</v>
      </c>
      <c r="O129" s="55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121</v>
      </c>
      <c r="AT129" s="155" t="s">
        <v>112</v>
      </c>
      <c r="AU129" s="155" t="s">
        <v>83</v>
      </c>
      <c r="AY129" s="14" t="s">
        <v>114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81</v>
      </c>
      <c r="BK129" s="156">
        <f t="shared" si="9"/>
        <v>0</v>
      </c>
      <c r="BL129" s="14" t="s">
        <v>117</v>
      </c>
      <c r="BM129" s="155" t="s">
        <v>144</v>
      </c>
    </row>
    <row r="130" spans="1:65" s="2" customFormat="1" ht="16.5" customHeight="1">
      <c r="A130" s="29"/>
      <c r="B130" s="141"/>
      <c r="C130" s="142" t="s">
        <v>145</v>
      </c>
      <c r="D130" s="142" t="s">
        <v>112</v>
      </c>
      <c r="E130" s="143" t="s">
        <v>146</v>
      </c>
      <c r="F130" s="144" t="s">
        <v>147</v>
      </c>
      <c r="G130" s="145" t="s">
        <v>120</v>
      </c>
      <c r="H130" s="146">
        <v>20</v>
      </c>
      <c r="I130" s="147"/>
      <c r="J130" s="148">
        <f t="shared" si="0"/>
        <v>0</v>
      </c>
      <c r="K130" s="149"/>
      <c r="L130" s="150"/>
      <c r="M130" s="151" t="s">
        <v>1</v>
      </c>
      <c r="N130" s="152" t="s">
        <v>38</v>
      </c>
      <c r="O130" s="55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121</v>
      </c>
      <c r="AT130" s="155" t="s">
        <v>112</v>
      </c>
      <c r="AU130" s="155" t="s">
        <v>83</v>
      </c>
      <c r="AY130" s="14" t="s">
        <v>114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81</v>
      </c>
      <c r="BK130" s="156">
        <f t="shared" si="9"/>
        <v>0</v>
      </c>
      <c r="BL130" s="14" t="s">
        <v>117</v>
      </c>
      <c r="BM130" s="155" t="s">
        <v>148</v>
      </c>
    </row>
    <row r="131" spans="1:65" s="2" customFormat="1" ht="16.5" customHeight="1">
      <c r="A131" s="29"/>
      <c r="B131" s="141"/>
      <c r="C131" s="142" t="s">
        <v>149</v>
      </c>
      <c r="D131" s="142" t="s">
        <v>112</v>
      </c>
      <c r="E131" s="143" t="s">
        <v>150</v>
      </c>
      <c r="F131" s="144" t="s">
        <v>151</v>
      </c>
      <c r="G131" s="145" t="s">
        <v>120</v>
      </c>
      <c r="H131" s="146">
        <v>5</v>
      </c>
      <c r="I131" s="147"/>
      <c r="J131" s="148">
        <f t="shared" si="0"/>
        <v>0</v>
      </c>
      <c r="K131" s="149"/>
      <c r="L131" s="150"/>
      <c r="M131" s="151" t="s">
        <v>1</v>
      </c>
      <c r="N131" s="152" t="s">
        <v>38</v>
      </c>
      <c r="O131" s="55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121</v>
      </c>
      <c r="AT131" s="155" t="s">
        <v>112</v>
      </c>
      <c r="AU131" s="155" t="s">
        <v>83</v>
      </c>
      <c r="AY131" s="14" t="s">
        <v>114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81</v>
      </c>
      <c r="BK131" s="156">
        <f t="shared" si="9"/>
        <v>0</v>
      </c>
      <c r="BL131" s="14" t="s">
        <v>117</v>
      </c>
      <c r="BM131" s="155" t="s">
        <v>152</v>
      </c>
    </row>
    <row r="132" spans="1:65" s="2" customFormat="1" ht="16.5" customHeight="1">
      <c r="A132" s="29"/>
      <c r="B132" s="141"/>
      <c r="C132" s="142" t="s">
        <v>153</v>
      </c>
      <c r="D132" s="142" t="s">
        <v>112</v>
      </c>
      <c r="E132" s="143" t="s">
        <v>154</v>
      </c>
      <c r="F132" s="144" t="s">
        <v>155</v>
      </c>
      <c r="G132" s="145" t="s">
        <v>120</v>
      </c>
      <c r="H132" s="146">
        <v>4</v>
      </c>
      <c r="I132" s="147"/>
      <c r="J132" s="148">
        <f t="shared" si="0"/>
        <v>0</v>
      </c>
      <c r="K132" s="149"/>
      <c r="L132" s="150"/>
      <c r="M132" s="151" t="s">
        <v>1</v>
      </c>
      <c r="N132" s="152" t="s">
        <v>38</v>
      </c>
      <c r="O132" s="55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121</v>
      </c>
      <c r="AT132" s="155" t="s">
        <v>112</v>
      </c>
      <c r="AU132" s="155" t="s">
        <v>83</v>
      </c>
      <c r="AY132" s="14" t="s">
        <v>114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81</v>
      </c>
      <c r="BK132" s="156">
        <f t="shared" si="9"/>
        <v>0</v>
      </c>
      <c r="BL132" s="14" t="s">
        <v>117</v>
      </c>
      <c r="BM132" s="155" t="s">
        <v>156</v>
      </c>
    </row>
    <row r="133" spans="1:65" s="12" customFormat="1" ht="25.9" customHeight="1">
      <c r="B133" s="128"/>
      <c r="D133" s="129" t="s">
        <v>72</v>
      </c>
      <c r="E133" s="130" t="s">
        <v>157</v>
      </c>
      <c r="F133" s="130" t="s">
        <v>158</v>
      </c>
      <c r="I133" s="131"/>
      <c r="J133" s="132">
        <f>BK133</f>
        <v>0</v>
      </c>
      <c r="L133" s="128"/>
      <c r="M133" s="133"/>
      <c r="N133" s="134"/>
      <c r="O133" s="134"/>
      <c r="P133" s="135">
        <f>SUM(P134:P144)</f>
        <v>0</v>
      </c>
      <c r="Q133" s="134"/>
      <c r="R133" s="135">
        <f>SUM(R134:R144)</f>
        <v>0</v>
      </c>
      <c r="S133" s="134"/>
      <c r="T133" s="136">
        <f>SUM(T134:T144)</f>
        <v>0</v>
      </c>
      <c r="AR133" s="129" t="s">
        <v>113</v>
      </c>
      <c r="AT133" s="137" t="s">
        <v>72</v>
      </c>
      <c r="AU133" s="137" t="s">
        <v>73</v>
      </c>
      <c r="AY133" s="129" t="s">
        <v>114</v>
      </c>
      <c r="BK133" s="138">
        <f>SUM(BK134:BK144)</f>
        <v>0</v>
      </c>
    </row>
    <row r="134" spans="1:65" s="2" customFormat="1" ht="16.5" customHeight="1">
      <c r="A134" s="29"/>
      <c r="B134" s="141"/>
      <c r="C134" s="142" t="s">
        <v>159</v>
      </c>
      <c r="D134" s="142" t="s">
        <v>112</v>
      </c>
      <c r="E134" s="143" t="s">
        <v>160</v>
      </c>
      <c r="F134" s="144" t="s">
        <v>161</v>
      </c>
      <c r="G134" s="145" t="s">
        <v>162</v>
      </c>
      <c r="H134" s="146">
        <v>10</v>
      </c>
      <c r="I134" s="147"/>
      <c r="J134" s="148">
        <f t="shared" ref="J134:J144" si="10">ROUND(I134*H134,2)</f>
        <v>0</v>
      </c>
      <c r="K134" s="149"/>
      <c r="L134" s="150"/>
      <c r="M134" s="151" t="s">
        <v>1</v>
      </c>
      <c r="N134" s="152" t="s">
        <v>38</v>
      </c>
      <c r="O134" s="55"/>
      <c r="P134" s="153">
        <f t="shared" ref="P134:P144" si="11">O134*H134</f>
        <v>0</v>
      </c>
      <c r="Q134" s="153">
        <v>0</v>
      </c>
      <c r="R134" s="153">
        <f t="shared" ref="R134:R144" si="12">Q134*H134</f>
        <v>0</v>
      </c>
      <c r="S134" s="153">
        <v>0</v>
      </c>
      <c r="T134" s="154">
        <f t="shared" ref="T134:T144" si="1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121</v>
      </c>
      <c r="AT134" s="155" t="s">
        <v>112</v>
      </c>
      <c r="AU134" s="155" t="s">
        <v>81</v>
      </c>
      <c r="AY134" s="14" t="s">
        <v>114</v>
      </c>
      <c r="BE134" s="156">
        <f t="shared" ref="BE134:BE144" si="14">IF(N134="základní",J134,0)</f>
        <v>0</v>
      </c>
      <c r="BF134" s="156">
        <f t="shared" ref="BF134:BF144" si="15">IF(N134="snížená",J134,0)</f>
        <v>0</v>
      </c>
      <c r="BG134" s="156">
        <f t="shared" ref="BG134:BG144" si="16">IF(N134="zákl. přenesená",J134,0)</f>
        <v>0</v>
      </c>
      <c r="BH134" s="156">
        <f t="shared" ref="BH134:BH144" si="17">IF(N134="sníž. přenesená",J134,0)</f>
        <v>0</v>
      </c>
      <c r="BI134" s="156">
        <f t="shared" ref="BI134:BI144" si="18">IF(N134="nulová",J134,0)</f>
        <v>0</v>
      </c>
      <c r="BJ134" s="14" t="s">
        <v>81</v>
      </c>
      <c r="BK134" s="156">
        <f t="shared" ref="BK134:BK144" si="19">ROUND(I134*H134,2)</f>
        <v>0</v>
      </c>
      <c r="BL134" s="14" t="s">
        <v>117</v>
      </c>
      <c r="BM134" s="155" t="s">
        <v>163</v>
      </c>
    </row>
    <row r="135" spans="1:65" s="2" customFormat="1" ht="16.5" customHeight="1">
      <c r="A135" s="29"/>
      <c r="B135" s="141"/>
      <c r="C135" s="142" t="s">
        <v>164</v>
      </c>
      <c r="D135" s="142" t="s">
        <v>112</v>
      </c>
      <c r="E135" s="143" t="s">
        <v>165</v>
      </c>
      <c r="F135" s="144" t="s">
        <v>166</v>
      </c>
      <c r="G135" s="145" t="s">
        <v>162</v>
      </c>
      <c r="H135" s="146">
        <v>10</v>
      </c>
      <c r="I135" s="147"/>
      <c r="J135" s="148">
        <f t="shared" si="10"/>
        <v>0</v>
      </c>
      <c r="K135" s="149"/>
      <c r="L135" s="150"/>
      <c r="M135" s="151" t="s">
        <v>1</v>
      </c>
      <c r="N135" s="152" t="s">
        <v>38</v>
      </c>
      <c r="O135" s="55"/>
      <c r="P135" s="153">
        <f t="shared" si="11"/>
        <v>0</v>
      </c>
      <c r="Q135" s="153">
        <v>0</v>
      </c>
      <c r="R135" s="153">
        <f t="shared" si="12"/>
        <v>0</v>
      </c>
      <c r="S135" s="153">
        <v>0</v>
      </c>
      <c r="T135" s="154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121</v>
      </c>
      <c r="AT135" s="155" t="s">
        <v>112</v>
      </c>
      <c r="AU135" s="155" t="s">
        <v>81</v>
      </c>
      <c r="AY135" s="14" t="s">
        <v>114</v>
      </c>
      <c r="BE135" s="156">
        <f t="shared" si="14"/>
        <v>0</v>
      </c>
      <c r="BF135" s="156">
        <f t="shared" si="15"/>
        <v>0</v>
      </c>
      <c r="BG135" s="156">
        <f t="shared" si="16"/>
        <v>0</v>
      </c>
      <c r="BH135" s="156">
        <f t="shared" si="17"/>
        <v>0</v>
      </c>
      <c r="BI135" s="156">
        <f t="shared" si="18"/>
        <v>0</v>
      </c>
      <c r="BJ135" s="14" t="s">
        <v>81</v>
      </c>
      <c r="BK135" s="156">
        <f t="shared" si="19"/>
        <v>0</v>
      </c>
      <c r="BL135" s="14" t="s">
        <v>117</v>
      </c>
      <c r="BM135" s="155" t="s">
        <v>167</v>
      </c>
    </row>
    <row r="136" spans="1:65" s="2" customFormat="1" ht="16.5" customHeight="1">
      <c r="A136" s="29"/>
      <c r="B136" s="141"/>
      <c r="C136" s="142" t="s">
        <v>168</v>
      </c>
      <c r="D136" s="142" t="s">
        <v>112</v>
      </c>
      <c r="E136" s="143" t="s">
        <v>169</v>
      </c>
      <c r="F136" s="144" t="s">
        <v>170</v>
      </c>
      <c r="G136" s="145" t="s">
        <v>162</v>
      </c>
      <c r="H136" s="146">
        <v>10</v>
      </c>
      <c r="I136" s="147"/>
      <c r="J136" s="148">
        <f t="shared" si="10"/>
        <v>0</v>
      </c>
      <c r="K136" s="149"/>
      <c r="L136" s="150"/>
      <c r="M136" s="151" t="s">
        <v>1</v>
      </c>
      <c r="N136" s="152" t="s">
        <v>38</v>
      </c>
      <c r="O136" s="55"/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121</v>
      </c>
      <c r="AT136" s="155" t="s">
        <v>112</v>
      </c>
      <c r="AU136" s="155" t="s">
        <v>81</v>
      </c>
      <c r="AY136" s="14" t="s">
        <v>114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4" t="s">
        <v>81</v>
      </c>
      <c r="BK136" s="156">
        <f t="shared" si="19"/>
        <v>0</v>
      </c>
      <c r="BL136" s="14" t="s">
        <v>117</v>
      </c>
      <c r="BM136" s="155" t="s">
        <v>171</v>
      </c>
    </row>
    <row r="137" spans="1:65" s="2" customFormat="1" ht="16.5" customHeight="1">
      <c r="A137" s="29"/>
      <c r="B137" s="141"/>
      <c r="C137" s="142" t="s">
        <v>172</v>
      </c>
      <c r="D137" s="142" t="s">
        <v>112</v>
      </c>
      <c r="E137" s="143" t="s">
        <v>173</v>
      </c>
      <c r="F137" s="144" t="s">
        <v>174</v>
      </c>
      <c r="G137" s="145" t="s">
        <v>162</v>
      </c>
      <c r="H137" s="146">
        <v>5</v>
      </c>
      <c r="I137" s="147"/>
      <c r="J137" s="148">
        <f t="shared" si="10"/>
        <v>0</v>
      </c>
      <c r="K137" s="149"/>
      <c r="L137" s="150"/>
      <c r="M137" s="151" t="s">
        <v>1</v>
      </c>
      <c r="N137" s="152" t="s">
        <v>38</v>
      </c>
      <c r="O137" s="55"/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121</v>
      </c>
      <c r="AT137" s="155" t="s">
        <v>112</v>
      </c>
      <c r="AU137" s="155" t="s">
        <v>81</v>
      </c>
      <c r="AY137" s="14" t="s">
        <v>114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4" t="s">
        <v>81</v>
      </c>
      <c r="BK137" s="156">
        <f t="shared" si="19"/>
        <v>0</v>
      </c>
      <c r="BL137" s="14" t="s">
        <v>117</v>
      </c>
      <c r="BM137" s="155" t="s">
        <v>175</v>
      </c>
    </row>
    <row r="138" spans="1:65" s="2" customFormat="1" ht="16.5" customHeight="1">
      <c r="A138" s="29"/>
      <c r="B138" s="141"/>
      <c r="C138" s="142" t="s">
        <v>176</v>
      </c>
      <c r="D138" s="142" t="s">
        <v>112</v>
      </c>
      <c r="E138" s="143" t="s">
        <v>177</v>
      </c>
      <c r="F138" s="144" t="s">
        <v>178</v>
      </c>
      <c r="G138" s="145" t="s">
        <v>162</v>
      </c>
      <c r="H138" s="146">
        <v>10</v>
      </c>
      <c r="I138" s="147"/>
      <c r="J138" s="148">
        <f t="shared" si="10"/>
        <v>0</v>
      </c>
      <c r="K138" s="149"/>
      <c r="L138" s="150"/>
      <c r="M138" s="151" t="s">
        <v>1</v>
      </c>
      <c r="N138" s="152" t="s">
        <v>38</v>
      </c>
      <c r="O138" s="55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121</v>
      </c>
      <c r="AT138" s="155" t="s">
        <v>112</v>
      </c>
      <c r="AU138" s="155" t="s">
        <v>81</v>
      </c>
      <c r="AY138" s="14" t="s">
        <v>114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4" t="s">
        <v>81</v>
      </c>
      <c r="BK138" s="156">
        <f t="shared" si="19"/>
        <v>0</v>
      </c>
      <c r="BL138" s="14" t="s">
        <v>117</v>
      </c>
      <c r="BM138" s="155" t="s">
        <v>179</v>
      </c>
    </row>
    <row r="139" spans="1:65" s="2" customFormat="1" ht="16.5" customHeight="1">
      <c r="A139" s="29"/>
      <c r="B139" s="141"/>
      <c r="C139" s="142" t="s">
        <v>180</v>
      </c>
      <c r="D139" s="142" t="s">
        <v>112</v>
      </c>
      <c r="E139" s="143" t="s">
        <v>181</v>
      </c>
      <c r="F139" s="144" t="s">
        <v>182</v>
      </c>
      <c r="G139" s="145" t="s">
        <v>162</v>
      </c>
      <c r="H139" s="146">
        <v>20</v>
      </c>
      <c r="I139" s="147"/>
      <c r="J139" s="148">
        <f t="shared" si="10"/>
        <v>0</v>
      </c>
      <c r="K139" s="149"/>
      <c r="L139" s="150"/>
      <c r="M139" s="151" t="s">
        <v>1</v>
      </c>
      <c r="N139" s="152" t="s">
        <v>38</v>
      </c>
      <c r="O139" s="55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121</v>
      </c>
      <c r="AT139" s="155" t="s">
        <v>112</v>
      </c>
      <c r="AU139" s="155" t="s">
        <v>81</v>
      </c>
      <c r="AY139" s="14" t="s">
        <v>114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4" t="s">
        <v>81</v>
      </c>
      <c r="BK139" s="156">
        <f t="shared" si="19"/>
        <v>0</v>
      </c>
      <c r="BL139" s="14" t="s">
        <v>117</v>
      </c>
      <c r="BM139" s="155" t="s">
        <v>183</v>
      </c>
    </row>
    <row r="140" spans="1:65" s="2" customFormat="1" ht="16.5" customHeight="1">
      <c r="A140" s="29"/>
      <c r="B140" s="141"/>
      <c r="C140" s="142" t="s">
        <v>184</v>
      </c>
      <c r="D140" s="142" t="s">
        <v>112</v>
      </c>
      <c r="E140" s="143" t="s">
        <v>185</v>
      </c>
      <c r="F140" s="144" t="s">
        <v>186</v>
      </c>
      <c r="G140" s="145" t="s">
        <v>162</v>
      </c>
      <c r="H140" s="146">
        <v>5</v>
      </c>
      <c r="I140" s="147"/>
      <c r="J140" s="148">
        <f t="shared" si="10"/>
        <v>0</v>
      </c>
      <c r="K140" s="149"/>
      <c r="L140" s="150"/>
      <c r="M140" s="151" t="s">
        <v>1</v>
      </c>
      <c r="N140" s="152" t="s">
        <v>38</v>
      </c>
      <c r="O140" s="55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121</v>
      </c>
      <c r="AT140" s="155" t="s">
        <v>112</v>
      </c>
      <c r="AU140" s="155" t="s">
        <v>81</v>
      </c>
      <c r="AY140" s="14" t="s">
        <v>114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4" t="s">
        <v>81</v>
      </c>
      <c r="BK140" s="156">
        <f t="shared" si="19"/>
        <v>0</v>
      </c>
      <c r="BL140" s="14" t="s">
        <v>117</v>
      </c>
      <c r="BM140" s="155" t="s">
        <v>187</v>
      </c>
    </row>
    <row r="141" spans="1:65" s="2" customFormat="1" ht="16.5" customHeight="1">
      <c r="A141" s="29"/>
      <c r="B141" s="141"/>
      <c r="C141" s="142" t="s">
        <v>188</v>
      </c>
      <c r="D141" s="142" t="s">
        <v>112</v>
      </c>
      <c r="E141" s="143" t="s">
        <v>189</v>
      </c>
      <c r="F141" s="144" t="s">
        <v>190</v>
      </c>
      <c r="G141" s="145" t="s">
        <v>162</v>
      </c>
      <c r="H141" s="146">
        <v>10</v>
      </c>
      <c r="I141" s="147"/>
      <c r="J141" s="148">
        <f t="shared" si="10"/>
        <v>0</v>
      </c>
      <c r="K141" s="149"/>
      <c r="L141" s="150"/>
      <c r="M141" s="151" t="s">
        <v>1</v>
      </c>
      <c r="N141" s="152" t="s">
        <v>38</v>
      </c>
      <c r="O141" s="55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121</v>
      </c>
      <c r="AT141" s="155" t="s">
        <v>112</v>
      </c>
      <c r="AU141" s="155" t="s">
        <v>81</v>
      </c>
      <c r="AY141" s="14" t="s">
        <v>114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4" t="s">
        <v>81</v>
      </c>
      <c r="BK141" s="156">
        <f t="shared" si="19"/>
        <v>0</v>
      </c>
      <c r="BL141" s="14" t="s">
        <v>117</v>
      </c>
      <c r="BM141" s="155" t="s">
        <v>191</v>
      </c>
    </row>
    <row r="142" spans="1:65" s="2" customFormat="1" ht="16.5" customHeight="1">
      <c r="A142" s="29"/>
      <c r="B142" s="141"/>
      <c r="C142" s="142" t="s">
        <v>192</v>
      </c>
      <c r="D142" s="142" t="s">
        <v>112</v>
      </c>
      <c r="E142" s="143" t="s">
        <v>193</v>
      </c>
      <c r="F142" s="144" t="s">
        <v>194</v>
      </c>
      <c r="G142" s="145" t="s">
        <v>162</v>
      </c>
      <c r="H142" s="146">
        <v>10</v>
      </c>
      <c r="I142" s="147"/>
      <c r="J142" s="148">
        <f t="shared" si="10"/>
        <v>0</v>
      </c>
      <c r="K142" s="149"/>
      <c r="L142" s="150"/>
      <c r="M142" s="151" t="s">
        <v>1</v>
      </c>
      <c r="N142" s="152" t="s">
        <v>38</v>
      </c>
      <c r="O142" s="55"/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121</v>
      </c>
      <c r="AT142" s="155" t="s">
        <v>112</v>
      </c>
      <c r="AU142" s="155" t="s">
        <v>81</v>
      </c>
      <c r="AY142" s="14" t="s">
        <v>114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4" t="s">
        <v>81</v>
      </c>
      <c r="BK142" s="156">
        <f t="shared" si="19"/>
        <v>0</v>
      </c>
      <c r="BL142" s="14" t="s">
        <v>117</v>
      </c>
      <c r="BM142" s="155" t="s">
        <v>195</v>
      </c>
    </row>
    <row r="143" spans="1:65" s="2" customFormat="1" ht="16.5" customHeight="1">
      <c r="A143" s="29"/>
      <c r="B143" s="141"/>
      <c r="C143" s="142" t="s">
        <v>196</v>
      </c>
      <c r="D143" s="142" t="s">
        <v>112</v>
      </c>
      <c r="E143" s="143" t="s">
        <v>197</v>
      </c>
      <c r="F143" s="144" t="s">
        <v>198</v>
      </c>
      <c r="G143" s="145" t="s">
        <v>162</v>
      </c>
      <c r="H143" s="146">
        <v>5</v>
      </c>
      <c r="I143" s="147"/>
      <c r="J143" s="148">
        <f t="shared" si="10"/>
        <v>0</v>
      </c>
      <c r="K143" s="149"/>
      <c r="L143" s="150"/>
      <c r="M143" s="151" t="s">
        <v>1</v>
      </c>
      <c r="N143" s="152" t="s">
        <v>38</v>
      </c>
      <c r="O143" s="55"/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121</v>
      </c>
      <c r="AT143" s="155" t="s">
        <v>112</v>
      </c>
      <c r="AU143" s="155" t="s">
        <v>81</v>
      </c>
      <c r="AY143" s="14" t="s">
        <v>114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4" t="s">
        <v>81</v>
      </c>
      <c r="BK143" s="156">
        <f t="shared" si="19"/>
        <v>0</v>
      </c>
      <c r="BL143" s="14" t="s">
        <v>117</v>
      </c>
      <c r="BM143" s="155" t="s">
        <v>199</v>
      </c>
    </row>
    <row r="144" spans="1:65" s="2" customFormat="1" ht="16.5" customHeight="1">
      <c r="A144" s="29"/>
      <c r="B144" s="141"/>
      <c r="C144" s="142" t="s">
        <v>200</v>
      </c>
      <c r="D144" s="142" t="s">
        <v>112</v>
      </c>
      <c r="E144" s="143" t="s">
        <v>201</v>
      </c>
      <c r="F144" s="144" t="s">
        <v>202</v>
      </c>
      <c r="G144" s="145" t="s">
        <v>162</v>
      </c>
      <c r="H144" s="146">
        <v>5</v>
      </c>
      <c r="I144" s="147"/>
      <c r="J144" s="148">
        <f t="shared" si="10"/>
        <v>0</v>
      </c>
      <c r="K144" s="149"/>
      <c r="L144" s="150"/>
      <c r="M144" s="157" t="s">
        <v>1</v>
      </c>
      <c r="N144" s="158" t="s">
        <v>38</v>
      </c>
      <c r="O144" s="159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121</v>
      </c>
      <c r="AT144" s="155" t="s">
        <v>112</v>
      </c>
      <c r="AU144" s="155" t="s">
        <v>81</v>
      </c>
      <c r="AY144" s="14" t="s">
        <v>114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81</v>
      </c>
      <c r="BK144" s="156">
        <f t="shared" si="19"/>
        <v>0</v>
      </c>
      <c r="BL144" s="14" t="s">
        <v>117</v>
      </c>
      <c r="BM144" s="155" t="s">
        <v>203</v>
      </c>
    </row>
    <row r="145" spans="1:31" s="2" customFormat="1" ht="6.95" customHeight="1">
      <c r="A145" s="29"/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30"/>
      <c r="M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</sheetData>
  <sheetProtection algorithmName="SHA-512" hashValue="E0sAOaK5xcMAEgySQUS4yyqYMtH2rW66JR6scplQjTVJW468o5AkXt4kSyHnt4W+8hQWUc3C9dJYxgex+eugRA==" saltValue="3/E+Fp74h9F7jxwWmMJw2g==" spinCount="100000" sheet="1" objects="1" scenarios="1"/>
  <protectedRanges>
    <protectedRange sqref="D11:J28 C89:J92 C114:J117 I123:I145" name="Oblast1"/>
  </protectedRanges>
  <autoFilter ref="C119:K14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tabSelected="1" topLeftCell="A55" workbookViewId="0">
      <selection activeCell="Y158" sqref="Y15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3" t="str">
        <f>'Rekapitulace stavby'!K6</f>
        <v>SADY-UL-ROZVADĚČ-RK1</v>
      </c>
      <c r="F7" s="214"/>
      <c r="G7" s="214"/>
      <c r="H7" s="214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3" t="s">
        <v>204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/>
      <c r="F18" s="177"/>
      <c r="G18" s="177"/>
      <c r="H18" s="177"/>
      <c r="I18" s="24" t="s">
        <v>26</v>
      </c>
      <c r="J18" s="25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ROUND((SUM(BE127:BE176)),  2)</f>
        <v>0</v>
      </c>
      <c r="G33" s="29"/>
      <c r="H33" s="29"/>
      <c r="I33" s="97">
        <v>0.21</v>
      </c>
      <c r="J33" s="96">
        <f>ROUND(((SUM(BE127:BE176))*I33),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ROUND((SUM(BF127:BF176)),  2)</f>
        <v>0</v>
      </c>
      <c r="G34" s="29"/>
      <c r="H34" s="29"/>
      <c r="I34" s="97">
        <v>0.15</v>
      </c>
      <c r="J34" s="96">
        <f>ROUND(((SUM(BF127:BF176))*I34),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ROUND((SUM(BG127:BG176)),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ROUND((SUM(BH127:BH176)),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ROUND((SUM(BI127:BI176)),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3" t="str">
        <f>E7</f>
        <v>SADY-UL-ROZVADĚČ-RK1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3" t="str">
        <f>E9</f>
        <v>SADY-UL-RK1-pr - SADY-UL-RK1-práce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/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91</v>
      </c>
      <c r="D94" s="98"/>
      <c r="E94" s="98"/>
      <c r="F94" s="98"/>
      <c r="G94" s="98"/>
      <c r="H94" s="98"/>
      <c r="I94" s="98"/>
      <c r="J94" s="107" t="s">
        <v>92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93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pans="1:31" s="9" customFormat="1" ht="24.95" customHeight="1">
      <c r="B97" s="109"/>
      <c r="D97" s="110" t="s">
        <v>205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206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4.85" customHeight="1">
      <c r="B99" s="113"/>
      <c r="D99" s="114" t="s">
        <v>207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9" customFormat="1" ht="24.95" customHeight="1">
      <c r="B100" s="109"/>
      <c r="D100" s="110" t="s">
        <v>208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1:31" s="10" customFormat="1" ht="19.899999999999999" customHeight="1">
      <c r="B101" s="113"/>
      <c r="D101" s="114" t="s">
        <v>209</v>
      </c>
      <c r="E101" s="115"/>
      <c r="F101" s="115"/>
      <c r="G101" s="115"/>
      <c r="H101" s="115"/>
      <c r="I101" s="115"/>
      <c r="J101" s="116">
        <f>J133</f>
        <v>0</v>
      </c>
      <c r="L101" s="113"/>
    </row>
    <row r="102" spans="1:31" s="9" customFormat="1" ht="24.95" customHeight="1">
      <c r="B102" s="109"/>
      <c r="D102" s="110" t="s">
        <v>210</v>
      </c>
      <c r="E102" s="111"/>
      <c r="F102" s="111"/>
      <c r="G102" s="111"/>
      <c r="H102" s="111"/>
      <c r="I102" s="111"/>
      <c r="J102" s="112">
        <f>J136</f>
        <v>0</v>
      </c>
      <c r="L102" s="109"/>
    </row>
    <row r="103" spans="1:31" s="10" customFormat="1" ht="19.899999999999999" customHeight="1">
      <c r="B103" s="113"/>
      <c r="D103" s="114" t="s">
        <v>211</v>
      </c>
      <c r="E103" s="115"/>
      <c r="F103" s="115"/>
      <c r="G103" s="115"/>
      <c r="H103" s="115"/>
      <c r="I103" s="115"/>
      <c r="J103" s="116">
        <f>J137</f>
        <v>0</v>
      </c>
      <c r="L103" s="113"/>
    </row>
    <row r="104" spans="1:31" s="10" customFormat="1" ht="19.899999999999999" customHeight="1">
      <c r="B104" s="113"/>
      <c r="D104" s="114" t="s">
        <v>212</v>
      </c>
      <c r="E104" s="115"/>
      <c r="F104" s="115"/>
      <c r="G104" s="115"/>
      <c r="H104" s="115"/>
      <c r="I104" s="115"/>
      <c r="J104" s="116">
        <f>J147</f>
        <v>0</v>
      </c>
      <c r="L104" s="113"/>
    </row>
    <row r="105" spans="1:31" s="9" customFormat="1" ht="24.95" customHeight="1">
      <c r="B105" s="109"/>
      <c r="D105" s="110" t="s">
        <v>213</v>
      </c>
      <c r="E105" s="111"/>
      <c r="F105" s="111"/>
      <c r="G105" s="111"/>
      <c r="H105" s="111"/>
      <c r="I105" s="111"/>
      <c r="J105" s="112">
        <f>J165</f>
        <v>0</v>
      </c>
      <c r="L105" s="109"/>
    </row>
    <row r="106" spans="1:31" s="9" customFormat="1" ht="24.95" customHeight="1">
      <c r="B106" s="109"/>
      <c r="D106" s="110" t="s">
        <v>214</v>
      </c>
      <c r="E106" s="111"/>
      <c r="F106" s="111"/>
      <c r="G106" s="111"/>
      <c r="H106" s="111"/>
      <c r="I106" s="111"/>
      <c r="J106" s="112">
        <f>J169</f>
        <v>0</v>
      </c>
      <c r="L106" s="109"/>
    </row>
    <row r="107" spans="1:31" s="10" customFormat="1" ht="19.899999999999999" customHeight="1">
      <c r="B107" s="113"/>
      <c r="D107" s="114" t="s">
        <v>215</v>
      </c>
      <c r="E107" s="115"/>
      <c r="F107" s="115"/>
      <c r="G107" s="115"/>
      <c r="H107" s="115"/>
      <c r="I107" s="115"/>
      <c r="J107" s="116">
        <f>J170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99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3" t="str">
        <f>E7</f>
        <v>SADY-UL-ROZVADĚČ-RK1</v>
      </c>
      <c r="F117" s="214"/>
      <c r="G117" s="214"/>
      <c r="H117" s="214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88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93" t="str">
        <f>E9</f>
        <v>SADY-UL-RK1-pr - SADY-UL-RK1-práce</v>
      </c>
      <c r="F119" s="215"/>
      <c r="G119" s="215"/>
      <c r="H119" s="215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 xml:space="preserve"> </v>
      </c>
      <c r="G121" s="29"/>
      <c r="H121" s="29"/>
      <c r="I121" s="24" t="s">
        <v>22</v>
      </c>
      <c r="J121" s="52" t="str">
        <f>IF(J12="","",J12)</f>
        <v/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E15</f>
        <v xml:space="preserve"> </v>
      </c>
      <c r="G123" s="29"/>
      <c r="H123" s="29"/>
      <c r="I123" s="24" t="s">
        <v>29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27</v>
      </c>
      <c r="D124" s="29"/>
      <c r="E124" s="29"/>
      <c r="F124" s="22" t="str">
        <f>IF(E18="","",E18)</f>
        <v/>
      </c>
      <c r="G124" s="29"/>
      <c r="H124" s="29"/>
      <c r="I124" s="24" t="s">
        <v>31</v>
      </c>
      <c r="J124" s="27" t="str">
        <f>E24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100</v>
      </c>
      <c r="D126" s="120" t="s">
        <v>58</v>
      </c>
      <c r="E126" s="120" t="s">
        <v>54</v>
      </c>
      <c r="F126" s="120" t="s">
        <v>55</v>
      </c>
      <c r="G126" s="120" t="s">
        <v>101</v>
      </c>
      <c r="H126" s="120" t="s">
        <v>102</v>
      </c>
      <c r="I126" s="120" t="s">
        <v>103</v>
      </c>
      <c r="J126" s="121" t="s">
        <v>92</v>
      </c>
      <c r="K126" s="122" t="s">
        <v>104</v>
      </c>
      <c r="L126" s="123"/>
      <c r="M126" s="59" t="s">
        <v>1</v>
      </c>
      <c r="N126" s="60" t="s">
        <v>37</v>
      </c>
      <c r="O126" s="60" t="s">
        <v>105</v>
      </c>
      <c r="P126" s="60" t="s">
        <v>106</v>
      </c>
      <c r="Q126" s="60" t="s">
        <v>107</v>
      </c>
      <c r="R126" s="60" t="s">
        <v>108</v>
      </c>
      <c r="S126" s="60" t="s">
        <v>109</v>
      </c>
      <c r="T126" s="61" t="s">
        <v>110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111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P128+P132+P136+P165+P169</f>
        <v>0</v>
      </c>
      <c r="Q127" s="63"/>
      <c r="R127" s="125">
        <f>R128+R132+R136+R165+R169</f>
        <v>18.773038</v>
      </c>
      <c r="S127" s="63"/>
      <c r="T127" s="126">
        <f>T128+T132+T136+T165+T169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72</v>
      </c>
      <c r="AU127" s="14" t="s">
        <v>94</v>
      </c>
      <c r="BK127" s="127">
        <f>BK128+BK132+BK136+BK165+BK169</f>
        <v>0</v>
      </c>
    </row>
    <row r="128" spans="1:63" s="12" customFormat="1" ht="25.9" customHeight="1">
      <c r="B128" s="128"/>
      <c r="D128" s="129" t="s">
        <v>72</v>
      </c>
      <c r="E128" s="130" t="s">
        <v>216</v>
      </c>
      <c r="F128" s="130" t="s">
        <v>216</v>
      </c>
      <c r="I128" s="131"/>
      <c r="J128" s="132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0</v>
      </c>
      <c r="S128" s="134"/>
      <c r="T128" s="136">
        <f>T129</f>
        <v>0</v>
      </c>
      <c r="AR128" s="129" t="s">
        <v>81</v>
      </c>
      <c r="AT128" s="137" t="s">
        <v>72</v>
      </c>
      <c r="AU128" s="137" t="s">
        <v>73</v>
      </c>
      <c r="AY128" s="129" t="s">
        <v>114</v>
      </c>
      <c r="BK128" s="138">
        <f>BK129</f>
        <v>0</v>
      </c>
    </row>
    <row r="129" spans="1:65" s="12" customFormat="1" ht="22.9" customHeight="1">
      <c r="B129" s="128"/>
      <c r="D129" s="129" t="s">
        <v>72</v>
      </c>
      <c r="E129" s="139" t="s">
        <v>217</v>
      </c>
      <c r="F129" s="139" t="s">
        <v>218</v>
      </c>
      <c r="I129" s="131"/>
      <c r="J129" s="140">
        <f>BK129</f>
        <v>0</v>
      </c>
      <c r="L129" s="128"/>
      <c r="M129" s="133"/>
      <c r="N129" s="134"/>
      <c r="O129" s="134"/>
      <c r="P129" s="135">
        <f>P130</f>
        <v>0</v>
      </c>
      <c r="Q129" s="134"/>
      <c r="R129" s="135">
        <f>R130</f>
        <v>0</v>
      </c>
      <c r="S129" s="134"/>
      <c r="T129" s="136">
        <f>T130</f>
        <v>0</v>
      </c>
      <c r="AR129" s="129" t="s">
        <v>81</v>
      </c>
      <c r="AT129" s="137" t="s">
        <v>72</v>
      </c>
      <c r="AU129" s="137" t="s">
        <v>81</v>
      </c>
      <c r="AY129" s="129" t="s">
        <v>114</v>
      </c>
      <c r="BK129" s="138">
        <f>BK130</f>
        <v>0</v>
      </c>
    </row>
    <row r="130" spans="1:65" s="12" customFormat="1" ht="20.85" customHeight="1">
      <c r="B130" s="128"/>
      <c r="D130" s="129" t="s">
        <v>72</v>
      </c>
      <c r="E130" s="139" t="s">
        <v>219</v>
      </c>
      <c r="F130" s="139" t="s">
        <v>220</v>
      </c>
      <c r="I130" s="131"/>
      <c r="J130" s="140">
        <f>BK130</f>
        <v>0</v>
      </c>
      <c r="L130" s="128"/>
      <c r="M130" s="133"/>
      <c r="N130" s="134"/>
      <c r="O130" s="134"/>
      <c r="P130" s="135">
        <f>P131</f>
        <v>0</v>
      </c>
      <c r="Q130" s="134"/>
      <c r="R130" s="135">
        <f>R131</f>
        <v>0</v>
      </c>
      <c r="S130" s="134"/>
      <c r="T130" s="136">
        <f>T131</f>
        <v>0</v>
      </c>
      <c r="AR130" s="129" t="s">
        <v>81</v>
      </c>
      <c r="AT130" s="137" t="s">
        <v>72</v>
      </c>
      <c r="AU130" s="137" t="s">
        <v>83</v>
      </c>
      <c r="AY130" s="129" t="s">
        <v>114</v>
      </c>
      <c r="BK130" s="138">
        <f>BK131</f>
        <v>0</v>
      </c>
    </row>
    <row r="131" spans="1:65" s="2" customFormat="1" ht="24.2" customHeight="1">
      <c r="A131" s="29"/>
      <c r="B131" s="141"/>
      <c r="C131" s="162" t="s">
        <v>81</v>
      </c>
      <c r="D131" s="162" t="s">
        <v>221</v>
      </c>
      <c r="E131" s="163" t="s">
        <v>222</v>
      </c>
      <c r="F131" s="164" t="s">
        <v>223</v>
      </c>
      <c r="G131" s="165" t="s">
        <v>224</v>
      </c>
      <c r="H131" s="166">
        <v>10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38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225</v>
      </c>
      <c r="AT131" s="155" t="s">
        <v>221</v>
      </c>
      <c r="AU131" s="155" t="s">
        <v>113</v>
      </c>
      <c r="AY131" s="14" t="s">
        <v>114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81</v>
      </c>
      <c r="BK131" s="156">
        <f>ROUND(I131*H131,2)</f>
        <v>0</v>
      </c>
      <c r="BL131" s="14" t="s">
        <v>225</v>
      </c>
      <c r="BM131" s="155" t="s">
        <v>226</v>
      </c>
    </row>
    <row r="132" spans="1:65" s="12" customFormat="1" ht="25.9" customHeight="1">
      <c r="B132" s="128"/>
      <c r="D132" s="129" t="s">
        <v>72</v>
      </c>
      <c r="E132" s="130" t="s">
        <v>227</v>
      </c>
      <c r="F132" s="130" t="s">
        <v>228</v>
      </c>
      <c r="I132" s="131"/>
      <c r="J132" s="132">
        <f>BK132</f>
        <v>0</v>
      </c>
      <c r="L132" s="128"/>
      <c r="M132" s="133"/>
      <c r="N132" s="134"/>
      <c r="O132" s="134"/>
      <c r="P132" s="135">
        <f>P133</f>
        <v>0</v>
      </c>
      <c r="Q132" s="134"/>
      <c r="R132" s="135">
        <f>R133</f>
        <v>0</v>
      </c>
      <c r="S132" s="134"/>
      <c r="T132" s="136">
        <f>T133</f>
        <v>0</v>
      </c>
      <c r="AR132" s="129" t="s">
        <v>83</v>
      </c>
      <c r="AT132" s="137" t="s">
        <v>72</v>
      </c>
      <c r="AU132" s="137" t="s">
        <v>73</v>
      </c>
      <c r="AY132" s="129" t="s">
        <v>114</v>
      </c>
      <c r="BK132" s="138">
        <f>BK133</f>
        <v>0</v>
      </c>
    </row>
    <row r="133" spans="1:65" s="12" customFormat="1" ht="22.9" customHeight="1">
      <c r="B133" s="128"/>
      <c r="D133" s="129" t="s">
        <v>72</v>
      </c>
      <c r="E133" s="139" t="s">
        <v>229</v>
      </c>
      <c r="F133" s="139" t="s">
        <v>230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SUM(P134:P135)</f>
        <v>0</v>
      </c>
      <c r="Q133" s="134"/>
      <c r="R133" s="135">
        <f>SUM(R134:R135)</f>
        <v>0</v>
      </c>
      <c r="S133" s="134"/>
      <c r="T133" s="136">
        <f>SUM(T134:T135)</f>
        <v>0</v>
      </c>
      <c r="AR133" s="129" t="s">
        <v>83</v>
      </c>
      <c r="AT133" s="137" t="s">
        <v>72</v>
      </c>
      <c r="AU133" s="137" t="s">
        <v>81</v>
      </c>
      <c r="AY133" s="129" t="s">
        <v>114</v>
      </c>
      <c r="BK133" s="138">
        <f>SUM(BK134:BK135)</f>
        <v>0</v>
      </c>
    </row>
    <row r="134" spans="1:65" s="2" customFormat="1" ht="24.2" customHeight="1">
      <c r="A134" s="29"/>
      <c r="B134" s="141"/>
      <c r="C134" s="162" t="s">
        <v>164</v>
      </c>
      <c r="D134" s="162" t="s">
        <v>221</v>
      </c>
      <c r="E134" s="163" t="s">
        <v>231</v>
      </c>
      <c r="F134" s="164" t="s">
        <v>232</v>
      </c>
      <c r="G134" s="165" t="s">
        <v>233</v>
      </c>
      <c r="H134" s="166">
        <v>6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38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234</v>
      </c>
      <c r="AT134" s="155" t="s">
        <v>221</v>
      </c>
      <c r="AU134" s="155" t="s">
        <v>83</v>
      </c>
      <c r="AY134" s="14" t="s">
        <v>114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81</v>
      </c>
      <c r="BK134" s="156">
        <f>ROUND(I134*H134,2)</f>
        <v>0</v>
      </c>
      <c r="BL134" s="14" t="s">
        <v>234</v>
      </c>
      <c r="BM134" s="155" t="s">
        <v>235</v>
      </c>
    </row>
    <row r="135" spans="1:65" s="2" customFormat="1" ht="24.2" customHeight="1">
      <c r="A135" s="29"/>
      <c r="B135" s="141"/>
      <c r="C135" s="162" t="s">
        <v>159</v>
      </c>
      <c r="D135" s="162" t="s">
        <v>221</v>
      </c>
      <c r="E135" s="163" t="s">
        <v>236</v>
      </c>
      <c r="F135" s="164" t="s">
        <v>237</v>
      </c>
      <c r="G135" s="165" t="s">
        <v>233</v>
      </c>
      <c r="H135" s="166">
        <v>1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38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234</v>
      </c>
      <c r="AT135" s="155" t="s">
        <v>221</v>
      </c>
      <c r="AU135" s="155" t="s">
        <v>83</v>
      </c>
      <c r="AY135" s="14" t="s">
        <v>114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81</v>
      </c>
      <c r="BK135" s="156">
        <f>ROUND(I135*H135,2)</f>
        <v>0</v>
      </c>
      <c r="BL135" s="14" t="s">
        <v>234</v>
      </c>
      <c r="BM135" s="155" t="s">
        <v>238</v>
      </c>
    </row>
    <row r="136" spans="1:65" s="12" customFormat="1" ht="25.9" customHeight="1">
      <c r="B136" s="128"/>
      <c r="D136" s="129" t="s">
        <v>72</v>
      </c>
      <c r="E136" s="130" t="s">
        <v>112</v>
      </c>
      <c r="F136" s="130" t="s">
        <v>239</v>
      </c>
      <c r="I136" s="131"/>
      <c r="J136" s="132">
        <f>BK136</f>
        <v>0</v>
      </c>
      <c r="L136" s="128"/>
      <c r="M136" s="133"/>
      <c r="N136" s="134"/>
      <c r="O136" s="134"/>
      <c r="P136" s="135">
        <f>P137+P147</f>
        <v>0</v>
      </c>
      <c r="Q136" s="134"/>
      <c r="R136" s="135">
        <f>R137+R147</f>
        <v>18.773038</v>
      </c>
      <c r="S136" s="134"/>
      <c r="T136" s="136">
        <f>T137+T147</f>
        <v>0</v>
      </c>
      <c r="AR136" s="129" t="s">
        <v>113</v>
      </c>
      <c r="AT136" s="137" t="s">
        <v>72</v>
      </c>
      <c r="AU136" s="137" t="s">
        <v>73</v>
      </c>
      <c r="AY136" s="129" t="s">
        <v>114</v>
      </c>
      <c r="BK136" s="138">
        <f>BK137+BK147</f>
        <v>0</v>
      </c>
    </row>
    <row r="137" spans="1:65" s="12" customFormat="1" ht="22.9" customHeight="1">
      <c r="B137" s="128"/>
      <c r="D137" s="129" t="s">
        <v>72</v>
      </c>
      <c r="E137" s="139" t="s">
        <v>240</v>
      </c>
      <c r="F137" s="139" t="s">
        <v>241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SUM(P138:P146)</f>
        <v>0</v>
      </c>
      <c r="Q137" s="134"/>
      <c r="R137" s="135">
        <f>SUM(R138:R146)</f>
        <v>0</v>
      </c>
      <c r="S137" s="134"/>
      <c r="T137" s="136">
        <f>SUM(T138:T146)</f>
        <v>0</v>
      </c>
      <c r="AR137" s="129" t="s">
        <v>113</v>
      </c>
      <c r="AT137" s="137" t="s">
        <v>72</v>
      </c>
      <c r="AU137" s="137" t="s">
        <v>81</v>
      </c>
      <c r="AY137" s="129" t="s">
        <v>114</v>
      </c>
      <c r="BK137" s="138">
        <f>SUM(BK138:BK146)</f>
        <v>0</v>
      </c>
    </row>
    <row r="138" spans="1:65" s="2" customFormat="1" ht="33" customHeight="1">
      <c r="A138" s="29"/>
      <c r="B138" s="141"/>
      <c r="C138" s="162" t="s">
        <v>168</v>
      </c>
      <c r="D138" s="162" t="s">
        <v>221</v>
      </c>
      <c r="E138" s="163" t="s">
        <v>242</v>
      </c>
      <c r="F138" s="164" t="s">
        <v>243</v>
      </c>
      <c r="G138" s="165" t="s">
        <v>233</v>
      </c>
      <c r="H138" s="166">
        <v>6</v>
      </c>
      <c r="I138" s="167"/>
      <c r="J138" s="168">
        <f t="shared" ref="J138:J146" si="0">ROUND(I138*H138,2)</f>
        <v>0</v>
      </c>
      <c r="K138" s="169"/>
      <c r="L138" s="30"/>
      <c r="M138" s="170" t="s">
        <v>1</v>
      </c>
      <c r="N138" s="171" t="s">
        <v>38</v>
      </c>
      <c r="O138" s="55"/>
      <c r="P138" s="153">
        <f t="shared" ref="P138:P146" si="1">O138*H138</f>
        <v>0</v>
      </c>
      <c r="Q138" s="153">
        <v>0</v>
      </c>
      <c r="R138" s="153">
        <f t="shared" ref="R138:R146" si="2">Q138*H138</f>
        <v>0</v>
      </c>
      <c r="S138" s="153">
        <v>0</v>
      </c>
      <c r="T138" s="154">
        <f t="shared" ref="T138:T146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117</v>
      </c>
      <c r="AT138" s="155" t="s">
        <v>221</v>
      </c>
      <c r="AU138" s="155" t="s">
        <v>83</v>
      </c>
      <c r="AY138" s="14" t="s">
        <v>114</v>
      </c>
      <c r="BE138" s="156">
        <f t="shared" ref="BE138:BE146" si="4">IF(N138="základní",J138,0)</f>
        <v>0</v>
      </c>
      <c r="BF138" s="156">
        <f t="shared" ref="BF138:BF146" si="5">IF(N138="snížená",J138,0)</f>
        <v>0</v>
      </c>
      <c r="BG138" s="156">
        <f t="shared" ref="BG138:BG146" si="6">IF(N138="zákl. přenesená",J138,0)</f>
        <v>0</v>
      </c>
      <c r="BH138" s="156">
        <f t="shared" ref="BH138:BH146" si="7">IF(N138="sníž. přenesená",J138,0)</f>
        <v>0</v>
      </c>
      <c r="BI138" s="156">
        <f t="shared" ref="BI138:BI146" si="8">IF(N138="nulová",J138,0)</f>
        <v>0</v>
      </c>
      <c r="BJ138" s="14" t="s">
        <v>81</v>
      </c>
      <c r="BK138" s="156">
        <f t="shared" ref="BK138:BK146" si="9">ROUND(I138*H138,2)</f>
        <v>0</v>
      </c>
      <c r="BL138" s="14" t="s">
        <v>117</v>
      </c>
      <c r="BM138" s="155" t="s">
        <v>244</v>
      </c>
    </row>
    <row r="139" spans="1:65" s="2" customFormat="1" ht="24.2" customHeight="1">
      <c r="A139" s="29"/>
      <c r="B139" s="141"/>
      <c r="C139" s="162" t="s">
        <v>245</v>
      </c>
      <c r="D139" s="162" t="s">
        <v>221</v>
      </c>
      <c r="E139" s="163" t="s">
        <v>246</v>
      </c>
      <c r="F139" s="164" t="s">
        <v>247</v>
      </c>
      <c r="G139" s="165" t="s">
        <v>233</v>
      </c>
      <c r="H139" s="166">
        <v>18</v>
      </c>
      <c r="I139" s="167"/>
      <c r="J139" s="168">
        <f t="shared" si="0"/>
        <v>0</v>
      </c>
      <c r="K139" s="169"/>
      <c r="L139" s="30"/>
      <c r="M139" s="170" t="s">
        <v>1</v>
      </c>
      <c r="N139" s="171" t="s">
        <v>38</v>
      </c>
      <c r="O139" s="55"/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117</v>
      </c>
      <c r="AT139" s="155" t="s">
        <v>221</v>
      </c>
      <c r="AU139" s="155" t="s">
        <v>83</v>
      </c>
      <c r="AY139" s="14" t="s">
        <v>114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81</v>
      </c>
      <c r="BK139" s="156">
        <f t="shared" si="9"/>
        <v>0</v>
      </c>
      <c r="BL139" s="14" t="s">
        <v>117</v>
      </c>
      <c r="BM139" s="155" t="s">
        <v>248</v>
      </c>
    </row>
    <row r="140" spans="1:65" s="2" customFormat="1" ht="37.9" customHeight="1">
      <c r="A140" s="29"/>
      <c r="B140" s="141"/>
      <c r="C140" s="162" t="s">
        <v>249</v>
      </c>
      <c r="D140" s="162" t="s">
        <v>221</v>
      </c>
      <c r="E140" s="163" t="s">
        <v>250</v>
      </c>
      <c r="F140" s="164" t="s">
        <v>251</v>
      </c>
      <c r="G140" s="165" t="s">
        <v>233</v>
      </c>
      <c r="H140" s="166">
        <v>2</v>
      </c>
      <c r="I140" s="167"/>
      <c r="J140" s="168">
        <f t="shared" si="0"/>
        <v>0</v>
      </c>
      <c r="K140" s="169"/>
      <c r="L140" s="30"/>
      <c r="M140" s="170" t="s">
        <v>1</v>
      </c>
      <c r="N140" s="171" t="s">
        <v>38</v>
      </c>
      <c r="O140" s="55"/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117</v>
      </c>
      <c r="AT140" s="155" t="s">
        <v>221</v>
      </c>
      <c r="AU140" s="155" t="s">
        <v>83</v>
      </c>
      <c r="AY140" s="14" t="s">
        <v>114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81</v>
      </c>
      <c r="BK140" s="156">
        <f t="shared" si="9"/>
        <v>0</v>
      </c>
      <c r="BL140" s="14" t="s">
        <v>117</v>
      </c>
      <c r="BM140" s="155" t="s">
        <v>252</v>
      </c>
    </row>
    <row r="141" spans="1:65" s="2" customFormat="1" ht="37.9" customHeight="1">
      <c r="A141" s="29"/>
      <c r="B141" s="141"/>
      <c r="C141" s="162" t="s">
        <v>253</v>
      </c>
      <c r="D141" s="162" t="s">
        <v>221</v>
      </c>
      <c r="E141" s="163" t="s">
        <v>254</v>
      </c>
      <c r="F141" s="164" t="s">
        <v>255</v>
      </c>
      <c r="G141" s="165" t="s">
        <v>233</v>
      </c>
      <c r="H141" s="166">
        <v>6</v>
      </c>
      <c r="I141" s="167"/>
      <c r="J141" s="168">
        <f t="shared" si="0"/>
        <v>0</v>
      </c>
      <c r="K141" s="169"/>
      <c r="L141" s="30"/>
      <c r="M141" s="170" t="s">
        <v>1</v>
      </c>
      <c r="N141" s="171" t="s">
        <v>38</v>
      </c>
      <c r="O141" s="55"/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117</v>
      </c>
      <c r="AT141" s="155" t="s">
        <v>221</v>
      </c>
      <c r="AU141" s="155" t="s">
        <v>83</v>
      </c>
      <c r="AY141" s="14" t="s">
        <v>114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81</v>
      </c>
      <c r="BK141" s="156">
        <f t="shared" si="9"/>
        <v>0</v>
      </c>
      <c r="BL141" s="14" t="s">
        <v>117</v>
      </c>
      <c r="BM141" s="155" t="s">
        <v>256</v>
      </c>
    </row>
    <row r="142" spans="1:65" s="2" customFormat="1" ht="33" customHeight="1">
      <c r="A142" s="29"/>
      <c r="B142" s="141"/>
      <c r="C142" s="162" t="s">
        <v>172</v>
      </c>
      <c r="D142" s="162" t="s">
        <v>221</v>
      </c>
      <c r="E142" s="163" t="s">
        <v>257</v>
      </c>
      <c r="F142" s="164" t="s">
        <v>258</v>
      </c>
      <c r="G142" s="165" t="s">
        <v>233</v>
      </c>
      <c r="H142" s="166">
        <v>2</v>
      </c>
      <c r="I142" s="167"/>
      <c r="J142" s="168">
        <f t="shared" si="0"/>
        <v>0</v>
      </c>
      <c r="K142" s="169"/>
      <c r="L142" s="30"/>
      <c r="M142" s="170" t="s">
        <v>1</v>
      </c>
      <c r="N142" s="171" t="s">
        <v>38</v>
      </c>
      <c r="O142" s="55"/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117</v>
      </c>
      <c r="AT142" s="155" t="s">
        <v>221</v>
      </c>
      <c r="AU142" s="155" t="s">
        <v>83</v>
      </c>
      <c r="AY142" s="14" t="s">
        <v>114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81</v>
      </c>
      <c r="BK142" s="156">
        <f t="shared" si="9"/>
        <v>0</v>
      </c>
      <c r="BL142" s="14" t="s">
        <v>117</v>
      </c>
      <c r="BM142" s="155" t="s">
        <v>259</v>
      </c>
    </row>
    <row r="143" spans="1:65" s="2" customFormat="1" ht="33" customHeight="1">
      <c r="A143" s="29"/>
      <c r="B143" s="141"/>
      <c r="C143" s="162" t="s">
        <v>8</v>
      </c>
      <c r="D143" s="162" t="s">
        <v>221</v>
      </c>
      <c r="E143" s="163" t="s">
        <v>260</v>
      </c>
      <c r="F143" s="164" t="s">
        <v>261</v>
      </c>
      <c r="G143" s="165" t="s">
        <v>233</v>
      </c>
      <c r="H143" s="166">
        <v>1</v>
      </c>
      <c r="I143" s="167"/>
      <c r="J143" s="168">
        <f t="shared" si="0"/>
        <v>0</v>
      </c>
      <c r="K143" s="169"/>
      <c r="L143" s="30"/>
      <c r="M143" s="170" t="s">
        <v>1</v>
      </c>
      <c r="N143" s="171" t="s">
        <v>38</v>
      </c>
      <c r="O143" s="55"/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117</v>
      </c>
      <c r="AT143" s="155" t="s">
        <v>221</v>
      </c>
      <c r="AU143" s="155" t="s">
        <v>83</v>
      </c>
      <c r="AY143" s="14" t="s">
        <v>114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81</v>
      </c>
      <c r="BK143" s="156">
        <f t="shared" si="9"/>
        <v>0</v>
      </c>
      <c r="BL143" s="14" t="s">
        <v>117</v>
      </c>
      <c r="BM143" s="155" t="s">
        <v>262</v>
      </c>
    </row>
    <row r="144" spans="1:65" s="2" customFormat="1" ht="24.2" customHeight="1">
      <c r="A144" s="29"/>
      <c r="B144" s="141"/>
      <c r="C144" s="162" t="s">
        <v>263</v>
      </c>
      <c r="D144" s="162" t="s">
        <v>221</v>
      </c>
      <c r="E144" s="163" t="s">
        <v>264</v>
      </c>
      <c r="F144" s="164" t="s">
        <v>265</v>
      </c>
      <c r="G144" s="165" t="s">
        <v>162</v>
      </c>
      <c r="H144" s="166">
        <v>30</v>
      </c>
      <c r="I144" s="167"/>
      <c r="J144" s="168">
        <f t="shared" si="0"/>
        <v>0</v>
      </c>
      <c r="K144" s="169"/>
      <c r="L144" s="30"/>
      <c r="M144" s="170" t="s">
        <v>1</v>
      </c>
      <c r="N144" s="171" t="s">
        <v>38</v>
      </c>
      <c r="O144" s="55"/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117</v>
      </c>
      <c r="AT144" s="155" t="s">
        <v>221</v>
      </c>
      <c r="AU144" s="155" t="s">
        <v>83</v>
      </c>
      <c r="AY144" s="14" t="s">
        <v>114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81</v>
      </c>
      <c r="BK144" s="156">
        <f t="shared" si="9"/>
        <v>0</v>
      </c>
      <c r="BL144" s="14" t="s">
        <v>117</v>
      </c>
      <c r="BM144" s="155" t="s">
        <v>266</v>
      </c>
    </row>
    <row r="145" spans="1:65" s="2" customFormat="1" ht="37.9" customHeight="1">
      <c r="A145" s="29"/>
      <c r="B145" s="141"/>
      <c r="C145" s="162" t="s">
        <v>267</v>
      </c>
      <c r="D145" s="162" t="s">
        <v>221</v>
      </c>
      <c r="E145" s="163" t="s">
        <v>268</v>
      </c>
      <c r="F145" s="164" t="s">
        <v>269</v>
      </c>
      <c r="G145" s="165" t="s">
        <v>162</v>
      </c>
      <c r="H145" s="166">
        <v>50</v>
      </c>
      <c r="I145" s="167"/>
      <c r="J145" s="168">
        <f t="shared" si="0"/>
        <v>0</v>
      </c>
      <c r="K145" s="169"/>
      <c r="L145" s="30"/>
      <c r="M145" s="170" t="s">
        <v>1</v>
      </c>
      <c r="N145" s="171" t="s">
        <v>38</v>
      </c>
      <c r="O145" s="55"/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117</v>
      </c>
      <c r="AT145" s="155" t="s">
        <v>221</v>
      </c>
      <c r="AU145" s="155" t="s">
        <v>83</v>
      </c>
      <c r="AY145" s="14" t="s">
        <v>114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81</v>
      </c>
      <c r="BK145" s="156">
        <f t="shared" si="9"/>
        <v>0</v>
      </c>
      <c r="BL145" s="14" t="s">
        <v>117</v>
      </c>
      <c r="BM145" s="155" t="s">
        <v>270</v>
      </c>
    </row>
    <row r="146" spans="1:65" s="2" customFormat="1" ht="24.2" customHeight="1">
      <c r="A146" s="29"/>
      <c r="B146" s="141"/>
      <c r="C146" s="162" t="s">
        <v>271</v>
      </c>
      <c r="D146" s="162" t="s">
        <v>221</v>
      </c>
      <c r="E146" s="163" t="s">
        <v>272</v>
      </c>
      <c r="F146" s="164" t="s">
        <v>273</v>
      </c>
      <c r="G146" s="165" t="s">
        <v>162</v>
      </c>
      <c r="H146" s="166">
        <v>5</v>
      </c>
      <c r="I146" s="167"/>
      <c r="J146" s="168">
        <f t="shared" si="0"/>
        <v>0</v>
      </c>
      <c r="K146" s="169"/>
      <c r="L146" s="30"/>
      <c r="M146" s="170" t="s">
        <v>1</v>
      </c>
      <c r="N146" s="171" t="s">
        <v>38</v>
      </c>
      <c r="O146" s="55"/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117</v>
      </c>
      <c r="AT146" s="155" t="s">
        <v>221</v>
      </c>
      <c r="AU146" s="155" t="s">
        <v>83</v>
      </c>
      <c r="AY146" s="14" t="s">
        <v>114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81</v>
      </c>
      <c r="BK146" s="156">
        <f t="shared" si="9"/>
        <v>0</v>
      </c>
      <c r="BL146" s="14" t="s">
        <v>117</v>
      </c>
      <c r="BM146" s="155" t="s">
        <v>274</v>
      </c>
    </row>
    <row r="147" spans="1:65" s="12" customFormat="1" ht="22.9" customHeight="1">
      <c r="B147" s="128"/>
      <c r="D147" s="129" t="s">
        <v>72</v>
      </c>
      <c r="E147" s="139" t="s">
        <v>275</v>
      </c>
      <c r="F147" s="139" t="s">
        <v>276</v>
      </c>
      <c r="I147" s="131"/>
      <c r="J147" s="140">
        <f>BK147</f>
        <v>0</v>
      </c>
      <c r="L147" s="128"/>
      <c r="M147" s="133"/>
      <c r="N147" s="134"/>
      <c r="O147" s="134"/>
      <c r="P147" s="135">
        <f>SUM(P148:P164)</f>
        <v>0</v>
      </c>
      <c r="Q147" s="134"/>
      <c r="R147" s="135">
        <f>SUM(R148:R164)</f>
        <v>18.773038</v>
      </c>
      <c r="S147" s="134"/>
      <c r="T147" s="136">
        <f>SUM(T148:T164)</f>
        <v>0</v>
      </c>
      <c r="AR147" s="129" t="s">
        <v>113</v>
      </c>
      <c r="AT147" s="137" t="s">
        <v>72</v>
      </c>
      <c r="AU147" s="137" t="s">
        <v>81</v>
      </c>
      <c r="AY147" s="129" t="s">
        <v>114</v>
      </c>
      <c r="BK147" s="138">
        <f>SUM(BK148:BK164)</f>
        <v>0</v>
      </c>
    </row>
    <row r="148" spans="1:65" s="2" customFormat="1" ht="16.5" customHeight="1">
      <c r="A148" s="29"/>
      <c r="B148" s="141"/>
      <c r="C148" s="162" t="s">
        <v>277</v>
      </c>
      <c r="D148" s="162" t="s">
        <v>221</v>
      </c>
      <c r="E148" s="163" t="s">
        <v>278</v>
      </c>
      <c r="F148" s="164" t="s">
        <v>279</v>
      </c>
      <c r="G148" s="165" t="s">
        <v>224</v>
      </c>
      <c r="H148" s="166">
        <v>10</v>
      </c>
      <c r="I148" s="167"/>
      <c r="J148" s="168">
        <f t="shared" ref="J148:J164" si="10">ROUND(I148*H148,2)</f>
        <v>0</v>
      </c>
      <c r="K148" s="169"/>
      <c r="L148" s="30"/>
      <c r="M148" s="170" t="s">
        <v>1</v>
      </c>
      <c r="N148" s="171" t="s">
        <v>38</v>
      </c>
      <c r="O148" s="55"/>
      <c r="P148" s="153">
        <f t="shared" ref="P148:P164" si="11">O148*H148</f>
        <v>0</v>
      </c>
      <c r="Q148" s="153">
        <v>0</v>
      </c>
      <c r="R148" s="153">
        <f t="shared" ref="R148:R164" si="12">Q148*H148</f>
        <v>0</v>
      </c>
      <c r="S148" s="153">
        <v>0</v>
      </c>
      <c r="T148" s="154">
        <f t="shared" ref="T148:T164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117</v>
      </c>
      <c r="AT148" s="155" t="s">
        <v>221</v>
      </c>
      <c r="AU148" s="155" t="s">
        <v>83</v>
      </c>
      <c r="AY148" s="14" t="s">
        <v>114</v>
      </c>
      <c r="BE148" s="156">
        <f t="shared" ref="BE148:BE164" si="14">IF(N148="základní",J148,0)</f>
        <v>0</v>
      </c>
      <c r="BF148" s="156">
        <f t="shared" ref="BF148:BF164" si="15">IF(N148="snížená",J148,0)</f>
        <v>0</v>
      </c>
      <c r="BG148" s="156">
        <f t="shared" ref="BG148:BG164" si="16">IF(N148="zákl. přenesená",J148,0)</f>
        <v>0</v>
      </c>
      <c r="BH148" s="156">
        <f t="shared" ref="BH148:BH164" si="17">IF(N148="sníž. přenesená",J148,0)</f>
        <v>0</v>
      </c>
      <c r="BI148" s="156">
        <f t="shared" ref="BI148:BI164" si="18">IF(N148="nulová",J148,0)</f>
        <v>0</v>
      </c>
      <c r="BJ148" s="14" t="s">
        <v>81</v>
      </c>
      <c r="BK148" s="156">
        <f t="shared" ref="BK148:BK164" si="19">ROUND(I148*H148,2)</f>
        <v>0</v>
      </c>
      <c r="BL148" s="14" t="s">
        <v>117</v>
      </c>
      <c r="BM148" s="155" t="s">
        <v>280</v>
      </c>
    </row>
    <row r="149" spans="1:65" s="2" customFormat="1" ht="24.2" customHeight="1">
      <c r="A149" s="29"/>
      <c r="B149" s="141"/>
      <c r="C149" s="162" t="s">
        <v>123</v>
      </c>
      <c r="D149" s="162" t="s">
        <v>221</v>
      </c>
      <c r="E149" s="163" t="s">
        <v>281</v>
      </c>
      <c r="F149" s="164" t="s">
        <v>282</v>
      </c>
      <c r="G149" s="165" t="s">
        <v>224</v>
      </c>
      <c r="H149" s="166">
        <v>100</v>
      </c>
      <c r="I149" s="167"/>
      <c r="J149" s="168">
        <f t="shared" si="10"/>
        <v>0</v>
      </c>
      <c r="K149" s="169"/>
      <c r="L149" s="30"/>
      <c r="M149" s="170" t="s">
        <v>1</v>
      </c>
      <c r="N149" s="171" t="s">
        <v>38</v>
      </c>
      <c r="O149" s="55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117</v>
      </c>
      <c r="AT149" s="155" t="s">
        <v>221</v>
      </c>
      <c r="AU149" s="155" t="s">
        <v>83</v>
      </c>
      <c r="AY149" s="14" t="s">
        <v>114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81</v>
      </c>
      <c r="BK149" s="156">
        <f t="shared" si="19"/>
        <v>0</v>
      </c>
      <c r="BL149" s="14" t="s">
        <v>117</v>
      </c>
      <c r="BM149" s="155" t="s">
        <v>283</v>
      </c>
    </row>
    <row r="150" spans="1:65" s="2" customFormat="1" ht="24.2" customHeight="1">
      <c r="A150" s="29"/>
      <c r="B150" s="141"/>
      <c r="C150" s="162" t="s">
        <v>284</v>
      </c>
      <c r="D150" s="162" t="s">
        <v>221</v>
      </c>
      <c r="E150" s="163" t="s">
        <v>285</v>
      </c>
      <c r="F150" s="164" t="s">
        <v>286</v>
      </c>
      <c r="G150" s="165" t="s">
        <v>287</v>
      </c>
      <c r="H150" s="166">
        <v>6</v>
      </c>
      <c r="I150" s="167"/>
      <c r="J150" s="168">
        <f t="shared" si="10"/>
        <v>0</v>
      </c>
      <c r="K150" s="169"/>
      <c r="L150" s="30"/>
      <c r="M150" s="170" t="s">
        <v>1</v>
      </c>
      <c r="N150" s="171" t="s">
        <v>38</v>
      </c>
      <c r="O150" s="55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117</v>
      </c>
      <c r="AT150" s="155" t="s">
        <v>221</v>
      </c>
      <c r="AU150" s="155" t="s">
        <v>83</v>
      </c>
      <c r="AY150" s="14" t="s">
        <v>114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81</v>
      </c>
      <c r="BK150" s="156">
        <f t="shared" si="19"/>
        <v>0</v>
      </c>
      <c r="BL150" s="14" t="s">
        <v>117</v>
      </c>
      <c r="BM150" s="155" t="s">
        <v>288</v>
      </c>
    </row>
    <row r="151" spans="1:65" s="2" customFormat="1" ht="24.2" customHeight="1">
      <c r="A151" s="29"/>
      <c r="B151" s="141"/>
      <c r="C151" s="162" t="s">
        <v>289</v>
      </c>
      <c r="D151" s="162" t="s">
        <v>221</v>
      </c>
      <c r="E151" s="163" t="s">
        <v>290</v>
      </c>
      <c r="F151" s="164" t="s">
        <v>291</v>
      </c>
      <c r="G151" s="165" t="s">
        <v>287</v>
      </c>
      <c r="H151" s="166">
        <v>6</v>
      </c>
      <c r="I151" s="167"/>
      <c r="J151" s="168">
        <f t="shared" si="10"/>
        <v>0</v>
      </c>
      <c r="K151" s="169"/>
      <c r="L151" s="30"/>
      <c r="M151" s="170" t="s">
        <v>1</v>
      </c>
      <c r="N151" s="171" t="s">
        <v>38</v>
      </c>
      <c r="O151" s="55"/>
      <c r="P151" s="153">
        <f t="shared" si="11"/>
        <v>0</v>
      </c>
      <c r="Q151" s="153">
        <v>2.2563399999999998</v>
      </c>
      <c r="R151" s="153">
        <f t="shared" si="12"/>
        <v>13.538039999999999</v>
      </c>
      <c r="S151" s="153">
        <v>0</v>
      </c>
      <c r="T151" s="154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117</v>
      </c>
      <c r="AT151" s="155" t="s">
        <v>221</v>
      </c>
      <c r="AU151" s="155" t="s">
        <v>83</v>
      </c>
      <c r="AY151" s="14" t="s">
        <v>114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81</v>
      </c>
      <c r="BK151" s="156">
        <f t="shared" si="19"/>
        <v>0</v>
      </c>
      <c r="BL151" s="14" t="s">
        <v>117</v>
      </c>
      <c r="BM151" s="155" t="s">
        <v>292</v>
      </c>
    </row>
    <row r="152" spans="1:65" s="2" customFormat="1" ht="16.5" customHeight="1">
      <c r="A152" s="29"/>
      <c r="B152" s="141"/>
      <c r="C152" s="142" t="s">
        <v>293</v>
      </c>
      <c r="D152" s="142" t="s">
        <v>112</v>
      </c>
      <c r="E152" s="143" t="s">
        <v>294</v>
      </c>
      <c r="F152" s="144" t="s">
        <v>295</v>
      </c>
      <c r="G152" s="145" t="s">
        <v>287</v>
      </c>
      <c r="H152" s="146">
        <v>1</v>
      </c>
      <c r="I152" s="147"/>
      <c r="J152" s="148">
        <f t="shared" si="10"/>
        <v>0</v>
      </c>
      <c r="K152" s="149"/>
      <c r="L152" s="150"/>
      <c r="M152" s="151" t="s">
        <v>1</v>
      </c>
      <c r="N152" s="152" t="s">
        <v>38</v>
      </c>
      <c r="O152" s="55"/>
      <c r="P152" s="153">
        <f t="shared" si="11"/>
        <v>0</v>
      </c>
      <c r="Q152" s="153">
        <v>2.234</v>
      </c>
      <c r="R152" s="153">
        <f t="shared" si="12"/>
        <v>2.234</v>
      </c>
      <c r="S152" s="153">
        <v>0</v>
      </c>
      <c r="T152" s="154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245</v>
      </c>
      <c r="AT152" s="155" t="s">
        <v>112</v>
      </c>
      <c r="AU152" s="155" t="s">
        <v>83</v>
      </c>
      <c r="AY152" s="14" t="s">
        <v>114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81</v>
      </c>
      <c r="BK152" s="156">
        <f t="shared" si="19"/>
        <v>0</v>
      </c>
      <c r="BL152" s="14" t="s">
        <v>225</v>
      </c>
      <c r="BM152" s="155" t="s">
        <v>296</v>
      </c>
    </row>
    <row r="153" spans="1:65" s="2" customFormat="1" ht="16.5" customHeight="1">
      <c r="A153" s="29"/>
      <c r="B153" s="141"/>
      <c r="C153" s="142" t="s">
        <v>297</v>
      </c>
      <c r="D153" s="142" t="s">
        <v>112</v>
      </c>
      <c r="E153" s="143" t="s">
        <v>298</v>
      </c>
      <c r="F153" s="144" t="s">
        <v>299</v>
      </c>
      <c r="G153" s="145" t="s">
        <v>224</v>
      </c>
      <c r="H153" s="146">
        <v>3</v>
      </c>
      <c r="I153" s="147"/>
      <c r="J153" s="148">
        <f t="shared" si="10"/>
        <v>0</v>
      </c>
      <c r="K153" s="149"/>
      <c r="L153" s="150"/>
      <c r="M153" s="151" t="s">
        <v>1</v>
      </c>
      <c r="N153" s="152" t="s">
        <v>38</v>
      </c>
      <c r="O153" s="55"/>
      <c r="P153" s="153">
        <f t="shared" si="11"/>
        <v>0</v>
      </c>
      <c r="Q153" s="153">
        <v>1</v>
      </c>
      <c r="R153" s="153">
        <f t="shared" si="12"/>
        <v>3</v>
      </c>
      <c r="S153" s="153">
        <v>0</v>
      </c>
      <c r="T153" s="154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245</v>
      </c>
      <c r="AT153" s="155" t="s">
        <v>112</v>
      </c>
      <c r="AU153" s="155" t="s">
        <v>83</v>
      </c>
      <c r="AY153" s="14" t="s">
        <v>114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81</v>
      </c>
      <c r="BK153" s="156">
        <f t="shared" si="19"/>
        <v>0</v>
      </c>
      <c r="BL153" s="14" t="s">
        <v>225</v>
      </c>
      <c r="BM153" s="155" t="s">
        <v>300</v>
      </c>
    </row>
    <row r="154" spans="1:65" s="2" customFormat="1" ht="16.5" customHeight="1">
      <c r="A154" s="29"/>
      <c r="B154" s="141"/>
      <c r="C154" s="142" t="s">
        <v>301</v>
      </c>
      <c r="D154" s="142" t="s">
        <v>112</v>
      </c>
      <c r="E154" s="143" t="s">
        <v>302</v>
      </c>
      <c r="F154" s="144" t="s">
        <v>303</v>
      </c>
      <c r="G154" s="145" t="s">
        <v>162</v>
      </c>
      <c r="H154" s="146">
        <v>5</v>
      </c>
      <c r="I154" s="147"/>
      <c r="J154" s="148">
        <f t="shared" si="10"/>
        <v>0</v>
      </c>
      <c r="K154" s="149"/>
      <c r="L154" s="150"/>
      <c r="M154" s="151" t="s">
        <v>1</v>
      </c>
      <c r="N154" s="152" t="s">
        <v>38</v>
      </c>
      <c r="O154" s="55"/>
      <c r="P154" s="153">
        <f t="shared" si="11"/>
        <v>0</v>
      </c>
      <c r="Q154" s="153">
        <v>1.6000000000000001E-4</v>
      </c>
      <c r="R154" s="153">
        <f t="shared" si="12"/>
        <v>8.0000000000000004E-4</v>
      </c>
      <c r="S154" s="153">
        <v>0</v>
      </c>
      <c r="T154" s="154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245</v>
      </c>
      <c r="AT154" s="155" t="s">
        <v>112</v>
      </c>
      <c r="AU154" s="155" t="s">
        <v>83</v>
      </c>
      <c r="AY154" s="14" t="s">
        <v>114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81</v>
      </c>
      <c r="BK154" s="156">
        <f t="shared" si="19"/>
        <v>0</v>
      </c>
      <c r="BL154" s="14" t="s">
        <v>225</v>
      </c>
      <c r="BM154" s="155" t="s">
        <v>304</v>
      </c>
    </row>
    <row r="155" spans="1:65" s="2" customFormat="1" ht="16.5" customHeight="1">
      <c r="A155" s="29"/>
      <c r="B155" s="141"/>
      <c r="C155" s="162" t="s">
        <v>305</v>
      </c>
      <c r="D155" s="162" t="s">
        <v>221</v>
      </c>
      <c r="E155" s="163" t="s">
        <v>306</v>
      </c>
      <c r="F155" s="164" t="s">
        <v>307</v>
      </c>
      <c r="G155" s="165" t="s">
        <v>162</v>
      </c>
      <c r="H155" s="166">
        <v>20</v>
      </c>
      <c r="I155" s="167"/>
      <c r="J155" s="168">
        <f t="shared" si="10"/>
        <v>0</v>
      </c>
      <c r="K155" s="169"/>
      <c r="L155" s="30"/>
      <c r="M155" s="170" t="s">
        <v>1</v>
      </c>
      <c r="N155" s="171" t="s">
        <v>38</v>
      </c>
      <c r="O155" s="55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117</v>
      </c>
      <c r="AT155" s="155" t="s">
        <v>221</v>
      </c>
      <c r="AU155" s="155" t="s">
        <v>83</v>
      </c>
      <c r="AY155" s="14" t="s">
        <v>114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81</v>
      </c>
      <c r="BK155" s="156">
        <f t="shared" si="19"/>
        <v>0</v>
      </c>
      <c r="BL155" s="14" t="s">
        <v>117</v>
      </c>
      <c r="BM155" s="155" t="s">
        <v>308</v>
      </c>
    </row>
    <row r="156" spans="1:65" s="2" customFormat="1" ht="24.2" customHeight="1">
      <c r="A156" s="29"/>
      <c r="B156" s="141"/>
      <c r="C156" s="142" t="s">
        <v>309</v>
      </c>
      <c r="D156" s="142" t="s">
        <v>112</v>
      </c>
      <c r="E156" s="143" t="s">
        <v>310</v>
      </c>
      <c r="F156" s="144" t="s">
        <v>311</v>
      </c>
      <c r="G156" s="145" t="s">
        <v>162</v>
      </c>
      <c r="H156" s="146">
        <v>20</v>
      </c>
      <c r="I156" s="147"/>
      <c r="J156" s="148">
        <f t="shared" si="10"/>
        <v>0</v>
      </c>
      <c r="K156" s="149"/>
      <c r="L156" s="150"/>
      <c r="M156" s="151" t="s">
        <v>1</v>
      </c>
      <c r="N156" s="152" t="s">
        <v>38</v>
      </c>
      <c r="O156" s="55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312</v>
      </c>
      <c r="AT156" s="155" t="s">
        <v>112</v>
      </c>
      <c r="AU156" s="155" t="s">
        <v>83</v>
      </c>
      <c r="AY156" s="14" t="s">
        <v>114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81</v>
      </c>
      <c r="BK156" s="156">
        <f t="shared" si="19"/>
        <v>0</v>
      </c>
      <c r="BL156" s="14" t="s">
        <v>312</v>
      </c>
      <c r="BM156" s="155" t="s">
        <v>313</v>
      </c>
    </row>
    <row r="157" spans="1:65" s="2" customFormat="1" ht="24.2" customHeight="1">
      <c r="A157" s="29"/>
      <c r="B157" s="141"/>
      <c r="C157" s="162" t="s">
        <v>314</v>
      </c>
      <c r="D157" s="162" t="s">
        <v>221</v>
      </c>
      <c r="E157" s="163" t="s">
        <v>315</v>
      </c>
      <c r="F157" s="164" t="s">
        <v>316</v>
      </c>
      <c r="G157" s="165" t="s">
        <v>233</v>
      </c>
      <c r="H157" s="166">
        <v>4</v>
      </c>
      <c r="I157" s="167"/>
      <c r="J157" s="168">
        <f t="shared" si="10"/>
        <v>0</v>
      </c>
      <c r="K157" s="169"/>
      <c r="L157" s="30"/>
      <c r="M157" s="170" t="s">
        <v>1</v>
      </c>
      <c r="N157" s="171" t="s">
        <v>38</v>
      </c>
      <c r="O157" s="55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117</v>
      </c>
      <c r="AT157" s="155" t="s">
        <v>221</v>
      </c>
      <c r="AU157" s="155" t="s">
        <v>83</v>
      </c>
      <c r="AY157" s="14" t="s">
        <v>114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81</v>
      </c>
      <c r="BK157" s="156">
        <f t="shared" si="19"/>
        <v>0</v>
      </c>
      <c r="BL157" s="14" t="s">
        <v>117</v>
      </c>
      <c r="BM157" s="155" t="s">
        <v>317</v>
      </c>
    </row>
    <row r="158" spans="1:65" s="2" customFormat="1" ht="21.75" customHeight="1">
      <c r="A158" s="29"/>
      <c r="B158" s="141"/>
      <c r="C158" s="162" t="s">
        <v>318</v>
      </c>
      <c r="D158" s="162" t="s">
        <v>221</v>
      </c>
      <c r="E158" s="163" t="s">
        <v>319</v>
      </c>
      <c r="F158" s="164" t="s">
        <v>320</v>
      </c>
      <c r="G158" s="165" t="s">
        <v>321</v>
      </c>
      <c r="H158" s="166">
        <v>0.02</v>
      </c>
      <c r="I158" s="167"/>
      <c r="J158" s="168">
        <f t="shared" si="10"/>
        <v>0</v>
      </c>
      <c r="K158" s="169"/>
      <c r="L158" s="30"/>
      <c r="M158" s="170" t="s">
        <v>1</v>
      </c>
      <c r="N158" s="171" t="s">
        <v>38</v>
      </c>
      <c r="O158" s="55"/>
      <c r="P158" s="153">
        <f t="shared" si="11"/>
        <v>0</v>
      </c>
      <c r="Q158" s="153">
        <v>9.9000000000000008E-3</v>
      </c>
      <c r="R158" s="153">
        <f t="shared" si="12"/>
        <v>1.9800000000000002E-4</v>
      </c>
      <c r="S158" s="153">
        <v>0</v>
      </c>
      <c r="T158" s="15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117</v>
      </c>
      <c r="AT158" s="155" t="s">
        <v>221</v>
      </c>
      <c r="AU158" s="155" t="s">
        <v>83</v>
      </c>
      <c r="AY158" s="14" t="s">
        <v>114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81</v>
      </c>
      <c r="BK158" s="156">
        <f t="shared" si="19"/>
        <v>0</v>
      </c>
      <c r="BL158" s="14" t="s">
        <v>117</v>
      </c>
      <c r="BM158" s="155" t="s">
        <v>322</v>
      </c>
    </row>
    <row r="159" spans="1:65" s="2" customFormat="1" ht="24.2" customHeight="1">
      <c r="A159" s="29"/>
      <c r="B159" s="141"/>
      <c r="C159" s="162" t="s">
        <v>323</v>
      </c>
      <c r="D159" s="162" t="s">
        <v>221</v>
      </c>
      <c r="E159" s="163" t="s">
        <v>324</v>
      </c>
      <c r="F159" s="164" t="s">
        <v>325</v>
      </c>
      <c r="G159" s="165" t="s">
        <v>287</v>
      </c>
      <c r="H159" s="166">
        <v>1</v>
      </c>
      <c r="I159" s="167"/>
      <c r="J159" s="168">
        <f t="shared" si="10"/>
        <v>0</v>
      </c>
      <c r="K159" s="169"/>
      <c r="L159" s="30"/>
      <c r="M159" s="170" t="s">
        <v>1</v>
      </c>
      <c r="N159" s="171" t="s">
        <v>38</v>
      </c>
      <c r="O159" s="55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117</v>
      </c>
      <c r="AT159" s="155" t="s">
        <v>221</v>
      </c>
      <c r="AU159" s="155" t="s">
        <v>83</v>
      </c>
      <c r="AY159" s="14" t="s">
        <v>114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81</v>
      </c>
      <c r="BK159" s="156">
        <f t="shared" si="19"/>
        <v>0</v>
      </c>
      <c r="BL159" s="14" t="s">
        <v>117</v>
      </c>
      <c r="BM159" s="155" t="s">
        <v>326</v>
      </c>
    </row>
    <row r="160" spans="1:65" s="2" customFormat="1" ht="24.2" customHeight="1">
      <c r="A160" s="29"/>
      <c r="B160" s="141"/>
      <c r="C160" s="162" t="s">
        <v>327</v>
      </c>
      <c r="D160" s="162" t="s">
        <v>221</v>
      </c>
      <c r="E160" s="163" t="s">
        <v>328</v>
      </c>
      <c r="F160" s="164" t="s">
        <v>329</v>
      </c>
      <c r="G160" s="165" t="s">
        <v>330</v>
      </c>
      <c r="H160" s="166">
        <v>7</v>
      </c>
      <c r="I160" s="167"/>
      <c r="J160" s="168">
        <f t="shared" si="10"/>
        <v>0</v>
      </c>
      <c r="K160" s="169"/>
      <c r="L160" s="30"/>
      <c r="M160" s="170" t="s">
        <v>1</v>
      </c>
      <c r="N160" s="171" t="s">
        <v>38</v>
      </c>
      <c r="O160" s="55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117</v>
      </c>
      <c r="AT160" s="155" t="s">
        <v>221</v>
      </c>
      <c r="AU160" s="155" t="s">
        <v>83</v>
      </c>
      <c r="AY160" s="14" t="s">
        <v>114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81</v>
      </c>
      <c r="BK160" s="156">
        <f t="shared" si="19"/>
        <v>0</v>
      </c>
      <c r="BL160" s="14" t="s">
        <v>117</v>
      </c>
      <c r="BM160" s="155" t="s">
        <v>331</v>
      </c>
    </row>
    <row r="161" spans="1:65" s="2" customFormat="1" ht="24.2" customHeight="1">
      <c r="A161" s="29"/>
      <c r="B161" s="141"/>
      <c r="C161" s="162" t="s">
        <v>176</v>
      </c>
      <c r="D161" s="162" t="s">
        <v>221</v>
      </c>
      <c r="E161" s="163" t="s">
        <v>332</v>
      </c>
      <c r="F161" s="164" t="s">
        <v>333</v>
      </c>
      <c r="G161" s="165" t="s">
        <v>330</v>
      </c>
      <c r="H161" s="166">
        <v>4</v>
      </c>
      <c r="I161" s="167"/>
      <c r="J161" s="168">
        <f t="shared" si="10"/>
        <v>0</v>
      </c>
      <c r="K161" s="169"/>
      <c r="L161" s="30"/>
      <c r="M161" s="170" t="s">
        <v>1</v>
      </c>
      <c r="N161" s="171" t="s">
        <v>38</v>
      </c>
      <c r="O161" s="55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117</v>
      </c>
      <c r="AT161" s="155" t="s">
        <v>221</v>
      </c>
      <c r="AU161" s="155" t="s">
        <v>83</v>
      </c>
      <c r="AY161" s="14" t="s">
        <v>114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81</v>
      </c>
      <c r="BK161" s="156">
        <f t="shared" si="19"/>
        <v>0</v>
      </c>
      <c r="BL161" s="14" t="s">
        <v>117</v>
      </c>
      <c r="BM161" s="155" t="s">
        <v>334</v>
      </c>
    </row>
    <row r="162" spans="1:65" s="2" customFormat="1" ht="24.2" customHeight="1">
      <c r="A162" s="29"/>
      <c r="B162" s="141"/>
      <c r="C162" s="162" t="s">
        <v>335</v>
      </c>
      <c r="D162" s="162" t="s">
        <v>221</v>
      </c>
      <c r="E162" s="163" t="s">
        <v>336</v>
      </c>
      <c r="F162" s="164" t="s">
        <v>337</v>
      </c>
      <c r="G162" s="165" t="s">
        <v>338</v>
      </c>
      <c r="H162" s="166">
        <v>1</v>
      </c>
      <c r="I162" s="167"/>
      <c r="J162" s="168">
        <f t="shared" si="10"/>
        <v>0</v>
      </c>
      <c r="K162" s="169"/>
      <c r="L162" s="30"/>
      <c r="M162" s="170" t="s">
        <v>1</v>
      </c>
      <c r="N162" s="171" t="s">
        <v>38</v>
      </c>
      <c r="O162" s="55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117</v>
      </c>
      <c r="AT162" s="155" t="s">
        <v>221</v>
      </c>
      <c r="AU162" s="155" t="s">
        <v>83</v>
      </c>
      <c r="AY162" s="14" t="s">
        <v>114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81</v>
      </c>
      <c r="BK162" s="156">
        <f t="shared" si="19"/>
        <v>0</v>
      </c>
      <c r="BL162" s="14" t="s">
        <v>117</v>
      </c>
      <c r="BM162" s="155" t="s">
        <v>339</v>
      </c>
    </row>
    <row r="163" spans="1:65" s="2" customFormat="1" ht="24.2" customHeight="1">
      <c r="A163" s="29"/>
      <c r="B163" s="141"/>
      <c r="C163" s="162" t="s">
        <v>180</v>
      </c>
      <c r="D163" s="162" t="s">
        <v>221</v>
      </c>
      <c r="E163" s="163" t="s">
        <v>340</v>
      </c>
      <c r="F163" s="164" t="s">
        <v>341</v>
      </c>
      <c r="G163" s="165" t="s">
        <v>162</v>
      </c>
      <c r="H163" s="166">
        <v>20</v>
      </c>
      <c r="I163" s="167"/>
      <c r="J163" s="168">
        <f t="shared" si="10"/>
        <v>0</v>
      </c>
      <c r="K163" s="169"/>
      <c r="L163" s="30"/>
      <c r="M163" s="170" t="s">
        <v>1</v>
      </c>
      <c r="N163" s="171" t="s">
        <v>38</v>
      </c>
      <c r="O163" s="55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117</v>
      </c>
      <c r="AT163" s="155" t="s">
        <v>221</v>
      </c>
      <c r="AU163" s="155" t="s">
        <v>83</v>
      </c>
      <c r="AY163" s="14" t="s">
        <v>114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81</v>
      </c>
      <c r="BK163" s="156">
        <f t="shared" si="19"/>
        <v>0</v>
      </c>
      <c r="BL163" s="14" t="s">
        <v>117</v>
      </c>
      <c r="BM163" s="155" t="s">
        <v>342</v>
      </c>
    </row>
    <row r="164" spans="1:65" s="2" customFormat="1" ht="24.2" customHeight="1">
      <c r="A164" s="29"/>
      <c r="B164" s="141"/>
      <c r="C164" s="162" t="s">
        <v>117</v>
      </c>
      <c r="D164" s="162" t="s">
        <v>221</v>
      </c>
      <c r="E164" s="163" t="s">
        <v>343</v>
      </c>
      <c r="F164" s="164" t="s">
        <v>344</v>
      </c>
      <c r="G164" s="165" t="s">
        <v>162</v>
      </c>
      <c r="H164" s="166">
        <v>20</v>
      </c>
      <c r="I164" s="167"/>
      <c r="J164" s="168">
        <f t="shared" si="10"/>
        <v>0</v>
      </c>
      <c r="K164" s="169"/>
      <c r="L164" s="30"/>
      <c r="M164" s="170" t="s">
        <v>1</v>
      </c>
      <c r="N164" s="171" t="s">
        <v>38</v>
      </c>
      <c r="O164" s="55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117</v>
      </c>
      <c r="AT164" s="155" t="s">
        <v>221</v>
      </c>
      <c r="AU164" s="155" t="s">
        <v>83</v>
      </c>
      <c r="AY164" s="14" t="s">
        <v>114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81</v>
      </c>
      <c r="BK164" s="156">
        <f t="shared" si="19"/>
        <v>0</v>
      </c>
      <c r="BL164" s="14" t="s">
        <v>117</v>
      </c>
      <c r="BM164" s="155" t="s">
        <v>345</v>
      </c>
    </row>
    <row r="165" spans="1:65" s="12" customFormat="1" ht="25.9" customHeight="1">
      <c r="B165" s="128"/>
      <c r="D165" s="129" t="s">
        <v>72</v>
      </c>
      <c r="E165" s="130" t="s">
        <v>346</v>
      </c>
      <c r="F165" s="130" t="s">
        <v>347</v>
      </c>
      <c r="I165" s="131"/>
      <c r="J165" s="132">
        <f>BK165</f>
        <v>0</v>
      </c>
      <c r="L165" s="128"/>
      <c r="M165" s="133"/>
      <c r="N165" s="134"/>
      <c r="O165" s="134"/>
      <c r="P165" s="135">
        <f>SUM(P166:P168)</f>
        <v>0</v>
      </c>
      <c r="Q165" s="134"/>
      <c r="R165" s="135">
        <f>SUM(R166:R168)</f>
        <v>0</v>
      </c>
      <c r="S165" s="134"/>
      <c r="T165" s="136">
        <f>SUM(T166:T168)</f>
        <v>0</v>
      </c>
      <c r="AR165" s="129" t="s">
        <v>225</v>
      </c>
      <c r="AT165" s="137" t="s">
        <v>72</v>
      </c>
      <c r="AU165" s="137" t="s">
        <v>73</v>
      </c>
      <c r="AY165" s="129" t="s">
        <v>114</v>
      </c>
      <c r="BK165" s="138">
        <f>SUM(BK166:BK168)</f>
        <v>0</v>
      </c>
    </row>
    <row r="166" spans="1:65" s="2" customFormat="1" ht="24.2" customHeight="1">
      <c r="A166" s="29"/>
      <c r="B166" s="141"/>
      <c r="C166" s="162" t="s">
        <v>145</v>
      </c>
      <c r="D166" s="162" t="s">
        <v>221</v>
      </c>
      <c r="E166" s="163" t="s">
        <v>348</v>
      </c>
      <c r="F166" s="164" t="s">
        <v>349</v>
      </c>
      <c r="G166" s="165" t="s">
        <v>350</v>
      </c>
      <c r="H166" s="166">
        <v>24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38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351</v>
      </c>
      <c r="AT166" s="155" t="s">
        <v>221</v>
      </c>
      <c r="AU166" s="155" t="s">
        <v>81</v>
      </c>
      <c r="AY166" s="14" t="s">
        <v>114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81</v>
      </c>
      <c r="BK166" s="156">
        <f>ROUND(I166*H166,2)</f>
        <v>0</v>
      </c>
      <c r="BL166" s="14" t="s">
        <v>351</v>
      </c>
      <c r="BM166" s="155" t="s">
        <v>352</v>
      </c>
    </row>
    <row r="167" spans="1:65" s="2" customFormat="1" ht="24.2" customHeight="1">
      <c r="A167" s="29"/>
      <c r="B167" s="141"/>
      <c r="C167" s="162" t="s">
        <v>353</v>
      </c>
      <c r="D167" s="162" t="s">
        <v>221</v>
      </c>
      <c r="E167" s="163" t="s">
        <v>354</v>
      </c>
      <c r="F167" s="164" t="s">
        <v>355</v>
      </c>
      <c r="G167" s="165" t="s">
        <v>350</v>
      </c>
      <c r="H167" s="166">
        <v>24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38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117</v>
      </c>
      <c r="AT167" s="155" t="s">
        <v>221</v>
      </c>
      <c r="AU167" s="155" t="s">
        <v>81</v>
      </c>
      <c r="AY167" s="14" t="s">
        <v>114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81</v>
      </c>
      <c r="BK167" s="156">
        <f>ROUND(I167*H167,2)</f>
        <v>0</v>
      </c>
      <c r="BL167" s="14" t="s">
        <v>117</v>
      </c>
      <c r="BM167" s="155" t="s">
        <v>356</v>
      </c>
    </row>
    <row r="168" spans="1:65" s="2" customFormat="1" ht="21.75" customHeight="1">
      <c r="A168" s="29"/>
      <c r="B168" s="141"/>
      <c r="C168" s="162" t="s">
        <v>357</v>
      </c>
      <c r="D168" s="162" t="s">
        <v>221</v>
      </c>
      <c r="E168" s="163" t="s">
        <v>358</v>
      </c>
      <c r="F168" s="164" t="s">
        <v>359</v>
      </c>
      <c r="G168" s="165" t="s">
        <v>350</v>
      </c>
      <c r="H168" s="166">
        <v>12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38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117</v>
      </c>
      <c r="AT168" s="155" t="s">
        <v>221</v>
      </c>
      <c r="AU168" s="155" t="s">
        <v>81</v>
      </c>
      <c r="AY168" s="14" t="s">
        <v>114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81</v>
      </c>
      <c r="BK168" s="156">
        <f>ROUND(I168*H168,2)</f>
        <v>0</v>
      </c>
      <c r="BL168" s="14" t="s">
        <v>117</v>
      </c>
      <c r="BM168" s="155" t="s">
        <v>360</v>
      </c>
    </row>
    <row r="169" spans="1:65" s="12" customFormat="1" ht="25.9" customHeight="1">
      <c r="B169" s="128"/>
      <c r="D169" s="129" t="s">
        <v>72</v>
      </c>
      <c r="E169" s="130" t="s">
        <v>361</v>
      </c>
      <c r="F169" s="130" t="s">
        <v>362</v>
      </c>
      <c r="I169" s="131"/>
      <c r="J169" s="132">
        <f>BK169</f>
        <v>0</v>
      </c>
      <c r="L169" s="128"/>
      <c r="M169" s="133"/>
      <c r="N169" s="134"/>
      <c r="O169" s="134"/>
      <c r="P169" s="135">
        <f>P170</f>
        <v>0</v>
      </c>
      <c r="Q169" s="134"/>
      <c r="R169" s="135">
        <f>R170</f>
        <v>0</v>
      </c>
      <c r="S169" s="134"/>
      <c r="T169" s="136">
        <f>T170</f>
        <v>0</v>
      </c>
      <c r="AR169" s="129" t="s">
        <v>363</v>
      </c>
      <c r="AT169" s="137" t="s">
        <v>72</v>
      </c>
      <c r="AU169" s="137" t="s">
        <v>73</v>
      </c>
      <c r="AY169" s="129" t="s">
        <v>114</v>
      </c>
      <c r="BK169" s="138">
        <f>BK170</f>
        <v>0</v>
      </c>
    </row>
    <row r="170" spans="1:65" s="12" customFormat="1" ht="22.9" customHeight="1">
      <c r="B170" s="128"/>
      <c r="D170" s="129" t="s">
        <v>72</v>
      </c>
      <c r="E170" s="139" t="s">
        <v>73</v>
      </c>
      <c r="F170" s="139" t="s">
        <v>362</v>
      </c>
      <c r="I170" s="131"/>
      <c r="J170" s="140">
        <f>BK170</f>
        <v>0</v>
      </c>
      <c r="L170" s="128"/>
      <c r="M170" s="133"/>
      <c r="N170" s="134"/>
      <c r="O170" s="134"/>
      <c r="P170" s="135">
        <f>SUM(P171:P176)</f>
        <v>0</v>
      </c>
      <c r="Q170" s="134"/>
      <c r="R170" s="135">
        <f>SUM(R171:R176)</f>
        <v>0</v>
      </c>
      <c r="S170" s="134"/>
      <c r="T170" s="136">
        <f>SUM(T171:T176)</f>
        <v>0</v>
      </c>
      <c r="AR170" s="129" t="s">
        <v>363</v>
      </c>
      <c r="AT170" s="137" t="s">
        <v>72</v>
      </c>
      <c r="AU170" s="137" t="s">
        <v>81</v>
      </c>
      <c r="AY170" s="129" t="s">
        <v>114</v>
      </c>
      <c r="BK170" s="138">
        <f>SUM(BK171:BK176)</f>
        <v>0</v>
      </c>
    </row>
    <row r="171" spans="1:65" s="2" customFormat="1" ht="16.5" customHeight="1">
      <c r="A171" s="29"/>
      <c r="B171" s="141"/>
      <c r="C171" s="162" t="s">
        <v>149</v>
      </c>
      <c r="D171" s="162" t="s">
        <v>221</v>
      </c>
      <c r="E171" s="163" t="s">
        <v>364</v>
      </c>
      <c r="F171" s="164" t="s">
        <v>365</v>
      </c>
      <c r="G171" s="165" t="s">
        <v>366</v>
      </c>
      <c r="H171" s="166">
        <v>1</v>
      </c>
      <c r="I171" s="167"/>
      <c r="J171" s="168">
        <f t="shared" ref="J171:J176" si="20">ROUND(I171*H171,2)</f>
        <v>0</v>
      </c>
      <c r="K171" s="169"/>
      <c r="L171" s="30"/>
      <c r="M171" s="170" t="s">
        <v>1</v>
      </c>
      <c r="N171" s="171" t="s">
        <v>38</v>
      </c>
      <c r="O171" s="55"/>
      <c r="P171" s="153">
        <f t="shared" ref="P171:P176" si="21">O171*H171</f>
        <v>0</v>
      </c>
      <c r="Q171" s="153">
        <v>0</v>
      </c>
      <c r="R171" s="153">
        <f t="shared" ref="R171:R176" si="22">Q171*H171</f>
        <v>0</v>
      </c>
      <c r="S171" s="153">
        <v>0</v>
      </c>
      <c r="T171" s="154">
        <f t="shared" ref="T171:T17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367</v>
      </c>
      <c r="AT171" s="155" t="s">
        <v>221</v>
      </c>
      <c r="AU171" s="155" t="s">
        <v>83</v>
      </c>
      <c r="AY171" s="14" t="s">
        <v>114</v>
      </c>
      <c r="BE171" s="156">
        <f t="shared" ref="BE171:BE176" si="24">IF(N171="základní",J171,0)</f>
        <v>0</v>
      </c>
      <c r="BF171" s="156">
        <f t="shared" ref="BF171:BF176" si="25">IF(N171="snížená",J171,0)</f>
        <v>0</v>
      </c>
      <c r="BG171" s="156">
        <f t="shared" ref="BG171:BG176" si="26">IF(N171="zákl. přenesená",J171,0)</f>
        <v>0</v>
      </c>
      <c r="BH171" s="156">
        <f t="shared" ref="BH171:BH176" si="27">IF(N171="sníž. přenesená",J171,0)</f>
        <v>0</v>
      </c>
      <c r="BI171" s="156">
        <f t="shared" ref="BI171:BI176" si="28">IF(N171="nulová",J171,0)</f>
        <v>0</v>
      </c>
      <c r="BJ171" s="14" t="s">
        <v>81</v>
      </c>
      <c r="BK171" s="156">
        <f t="shared" ref="BK171:BK176" si="29">ROUND(I171*H171,2)</f>
        <v>0</v>
      </c>
      <c r="BL171" s="14" t="s">
        <v>367</v>
      </c>
      <c r="BM171" s="155" t="s">
        <v>368</v>
      </c>
    </row>
    <row r="172" spans="1:65" s="2" customFormat="1" ht="16.5" customHeight="1">
      <c r="A172" s="29"/>
      <c r="B172" s="141"/>
      <c r="C172" s="162" t="s">
        <v>153</v>
      </c>
      <c r="D172" s="162" t="s">
        <v>221</v>
      </c>
      <c r="E172" s="163" t="s">
        <v>369</v>
      </c>
      <c r="F172" s="164" t="s">
        <v>370</v>
      </c>
      <c r="G172" s="165" t="s">
        <v>366</v>
      </c>
      <c r="H172" s="166">
        <v>1</v>
      </c>
      <c r="I172" s="167"/>
      <c r="J172" s="168">
        <f t="shared" si="20"/>
        <v>0</v>
      </c>
      <c r="K172" s="169"/>
      <c r="L172" s="30"/>
      <c r="M172" s="170" t="s">
        <v>1</v>
      </c>
      <c r="N172" s="171" t="s">
        <v>38</v>
      </c>
      <c r="O172" s="55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371</v>
      </c>
      <c r="AT172" s="155" t="s">
        <v>221</v>
      </c>
      <c r="AU172" s="155" t="s">
        <v>83</v>
      </c>
      <c r="AY172" s="14" t="s">
        <v>114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81</v>
      </c>
      <c r="BK172" s="156">
        <f t="shared" si="29"/>
        <v>0</v>
      </c>
      <c r="BL172" s="14" t="s">
        <v>371</v>
      </c>
      <c r="BM172" s="155" t="s">
        <v>372</v>
      </c>
    </row>
    <row r="173" spans="1:65" s="2" customFormat="1" ht="16.5" customHeight="1">
      <c r="A173" s="29"/>
      <c r="B173" s="141"/>
      <c r="C173" s="162" t="s">
        <v>373</v>
      </c>
      <c r="D173" s="162" t="s">
        <v>221</v>
      </c>
      <c r="E173" s="163" t="s">
        <v>374</v>
      </c>
      <c r="F173" s="164" t="s">
        <v>375</v>
      </c>
      <c r="G173" s="165" t="s">
        <v>366</v>
      </c>
      <c r="H173" s="166">
        <v>1</v>
      </c>
      <c r="I173" s="167"/>
      <c r="J173" s="168">
        <f t="shared" si="20"/>
        <v>0</v>
      </c>
      <c r="K173" s="169"/>
      <c r="L173" s="30"/>
      <c r="M173" s="170" t="s">
        <v>1</v>
      </c>
      <c r="N173" s="171" t="s">
        <v>38</v>
      </c>
      <c r="O173" s="55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371</v>
      </c>
      <c r="AT173" s="155" t="s">
        <v>221</v>
      </c>
      <c r="AU173" s="155" t="s">
        <v>83</v>
      </c>
      <c r="AY173" s="14" t="s">
        <v>114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81</v>
      </c>
      <c r="BK173" s="156">
        <f t="shared" si="29"/>
        <v>0</v>
      </c>
      <c r="BL173" s="14" t="s">
        <v>371</v>
      </c>
      <c r="BM173" s="155" t="s">
        <v>376</v>
      </c>
    </row>
    <row r="174" spans="1:65" s="2" customFormat="1" ht="16.5" customHeight="1">
      <c r="A174" s="29"/>
      <c r="B174" s="141"/>
      <c r="C174" s="162" t="s">
        <v>377</v>
      </c>
      <c r="D174" s="162" t="s">
        <v>221</v>
      </c>
      <c r="E174" s="163" t="s">
        <v>378</v>
      </c>
      <c r="F174" s="164" t="s">
        <v>379</v>
      </c>
      <c r="G174" s="165" t="s">
        <v>366</v>
      </c>
      <c r="H174" s="166">
        <v>1</v>
      </c>
      <c r="I174" s="167"/>
      <c r="J174" s="168">
        <f>ROUND(I174*H174,2)</f>
        <v>0</v>
      </c>
      <c r="K174" s="169"/>
      <c r="L174" s="30"/>
      <c r="M174" s="170" t="s">
        <v>1</v>
      </c>
      <c r="N174" s="171" t="s">
        <v>38</v>
      </c>
      <c r="O174" s="55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380</v>
      </c>
      <c r="AT174" s="155" t="s">
        <v>221</v>
      </c>
      <c r="AU174" s="155" t="s">
        <v>83</v>
      </c>
      <c r="AY174" s="14" t="s">
        <v>114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81</v>
      </c>
      <c r="BK174" s="156">
        <f t="shared" si="29"/>
        <v>0</v>
      </c>
      <c r="BL174" s="14" t="s">
        <v>380</v>
      </c>
      <c r="BM174" s="155" t="s">
        <v>381</v>
      </c>
    </row>
    <row r="175" spans="1:65" s="2" customFormat="1" ht="16.5" customHeight="1">
      <c r="A175" s="29"/>
      <c r="B175" s="141"/>
      <c r="C175" s="162" t="s">
        <v>382</v>
      </c>
      <c r="D175" s="162" t="s">
        <v>221</v>
      </c>
      <c r="E175" s="163" t="s">
        <v>383</v>
      </c>
      <c r="F175" s="164" t="s">
        <v>384</v>
      </c>
      <c r="G175" s="165" t="s">
        <v>366</v>
      </c>
      <c r="H175" s="166">
        <v>1</v>
      </c>
      <c r="I175" s="167"/>
      <c r="J175" s="168">
        <f t="shared" si="20"/>
        <v>0</v>
      </c>
      <c r="K175" s="169"/>
      <c r="L175" s="30"/>
      <c r="M175" s="170" t="s">
        <v>1</v>
      </c>
      <c r="N175" s="171" t="s">
        <v>38</v>
      </c>
      <c r="O175" s="55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385</v>
      </c>
      <c r="AT175" s="155" t="s">
        <v>221</v>
      </c>
      <c r="AU175" s="155" t="s">
        <v>83</v>
      </c>
      <c r="AY175" s="14" t="s">
        <v>114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81</v>
      </c>
      <c r="BK175" s="156">
        <f t="shared" si="29"/>
        <v>0</v>
      </c>
      <c r="BL175" s="14" t="s">
        <v>385</v>
      </c>
      <c r="BM175" s="155" t="s">
        <v>386</v>
      </c>
    </row>
    <row r="176" spans="1:65" s="2" customFormat="1" ht="24.2" customHeight="1">
      <c r="A176" s="29"/>
      <c r="B176" s="141"/>
      <c r="C176" s="162" t="s">
        <v>184</v>
      </c>
      <c r="D176" s="162" t="s">
        <v>221</v>
      </c>
      <c r="E176" s="163" t="s">
        <v>387</v>
      </c>
      <c r="F176" s="164" t="s">
        <v>388</v>
      </c>
      <c r="G176" s="165" t="s">
        <v>389</v>
      </c>
      <c r="H176" s="166">
        <v>1</v>
      </c>
      <c r="I176" s="167"/>
      <c r="J176" s="168">
        <f t="shared" si="20"/>
        <v>0</v>
      </c>
      <c r="K176" s="169"/>
      <c r="L176" s="30"/>
      <c r="M176" s="172" t="s">
        <v>1</v>
      </c>
      <c r="N176" s="173" t="s">
        <v>38</v>
      </c>
      <c r="O176" s="159"/>
      <c r="P176" s="160">
        <f t="shared" si="21"/>
        <v>0</v>
      </c>
      <c r="Q176" s="160">
        <v>0</v>
      </c>
      <c r="R176" s="160">
        <f t="shared" si="22"/>
        <v>0</v>
      </c>
      <c r="S176" s="160">
        <v>0</v>
      </c>
      <c r="T176" s="161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390</v>
      </c>
      <c r="AT176" s="155" t="s">
        <v>221</v>
      </c>
      <c r="AU176" s="155" t="s">
        <v>83</v>
      </c>
      <c r="AY176" s="14" t="s">
        <v>114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81</v>
      </c>
      <c r="BK176" s="156">
        <f t="shared" si="29"/>
        <v>0</v>
      </c>
      <c r="BL176" s="14" t="s">
        <v>390</v>
      </c>
      <c r="BM176" s="155" t="s">
        <v>391</v>
      </c>
    </row>
    <row r="177" spans="1:31" s="2" customFormat="1" ht="6.95" customHeight="1">
      <c r="A177" s="29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sheetProtection algorithmName="SHA-512" hashValue="2fvIX9icFhorMkWEd7UvywPB7a8RXKtViIOZ0oGEJewpm8Sd6zP1jTGeftN617f2H7nOudFlaLWhzbmjVWZ7VA==" saltValue="9fO0x5uyr1h6UoCNcB5S2g==" spinCount="100000" sheet="1" objects="1" scenarios="1"/>
  <protectedRanges>
    <protectedRange sqref="D11:J27 C89:J92 I131:I177" name="Oblast2"/>
    <protectedRange sqref="D11:J27 C89:J92 C121:J125 I131:I176" name="Oblast1"/>
  </protectedRanges>
  <autoFilter ref="C126:K176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SADY-UL-RK1-mat - SADY-UL...</vt:lpstr>
      <vt:lpstr>SADY-UL-RK1-pr - SADY-UL-...</vt:lpstr>
      <vt:lpstr>'Rekapitulace stavby'!Názvy_tisku</vt:lpstr>
      <vt:lpstr>'SADY-UL-RK1-mat - SADY-UL...'!Názvy_tisku</vt:lpstr>
      <vt:lpstr>'SADY-UL-RK1-pr - SADY-UL-...'!Názvy_tisku</vt:lpstr>
      <vt:lpstr>'Rekapitulace stavby'!Oblast_tisku</vt:lpstr>
      <vt:lpstr>'SADY-UL-RK1-mat - SADY-UL...'!Oblast_tisku</vt:lpstr>
      <vt:lpstr>'SADY-UL-RK1-pr - SADY-UL-...'!Oblast_tisku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PC_SKVARA\SKVARA</dc:creator>
  <cp:lastModifiedBy>Uličná Klára, Bc. DiS.</cp:lastModifiedBy>
  <dcterms:created xsi:type="dcterms:W3CDTF">2023-11-02T13:54:58Z</dcterms:created>
  <dcterms:modified xsi:type="dcterms:W3CDTF">2024-11-22T08:47:07Z</dcterms:modified>
</cp:coreProperties>
</file>